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balun\1to4balun-in-search-of-BEST-D／a\"/>
    </mc:Choice>
  </mc:AlternateContent>
  <xr:revisionPtr revIDLastSave="0" documentId="13_ncr:1_{1B0255FE-92E1-4900-836D-AE5C6E99C272}" xr6:coauthVersionLast="47" xr6:coauthVersionMax="47" xr10:uidLastSave="{00000000-0000-0000-0000-000000000000}"/>
  <bookViews>
    <workbookView xWindow="780" yWindow="2340" windowWidth="22230" windowHeight="13140" xr2:uid="{00000000-000D-0000-FFFF-FFFF00000000}"/>
  </bookViews>
  <sheets>
    <sheet name="Summary" sheetId="4" r:id="rId1"/>
    <sheet name="Z0at-d÷a=3.176" sheetId="20" r:id="rId2"/>
    <sheet name="Graphs" sheetId="5" r:id="rId3"/>
    <sheet name="Z0 by f3" sheetId="17" r:id="rId4"/>
    <sheet name="Core Type Effect" sheetId="23" r:id="rId5"/>
    <sheet name="Case 1" sheetId="16" r:id="rId6"/>
    <sheet name="Case 2" sheetId="1" r:id="rId7"/>
    <sheet name="Case 3" sheetId="3" r:id="rId8"/>
    <sheet name="Case 4" sheetId="6" r:id="rId9"/>
    <sheet name="Case 5" sheetId="9" r:id="rId10"/>
    <sheet name="Case6" sheetId="15" r:id="rId11"/>
    <sheet name="Case7" sheetId="2" r:id="rId12"/>
    <sheet name="case 8-ft114-43" sheetId="18" r:id="rId13"/>
    <sheet name="Case 8-ft140-43" sheetId="19" r:id="rId14"/>
    <sheet name="Case 8-ft114-77" sheetId="21" r:id="rId15"/>
    <sheet name="Case 8-ft114-61" sheetId="22" r:id="rId16"/>
    <sheet name="SWR(f3&amp;fnew)" sheetId="10" r:id="rId17"/>
    <sheet name="SWR(f7)" sheetId="8" r:id="rId18"/>
    <sheet name="SWR(f2)" sheetId="11" r:id="rId19"/>
    <sheet name="SWR(f3)" sheetId="7" r:id="rId20"/>
    <sheet name="SWR(f1)" sheetId="12" r:id="rId21"/>
    <sheet name="SWR(f8)" sheetId="14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 l="1"/>
  <c r="J18" i="4"/>
  <c r="J15" i="4"/>
  <c r="I4" i="16"/>
  <c r="J4" i="16" s="1"/>
  <c r="J5" i="16"/>
  <c r="J3" i="16"/>
  <c r="H3" i="2"/>
  <c r="G3" i="2"/>
  <c r="F3" i="2"/>
  <c r="E4" i="22"/>
  <c r="E5" i="22"/>
  <c r="E6" i="22"/>
  <c r="E7" i="22"/>
  <c r="E8" i="22"/>
  <c r="E9" i="22"/>
  <c r="E10" i="22"/>
  <c r="E11" i="22"/>
  <c r="G11" i="22" s="1"/>
  <c r="E12" i="22"/>
  <c r="E13" i="22"/>
  <c r="E14" i="22"/>
  <c r="E15" i="22"/>
  <c r="E16" i="22"/>
  <c r="E17" i="22"/>
  <c r="E18" i="22"/>
  <c r="E19" i="22"/>
  <c r="G19" i="22" s="1"/>
  <c r="E20" i="22"/>
  <c r="E21" i="22"/>
  <c r="E22" i="22"/>
  <c r="E23" i="22"/>
  <c r="E24" i="22"/>
  <c r="E25" i="22"/>
  <c r="E26" i="22"/>
  <c r="E27" i="22"/>
  <c r="G27" i="22" s="1"/>
  <c r="E28" i="22"/>
  <c r="E29" i="22"/>
  <c r="E30" i="22"/>
  <c r="E31" i="22"/>
  <c r="E32" i="22"/>
  <c r="E33" i="22"/>
  <c r="E34" i="22"/>
  <c r="E35" i="22"/>
  <c r="G35" i="22" s="1"/>
  <c r="E36" i="22"/>
  <c r="E37" i="22"/>
  <c r="E38" i="22"/>
  <c r="E39" i="22"/>
  <c r="E40" i="22"/>
  <c r="E41" i="22"/>
  <c r="E42" i="22"/>
  <c r="E43" i="22"/>
  <c r="G43" i="22" s="1"/>
  <c r="E44" i="22"/>
  <c r="E45" i="22"/>
  <c r="E46" i="22"/>
  <c r="E47" i="22"/>
  <c r="E48" i="22"/>
  <c r="E49" i="22"/>
  <c r="E50" i="22"/>
  <c r="E51" i="22"/>
  <c r="G51" i="22" s="1"/>
  <c r="E52" i="22"/>
  <c r="E53" i="22"/>
  <c r="E54" i="22"/>
  <c r="E55" i="22"/>
  <c r="E56" i="22"/>
  <c r="E57" i="22"/>
  <c r="E58" i="22"/>
  <c r="E59" i="22"/>
  <c r="F59" i="22" s="1"/>
  <c r="H59" i="22" s="1"/>
  <c r="I59" i="22" s="1"/>
  <c r="E60" i="22"/>
  <c r="E61" i="22"/>
  <c r="E62" i="22"/>
  <c r="E63" i="22"/>
  <c r="E64" i="22"/>
  <c r="E65" i="22"/>
  <c r="E66" i="22"/>
  <c r="E67" i="22"/>
  <c r="F67" i="22" s="1"/>
  <c r="H67" i="22" s="1"/>
  <c r="I67" i="22" s="1"/>
  <c r="E68" i="22"/>
  <c r="E69" i="22"/>
  <c r="E70" i="22"/>
  <c r="E71" i="22"/>
  <c r="E72" i="22"/>
  <c r="E73" i="22"/>
  <c r="E74" i="22"/>
  <c r="E75" i="22"/>
  <c r="G75" i="22" s="1"/>
  <c r="E76" i="22"/>
  <c r="E77" i="22"/>
  <c r="E78" i="22"/>
  <c r="E79" i="22"/>
  <c r="E80" i="22"/>
  <c r="E81" i="22"/>
  <c r="E82" i="22"/>
  <c r="E83" i="22"/>
  <c r="G83" i="22" s="1"/>
  <c r="E84" i="22"/>
  <c r="E85" i="22"/>
  <c r="E86" i="22"/>
  <c r="E87" i="22"/>
  <c r="E88" i="22"/>
  <c r="E89" i="22"/>
  <c r="E90" i="22"/>
  <c r="E91" i="22"/>
  <c r="G91" i="22" s="1"/>
  <c r="E92" i="22"/>
  <c r="E93" i="22"/>
  <c r="E94" i="22"/>
  <c r="E95" i="22"/>
  <c r="E96" i="22"/>
  <c r="E97" i="22"/>
  <c r="E98" i="22"/>
  <c r="E99" i="22"/>
  <c r="G99" i="22" s="1"/>
  <c r="E100" i="22"/>
  <c r="E101" i="22"/>
  <c r="E102" i="22"/>
  <c r="E103" i="22"/>
  <c r="E104" i="22"/>
  <c r="E105" i="22"/>
  <c r="E106" i="22"/>
  <c r="E107" i="22"/>
  <c r="F107" i="22" s="1"/>
  <c r="E108" i="22"/>
  <c r="E109" i="22"/>
  <c r="E110" i="22"/>
  <c r="E111" i="22"/>
  <c r="E112" i="22"/>
  <c r="E113" i="22"/>
  <c r="E114" i="22"/>
  <c r="E115" i="22"/>
  <c r="F115" i="22" s="1"/>
  <c r="E116" i="22"/>
  <c r="E117" i="22"/>
  <c r="E118" i="22"/>
  <c r="E119" i="22"/>
  <c r="E120" i="22"/>
  <c r="E121" i="22"/>
  <c r="E122" i="22"/>
  <c r="E123" i="22"/>
  <c r="G123" i="22" s="1"/>
  <c r="E124" i="22"/>
  <c r="E125" i="22"/>
  <c r="E126" i="22"/>
  <c r="E127" i="22"/>
  <c r="E128" i="22"/>
  <c r="E129" i="22"/>
  <c r="E130" i="22"/>
  <c r="E131" i="22"/>
  <c r="G131" i="22" s="1"/>
  <c r="E132" i="22"/>
  <c r="E133" i="22"/>
  <c r="E134" i="22"/>
  <c r="E135" i="22"/>
  <c r="E136" i="22"/>
  <c r="E137" i="22"/>
  <c r="E138" i="22"/>
  <c r="E139" i="22"/>
  <c r="G139" i="22" s="1"/>
  <c r="E140" i="22"/>
  <c r="E141" i="22"/>
  <c r="E142" i="22"/>
  <c r="E143" i="22"/>
  <c r="E144" i="22"/>
  <c r="E145" i="22"/>
  <c r="E146" i="22"/>
  <c r="E147" i="22"/>
  <c r="G147" i="22" s="1"/>
  <c r="E148" i="22"/>
  <c r="E149" i="22"/>
  <c r="E150" i="22"/>
  <c r="E151" i="22"/>
  <c r="E152" i="22"/>
  <c r="E153" i="22"/>
  <c r="E154" i="22"/>
  <c r="E155" i="22"/>
  <c r="G155" i="22" s="1"/>
  <c r="E156" i="22"/>
  <c r="E157" i="22"/>
  <c r="E158" i="22"/>
  <c r="E159" i="22"/>
  <c r="E160" i="22"/>
  <c r="E161" i="22"/>
  <c r="E162" i="22"/>
  <c r="E163" i="22"/>
  <c r="G163" i="22" s="1"/>
  <c r="E164" i="22"/>
  <c r="E165" i="22"/>
  <c r="E166" i="22"/>
  <c r="E167" i="22"/>
  <c r="E168" i="22"/>
  <c r="E169" i="22"/>
  <c r="E170" i="22"/>
  <c r="E171" i="22"/>
  <c r="G171" i="22" s="1"/>
  <c r="E172" i="22"/>
  <c r="E173" i="22"/>
  <c r="E174" i="22"/>
  <c r="E175" i="22"/>
  <c r="E176" i="22"/>
  <c r="E177" i="22"/>
  <c r="E178" i="22"/>
  <c r="E179" i="22"/>
  <c r="G179" i="22" s="1"/>
  <c r="E180" i="22"/>
  <c r="E181" i="22"/>
  <c r="E182" i="22"/>
  <c r="E183" i="22"/>
  <c r="E184" i="22"/>
  <c r="E185" i="22"/>
  <c r="E186" i="22"/>
  <c r="E187" i="22"/>
  <c r="G187" i="22" s="1"/>
  <c r="E188" i="22"/>
  <c r="E189" i="22"/>
  <c r="E190" i="22"/>
  <c r="E191" i="22"/>
  <c r="E192" i="22"/>
  <c r="E193" i="22"/>
  <c r="E194" i="22"/>
  <c r="E195" i="22"/>
  <c r="F195" i="22" s="1"/>
  <c r="H195" i="22" s="1"/>
  <c r="I195" i="22" s="1"/>
  <c r="E196" i="22"/>
  <c r="E197" i="22"/>
  <c r="E198" i="22"/>
  <c r="E199" i="22"/>
  <c r="E200" i="22"/>
  <c r="E201" i="22"/>
  <c r="E202" i="22"/>
  <c r="E3" i="22"/>
  <c r="E4" i="21"/>
  <c r="E5" i="21"/>
  <c r="E6" i="21"/>
  <c r="E7" i="21"/>
  <c r="E8" i="21"/>
  <c r="E9" i="21"/>
  <c r="E10" i="21"/>
  <c r="F10" i="21" s="1"/>
  <c r="H10" i="21" s="1"/>
  <c r="I10" i="21" s="1"/>
  <c r="E11" i="21"/>
  <c r="G11" i="21" s="1"/>
  <c r="E12" i="21"/>
  <c r="E13" i="21"/>
  <c r="E14" i="21"/>
  <c r="E15" i="21"/>
  <c r="E16" i="21"/>
  <c r="E17" i="21"/>
  <c r="E18" i="21"/>
  <c r="F18" i="21" s="1"/>
  <c r="E19" i="21"/>
  <c r="G19" i="21" s="1"/>
  <c r="E20" i="21"/>
  <c r="E21" i="21"/>
  <c r="E22" i="21"/>
  <c r="E23" i="21"/>
  <c r="E24" i="21"/>
  <c r="E25" i="21"/>
  <c r="E26" i="21"/>
  <c r="F26" i="21" s="1"/>
  <c r="E27" i="21"/>
  <c r="G27" i="21" s="1"/>
  <c r="E28" i="21"/>
  <c r="E29" i="21"/>
  <c r="E30" i="21"/>
  <c r="E31" i="21"/>
  <c r="E32" i="21"/>
  <c r="E33" i="21"/>
  <c r="E34" i="21"/>
  <c r="F34" i="21" s="1"/>
  <c r="H34" i="21" s="1"/>
  <c r="I34" i="21" s="1"/>
  <c r="K34" i="21" s="1"/>
  <c r="E35" i="21"/>
  <c r="E36" i="21"/>
  <c r="E37" i="21"/>
  <c r="E38" i="21"/>
  <c r="E39" i="21"/>
  <c r="E40" i="21"/>
  <c r="E41" i="21"/>
  <c r="E42" i="21"/>
  <c r="E43" i="21"/>
  <c r="G43" i="21" s="1"/>
  <c r="E44" i="21"/>
  <c r="E45" i="21"/>
  <c r="E46" i="21"/>
  <c r="E47" i="21"/>
  <c r="E48" i="21"/>
  <c r="E49" i="21"/>
  <c r="E50" i="21"/>
  <c r="G50" i="21" s="1"/>
  <c r="E51" i="21"/>
  <c r="G51" i="21" s="1"/>
  <c r="E52" i="21"/>
  <c r="E53" i="21"/>
  <c r="E54" i="21"/>
  <c r="E55" i="21"/>
  <c r="E56" i="21"/>
  <c r="E57" i="21"/>
  <c r="E58" i="21"/>
  <c r="E59" i="21"/>
  <c r="G59" i="21" s="1"/>
  <c r="E60" i="21"/>
  <c r="E61" i="21"/>
  <c r="E62" i="21"/>
  <c r="E63" i="21"/>
  <c r="E64" i="21"/>
  <c r="E65" i="21"/>
  <c r="E66" i="21"/>
  <c r="G66" i="21" s="1"/>
  <c r="E67" i="21"/>
  <c r="E68" i="21"/>
  <c r="E69" i="21"/>
  <c r="E70" i="21"/>
  <c r="E71" i="21"/>
  <c r="E72" i="21"/>
  <c r="E73" i="21"/>
  <c r="E74" i="21"/>
  <c r="G74" i="21" s="1"/>
  <c r="E75" i="21"/>
  <c r="F75" i="21" s="1"/>
  <c r="E76" i="21"/>
  <c r="E77" i="21"/>
  <c r="E78" i="21"/>
  <c r="E79" i="21"/>
  <c r="E80" i="21"/>
  <c r="E81" i="21"/>
  <c r="E82" i="21"/>
  <c r="G82" i="21" s="1"/>
  <c r="E83" i="21"/>
  <c r="E84" i="21"/>
  <c r="E85" i="21"/>
  <c r="E86" i="21"/>
  <c r="E87" i="21"/>
  <c r="E88" i="21"/>
  <c r="E89" i="21"/>
  <c r="E90" i="21"/>
  <c r="F90" i="21" s="1"/>
  <c r="E91" i="21"/>
  <c r="G91" i="21" s="1"/>
  <c r="E92" i="21"/>
  <c r="E93" i="21"/>
  <c r="E94" i="21"/>
  <c r="E95" i="21"/>
  <c r="E96" i="21"/>
  <c r="E97" i="21"/>
  <c r="E98" i="21"/>
  <c r="G98" i="21" s="1"/>
  <c r="E99" i="21"/>
  <c r="G99" i="21" s="1"/>
  <c r="E100" i="21"/>
  <c r="E101" i="21"/>
  <c r="E102" i="21"/>
  <c r="E103" i="21"/>
  <c r="E104" i="21"/>
  <c r="E105" i="21"/>
  <c r="E106" i="21"/>
  <c r="E107" i="21"/>
  <c r="G107" i="21" s="1"/>
  <c r="E108" i="21"/>
  <c r="E109" i="21"/>
  <c r="E110" i="21"/>
  <c r="E111" i="21"/>
  <c r="E112" i="21"/>
  <c r="E113" i="21"/>
  <c r="E114" i="21"/>
  <c r="E115" i="21"/>
  <c r="G115" i="21" s="1"/>
  <c r="E116" i="21"/>
  <c r="E117" i="21"/>
  <c r="E118" i="21"/>
  <c r="E119" i="21"/>
  <c r="E120" i="21"/>
  <c r="E121" i="21"/>
  <c r="E122" i="21"/>
  <c r="G122" i="21" s="1"/>
  <c r="E123" i="21"/>
  <c r="F123" i="21" s="1"/>
  <c r="E124" i="21"/>
  <c r="E125" i="21"/>
  <c r="E126" i="21"/>
  <c r="E127" i="21"/>
  <c r="E128" i="21"/>
  <c r="E129" i="21"/>
  <c r="E130" i="21"/>
  <c r="E131" i="21"/>
  <c r="G131" i="21" s="1"/>
  <c r="E132" i="21"/>
  <c r="E133" i="21"/>
  <c r="E134" i="21"/>
  <c r="E135" i="21"/>
  <c r="E136" i="21"/>
  <c r="E137" i="21"/>
  <c r="E138" i="21"/>
  <c r="E139" i="21"/>
  <c r="G139" i="21" s="1"/>
  <c r="E140" i="21"/>
  <c r="E141" i="21"/>
  <c r="E142" i="21"/>
  <c r="E143" i="21"/>
  <c r="E144" i="21"/>
  <c r="E145" i="21"/>
  <c r="E146" i="21"/>
  <c r="G146" i="21" s="1"/>
  <c r="E147" i="21"/>
  <c r="G147" i="21" s="1"/>
  <c r="E148" i="21"/>
  <c r="E149" i="21"/>
  <c r="E150" i="21"/>
  <c r="E151" i="21"/>
  <c r="E152" i="21"/>
  <c r="E153" i="21"/>
  <c r="E154" i="21"/>
  <c r="G154" i="21" s="1"/>
  <c r="E155" i="21"/>
  <c r="G155" i="21" s="1"/>
  <c r="E156" i="21"/>
  <c r="E157" i="21"/>
  <c r="E158" i="21"/>
  <c r="E159" i="21"/>
  <c r="E160" i="21"/>
  <c r="E161" i="21"/>
  <c r="E162" i="21"/>
  <c r="G162" i="21" s="1"/>
  <c r="E163" i="21"/>
  <c r="G163" i="21" s="1"/>
  <c r="E164" i="21"/>
  <c r="E165" i="21"/>
  <c r="E166" i="21"/>
  <c r="E167" i="21"/>
  <c r="E168" i="21"/>
  <c r="E169" i="21"/>
  <c r="E170" i="21"/>
  <c r="G170" i="21" s="1"/>
  <c r="E171" i="21"/>
  <c r="G171" i="21" s="1"/>
  <c r="E172" i="21"/>
  <c r="E173" i="21"/>
  <c r="E174" i="21"/>
  <c r="E175" i="21"/>
  <c r="E176" i="21"/>
  <c r="E177" i="21"/>
  <c r="E178" i="21"/>
  <c r="G178" i="21" s="1"/>
  <c r="E179" i="21"/>
  <c r="F179" i="21" s="1"/>
  <c r="H179" i="21" s="1"/>
  <c r="I179" i="21" s="1"/>
  <c r="E180" i="21"/>
  <c r="E181" i="21"/>
  <c r="E182" i="21"/>
  <c r="E183" i="21"/>
  <c r="E184" i="21"/>
  <c r="E185" i="21"/>
  <c r="E186" i="21"/>
  <c r="G186" i="21" s="1"/>
  <c r="E187" i="21"/>
  <c r="G187" i="21" s="1"/>
  <c r="E188" i="21"/>
  <c r="E189" i="21"/>
  <c r="E190" i="21"/>
  <c r="E191" i="21"/>
  <c r="E192" i="21"/>
  <c r="E193" i="21"/>
  <c r="E194" i="21"/>
  <c r="G194" i="21" s="1"/>
  <c r="E195" i="21"/>
  <c r="G195" i="21" s="1"/>
  <c r="E196" i="21"/>
  <c r="E197" i="21"/>
  <c r="E198" i="21"/>
  <c r="E199" i="21"/>
  <c r="E200" i="21"/>
  <c r="E201" i="21"/>
  <c r="E202" i="21"/>
  <c r="G202" i="21" s="1"/>
  <c r="E3" i="21"/>
  <c r="E4" i="19"/>
  <c r="E5" i="19"/>
  <c r="E6" i="19"/>
  <c r="E7" i="19"/>
  <c r="E8" i="19"/>
  <c r="E9" i="19"/>
  <c r="E10" i="19"/>
  <c r="E11" i="19"/>
  <c r="F11" i="19" s="1"/>
  <c r="E12" i="19"/>
  <c r="E13" i="19"/>
  <c r="E14" i="19"/>
  <c r="E15" i="19"/>
  <c r="E16" i="19"/>
  <c r="E17" i="19"/>
  <c r="E18" i="19"/>
  <c r="E19" i="19"/>
  <c r="F19" i="19" s="1"/>
  <c r="E20" i="19"/>
  <c r="E21" i="19"/>
  <c r="E22" i="19"/>
  <c r="E23" i="19"/>
  <c r="E24" i="19"/>
  <c r="E25" i="19"/>
  <c r="E26" i="19"/>
  <c r="E27" i="19"/>
  <c r="F27" i="19" s="1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G51" i="19" s="1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3" i="19"/>
  <c r="E4" i="18"/>
  <c r="E5" i="18"/>
  <c r="E6" i="18"/>
  <c r="E7" i="18"/>
  <c r="E8" i="18"/>
  <c r="E9" i="18"/>
  <c r="E10" i="18"/>
  <c r="E11" i="18"/>
  <c r="G11" i="18" s="1"/>
  <c r="E12" i="18"/>
  <c r="E13" i="18"/>
  <c r="E14" i="18"/>
  <c r="E15" i="18"/>
  <c r="E16" i="18"/>
  <c r="E17" i="18"/>
  <c r="E18" i="18"/>
  <c r="E19" i="18"/>
  <c r="G19" i="18" s="1"/>
  <c r="E20" i="18"/>
  <c r="E21" i="18"/>
  <c r="E22" i="18"/>
  <c r="E23" i="18"/>
  <c r="E24" i="18"/>
  <c r="E25" i="18"/>
  <c r="E26" i="18"/>
  <c r="E27" i="18"/>
  <c r="G27" i="18" s="1"/>
  <c r="E28" i="18"/>
  <c r="E29" i="18"/>
  <c r="E30" i="18"/>
  <c r="E31" i="18"/>
  <c r="E32" i="18"/>
  <c r="E33" i="18"/>
  <c r="E34" i="18"/>
  <c r="E35" i="18"/>
  <c r="G35" i="18" s="1"/>
  <c r="E36" i="18"/>
  <c r="E37" i="18"/>
  <c r="E38" i="18"/>
  <c r="E39" i="18"/>
  <c r="E40" i="18"/>
  <c r="E41" i="18"/>
  <c r="E42" i="18"/>
  <c r="E43" i="18"/>
  <c r="F43" i="18" s="1"/>
  <c r="E44" i="18"/>
  <c r="E45" i="18"/>
  <c r="E46" i="18"/>
  <c r="E47" i="18"/>
  <c r="E48" i="18"/>
  <c r="E49" i="18"/>
  <c r="E50" i="18"/>
  <c r="E51" i="18"/>
  <c r="G51" i="18" s="1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F67" i="18" s="1"/>
  <c r="H67" i="18" s="1"/>
  <c r="I67" i="18" s="1"/>
  <c r="J67" i="18" s="1"/>
  <c r="E68" i="18"/>
  <c r="E69" i="18"/>
  <c r="E70" i="18"/>
  <c r="E71" i="18"/>
  <c r="E72" i="18"/>
  <c r="E73" i="18"/>
  <c r="E74" i="18"/>
  <c r="E75" i="18"/>
  <c r="F75" i="18" s="1"/>
  <c r="H75" i="18" s="1"/>
  <c r="I75" i="18" s="1"/>
  <c r="J75" i="18" s="1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G91" i="18" s="1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G139" i="18" s="1"/>
  <c r="E140" i="18"/>
  <c r="E141" i="18"/>
  <c r="E142" i="18"/>
  <c r="E143" i="18"/>
  <c r="E144" i="18"/>
  <c r="E145" i="18"/>
  <c r="E146" i="18"/>
  <c r="E147" i="18"/>
  <c r="G147" i="18" s="1"/>
  <c r="E148" i="18"/>
  <c r="E149" i="18"/>
  <c r="E150" i="18"/>
  <c r="E151" i="18"/>
  <c r="E152" i="18"/>
  <c r="E153" i="18"/>
  <c r="E154" i="18"/>
  <c r="E155" i="18"/>
  <c r="G155" i="18" s="1"/>
  <c r="E156" i="18"/>
  <c r="E157" i="18"/>
  <c r="E158" i="18"/>
  <c r="E159" i="18"/>
  <c r="E160" i="18"/>
  <c r="E161" i="18"/>
  <c r="E162" i="18"/>
  <c r="E163" i="18"/>
  <c r="G163" i="18" s="1"/>
  <c r="E164" i="18"/>
  <c r="E165" i="18"/>
  <c r="E166" i="18"/>
  <c r="E167" i="18"/>
  <c r="E168" i="18"/>
  <c r="E169" i="18"/>
  <c r="E170" i="18"/>
  <c r="E171" i="18"/>
  <c r="G171" i="18" s="1"/>
  <c r="E172" i="18"/>
  <c r="E173" i="18"/>
  <c r="E174" i="18"/>
  <c r="E175" i="18"/>
  <c r="E176" i="18"/>
  <c r="E177" i="18"/>
  <c r="E178" i="18"/>
  <c r="E179" i="18"/>
  <c r="G179" i="18" s="1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G195" i="18" s="1"/>
  <c r="E196" i="18"/>
  <c r="E197" i="18"/>
  <c r="E198" i="18"/>
  <c r="E199" i="18"/>
  <c r="E200" i="18"/>
  <c r="E201" i="18"/>
  <c r="E202" i="18"/>
  <c r="E3" i="18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3" i="2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F19" i="15" s="1"/>
  <c r="E20" i="15"/>
  <c r="E21" i="15"/>
  <c r="E22" i="15"/>
  <c r="E23" i="15"/>
  <c r="E24" i="15"/>
  <c r="E25" i="15"/>
  <c r="E26" i="15"/>
  <c r="E27" i="15"/>
  <c r="F27" i="15" s="1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G51" i="15" s="1"/>
  <c r="E52" i="15"/>
  <c r="E53" i="15"/>
  <c r="E54" i="15"/>
  <c r="E55" i="15"/>
  <c r="E56" i="15"/>
  <c r="E57" i="15"/>
  <c r="E58" i="15"/>
  <c r="E59" i="15"/>
  <c r="G59" i="15" s="1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G99" i="15" s="1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G115" i="15" s="1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G155" i="15" s="1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G179" i="15" s="1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3" i="15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3" i="9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3" i="6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3" i="3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3" i="1"/>
  <c r="E3" i="16"/>
  <c r="D3" i="16"/>
  <c r="F3" i="16" s="1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G179" i="16" s="1"/>
  <c r="E180" i="16"/>
  <c r="E181" i="16"/>
  <c r="E182" i="16"/>
  <c r="E183" i="16"/>
  <c r="E184" i="16"/>
  <c r="E185" i="16"/>
  <c r="G185" i="16" s="1"/>
  <c r="E186" i="16"/>
  <c r="E187" i="16"/>
  <c r="E188" i="16"/>
  <c r="E189" i="16"/>
  <c r="E190" i="16"/>
  <c r="E191" i="16"/>
  <c r="E192" i="16"/>
  <c r="E193" i="16"/>
  <c r="E194" i="16"/>
  <c r="E195" i="16"/>
  <c r="G195" i="16" s="1"/>
  <c r="E196" i="16"/>
  <c r="E197" i="16"/>
  <c r="E198" i="16"/>
  <c r="E199" i="16"/>
  <c r="E200" i="16"/>
  <c r="E201" i="16"/>
  <c r="G201" i="16" s="1"/>
  <c r="E202" i="16"/>
  <c r="C5" i="23"/>
  <c r="D7" i="23" s="1"/>
  <c r="C6" i="23"/>
  <c r="D6" i="23" s="1"/>
  <c r="C7" i="23"/>
  <c r="C4" i="23"/>
  <c r="M6" i="23"/>
  <c r="M5" i="23"/>
  <c r="M7" i="23"/>
  <c r="M4" i="23"/>
  <c r="D4" i="23"/>
  <c r="G202" i="22"/>
  <c r="F202" i="22"/>
  <c r="H202" i="22" s="1"/>
  <c r="I202" i="22" s="1"/>
  <c r="D202" i="22"/>
  <c r="G201" i="22"/>
  <c r="F201" i="22"/>
  <c r="H201" i="22" s="1"/>
  <c r="I201" i="22" s="1"/>
  <c r="D201" i="22"/>
  <c r="G200" i="22"/>
  <c r="F200" i="22"/>
  <c r="H200" i="22" s="1"/>
  <c r="I200" i="22" s="1"/>
  <c r="D200" i="22"/>
  <c r="G199" i="22"/>
  <c r="H199" i="22" s="1"/>
  <c r="I199" i="22" s="1"/>
  <c r="F199" i="22"/>
  <c r="D199" i="22"/>
  <c r="G198" i="22"/>
  <c r="F198" i="22"/>
  <c r="D198" i="22"/>
  <c r="F197" i="22"/>
  <c r="H197" i="22" s="1"/>
  <c r="I197" i="22" s="1"/>
  <c r="D197" i="22"/>
  <c r="G197" i="22" s="1"/>
  <c r="D196" i="22"/>
  <c r="G195" i="22"/>
  <c r="D195" i="22"/>
  <c r="G194" i="22"/>
  <c r="F194" i="22"/>
  <c r="H194" i="22" s="1"/>
  <c r="I194" i="22" s="1"/>
  <c r="D194" i="22"/>
  <c r="G193" i="22"/>
  <c r="F193" i="22"/>
  <c r="H193" i="22" s="1"/>
  <c r="I193" i="22" s="1"/>
  <c r="D193" i="22"/>
  <c r="G192" i="22"/>
  <c r="F192" i="22"/>
  <c r="H192" i="22" s="1"/>
  <c r="I192" i="22" s="1"/>
  <c r="D192" i="22"/>
  <c r="G191" i="22"/>
  <c r="F191" i="22"/>
  <c r="H191" i="22" s="1"/>
  <c r="I191" i="22" s="1"/>
  <c r="D191" i="22"/>
  <c r="G190" i="22"/>
  <c r="D190" i="22"/>
  <c r="F190" i="22" s="1"/>
  <c r="H190" i="22" s="1"/>
  <c r="I190" i="22" s="1"/>
  <c r="D189" i="22"/>
  <c r="G189" i="22" s="1"/>
  <c r="D188" i="22"/>
  <c r="D187" i="22"/>
  <c r="G186" i="22"/>
  <c r="F186" i="22"/>
  <c r="H186" i="22" s="1"/>
  <c r="I186" i="22" s="1"/>
  <c r="D186" i="22"/>
  <c r="G185" i="22"/>
  <c r="H185" i="22" s="1"/>
  <c r="I185" i="22" s="1"/>
  <c r="F185" i="22"/>
  <c r="D185" i="22"/>
  <c r="G184" i="22"/>
  <c r="F184" i="22"/>
  <c r="D184" i="22"/>
  <c r="D183" i="22"/>
  <c r="G183" i="22" s="1"/>
  <c r="D182" i="22"/>
  <c r="F181" i="22"/>
  <c r="H181" i="22" s="1"/>
  <c r="I181" i="22" s="1"/>
  <c r="J181" i="22" s="1"/>
  <c r="D181" i="22"/>
  <c r="G181" i="22" s="1"/>
  <c r="D180" i="22"/>
  <c r="D179" i="22"/>
  <c r="H178" i="22"/>
  <c r="I178" i="22" s="1"/>
  <c r="G178" i="22"/>
  <c r="F178" i="22"/>
  <c r="D178" i="22"/>
  <c r="G177" i="22"/>
  <c r="H177" i="22" s="1"/>
  <c r="I177" i="22" s="1"/>
  <c r="F177" i="22"/>
  <c r="D177" i="22"/>
  <c r="G176" i="22"/>
  <c r="F176" i="22"/>
  <c r="H176" i="22" s="1"/>
  <c r="I176" i="22" s="1"/>
  <c r="D176" i="22"/>
  <c r="G175" i="22"/>
  <c r="F175" i="22"/>
  <c r="H175" i="22" s="1"/>
  <c r="I175" i="22" s="1"/>
  <c r="D175" i="22"/>
  <c r="D174" i="22"/>
  <c r="G174" i="22" s="1"/>
  <c r="D173" i="22"/>
  <c r="G173" i="22" s="1"/>
  <c r="D172" i="22"/>
  <c r="D171" i="22"/>
  <c r="G170" i="22"/>
  <c r="F170" i="22"/>
  <c r="D170" i="22"/>
  <c r="G169" i="22"/>
  <c r="F169" i="22"/>
  <c r="H169" i="22" s="1"/>
  <c r="I169" i="22" s="1"/>
  <c r="D169" i="22"/>
  <c r="G168" i="22"/>
  <c r="F168" i="22"/>
  <c r="H168" i="22" s="1"/>
  <c r="I168" i="22" s="1"/>
  <c r="D168" i="22"/>
  <c r="H167" i="22"/>
  <c r="I167" i="22" s="1"/>
  <c r="G167" i="22"/>
  <c r="F167" i="22"/>
  <c r="D167" i="22"/>
  <c r="G166" i="22"/>
  <c r="F166" i="22"/>
  <c r="D166" i="22"/>
  <c r="F165" i="22"/>
  <c r="H165" i="22" s="1"/>
  <c r="I165" i="22" s="1"/>
  <c r="J165" i="22" s="1"/>
  <c r="D165" i="22"/>
  <c r="G165" i="22" s="1"/>
  <c r="D164" i="22"/>
  <c r="D163" i="22"/>
  <c r="G162" i="22"/>
  <c r="F162" i="22"/>
  <c r="H162" i="22" s="1"/>
  <c r="I162" i="22" s="1"/>
  <c r="D162" i="22"/>
  <c r="G161" i="22"/>
  <c r="F161" i="22"/>
  <c r="H161" i="22" s="1"/>
  <c r="I161" i="22" s="1"/>
  <c r="D161" i="22"/>
  <c r="D160" i="22"/>
  <c r="G159" i="22"/>
  <c r="H159" i="22" s="1"/>
  <c r="I159" i="22" s="1"/>
  <c r="F159" i="22"/>
  <c r="D159" i="22"/>
  <c r="D158" i="22"/>
  <c r="F157" i="22"/>
  <c r="H157" i="22" s="1"/>
  <c r="I157" i="22" s="1"/>
  <c r="K157" i="22" s="1"/>
  <c r="D157" i="22"/>
  <c r="G157" i="22" s="1"/>
  <c r="D156" i="22"/>
  <c r="D155" i="22"/>
  <c r="H154" i="22"/>
  <c r="I154" i="22" s="1"/>
  <c r="G154" i="22"/>
  <c r="F154" i="22"/>
  <c r="D154" i="22"/>
  <c r="G153" i="22"/>
  <c r="F153" i="22"/>
  <c r="H153" i="22" s="1"/>
  <c r="I153" i="22" s="1"/>
  <c r="D153" i="22"/>
  <c r="F152" i="22"/>
  <c r="D152" i="22"/>
  <c r="G152" i="22" s="1"/>
  <c r="G151" i="22"/>
  <c r="D151" i="22"/>
  <c r="F151" i="22" s="1"/>
  <c r="H151" i="22" s="1"/>
  <c r="I151" i="22" s="1"/>
  <c r="D150" i="22"/>
  <c r="F150" i="22" s="1"/>
  <c r="F149" i="22"/>
  <c r="H149" i="22" s="1"/>
  <c r="I149" i="22" s="1"/>
  <c r="D149" i="22"/>
  <c r="G149" i="22" s="1"/>
  <c r="D148" i="22"/>
  <c r="D147" i="22"/>
  <c r="G146" i="22"/>
  <c r="F146" i="22"/>
  <c r="D146" i="22"/>
  <c r="D145" i="22"/>
  <c r="G144" i="22"/>
  <c r="D144" i="22"/>
  <c r="F144" i="22" s="1"/>
  <c r="D143" i="22"/>
  <c r="F143" i="22" s="1"/>
  <c r="G142" i="22"/>
  <c r="F142" i="22"/>
  <c r="D142" i="22"/>
  <c r="F141" i="22"/>
  <c r="D141" i="22"/>
  <c r="G141" i="22" s="1"/>
  <c r="D140" i="22"/>
  <c r="D139" i="22"/>
  <c r="J138" i="22"/>
  <c r="G138" i="22"/>
  <c r="F138" i="22"/>
  <c r="H138" i="22" s="1"/>
  <c r="I138" i="22" s="1"/>
  <c r="K138" i="22" s="1"/>
  <c r="D138" i="22"/>
  <c r="G137" i="22"/>
  <c r="D137" i="22"/>
  <c r="F137" i="22" s="1"/>
  <c r="H137" i="22" s="1"/>
  <c r="I137" i="22" s="1"/>
  <c r="K137" i="22" s="1"/>
  <c r="G136" i="22"/>
  <c r="D136" i="22"/>
  <c r="F136" i="22" s="1"/>
  <c r="G135" i="22"/>
  <c r="F135" i="22"/>
  <c r="H135" i="22" s="1"/>
  <c r="I135" i="22" s="1"/>
  <c r="D135" i="22"/>
  <c r="G134" i="22"/>
  <c r="F134" i="22"/>
  <c r="D134" i="22"/>
  <c r="F133" i="22"/>
  <c r="D133" i="22"/>
  <c r="G133" i="22" s="1"/>
  <c r="D132" i="22"/>
  <c r="D131" i="22"/>
  <c r="G130" i="22"/>
  <c r="F130" i="22"/>
  <c r="D130" i="22"/>
  <c r="D129" i="22"/>
  <c r="F129" i="22" s="1"/>
  <c r="G128" i="22"/>
  <c r="F128" i="22"/>
  <c r="D128" i="22"/>
  <c r="G127" i="22"/>
  <c r="F127" i="22"/>
  <c r="D127" i="22"/>
  <c r="F126" i="22"/>
  <c r="D126" i="22"/>
  <c r="G126" i="22" s="1"/>
  <c r="D125" i="22"/>
  <c r="G125" i="22" s="1"/>
  <c r="D124" i="22"/>
  <c r="D123" i="22"/>
  <c r="G122" i="22"/>
  <c r="F122" i="22"/>
  <c r="D122" i="22"/>
  <c r="G121" i="22"/>
  <c r="F121" i="22"/>
  <c r="D121" i="22"/>
  <c r="G120" i="22"/>
  <c r="F120" i="22"/>
  <c r="H120" i="22" s="1"/>
  <c r="I120" i="22" s="1"/>
  <c r="D120" i="22"/>
  <c r="F119" i="22"/>
  <c r="D119" i="22"/>
  <c r="G119" i="22" s="1"/>
  <c r="D118" i="22"/>
  <c r="G118" i="22" s="1"/>
  <c r="F117" i="22"/>
  <c r="D117" i="22"/>
  <c r="G117" i="22" s="1"/>
  <c r="D116" i="22"/>
  <c r="G115" i="22"/>
  <c r="D115" i="22"/>
  <c r="H114" i="22"/>
  <c r="I114" i="22" s="1"/>
  <c r="G114" i="22"/>
  <c r="F114" i="22"/>
  <c r="D114" i="22"/>
  <c r="G113" i="22"/>
  <c r="F113" i="22"/>
  <c r="H113" i="22" s="1"/>
  <c r="I113" i="22" s="1"/>
  <c r="D113" i="22"/>
  <c r="F112" i="22"/>
  <c r="D112" i="22"/>
  <c r="G112" i="22" s="1"/>
  <c r="D111" i="22"/>
  <c r="D110" i="22"/>
  <c r="G110" i="22" s="1"/>
  <c r="D109" i="22"/>
  <c r="D108" i="22"/>
  <c r="G107" i="22"/>
  <c r="D107" i="22"/>
  <c r="G106" i="22"/>
  <c r="F106" i="22"/>
  <c r="D106" i="22"/>
  <c r="F105" i="22"/>
  <c r="H105" i="22" s="1"/>
  <c r="I105" i="22" s="1"/>
  <c r="D105" i="22"/>
  <c r="G105" i="22" s="1"/>
  <c r="D104" i="22"/>
  <c r="D103" i="22"/>
  <c r="G103" i="22" s="1"/>
  <c r="G102" i="22"/>
  <c r="D102" i="22"/>
  <c r="F102" i="22" s="1"/>
  <c r="D101" i="22"/>
  <c r="G100" i="22"/>
  <c r="D100" i="22"/>
  <c r="F100" i="22" s="1"/>
  <c r="F99" i="22"/>
  <c r="D99" i="22"/>
  <c r="D98" i="22"/>
  <c r="F98" i="22" s="1"/>
  <c r="D97" i="22"/>
  <c r="F97" i="22" s="1"/>
  <c r="D96" i="22"/>
  <c r="G95" i="22"/>
  <c r="F95" i="22"/>
  <c r="D95" i="22"/>
  <c r="D94" i="22"/>
  <c r="F94" i="22" s="1"/>
  <c r="D93" i="22"/>
  <c r="D92" i="22"/>
  <c r="D91" i="22"/>
  <c r="G90" i="22"/>
  <c r="F90" i="22"/>
  <c r="D90" i="22"/>
  <c r="D89" i="22"/>
  <c r="F89" i="22" s="1"/>
  <c r="F88" i="22"/>
  <c r="H88" i="22" s="1"/>
  <c r="I88" i="22" s="1"/>
  <c r="D88" i="22"/>
  <c r="G88" i="22" s="1"/>
  <c r="D87" i="22"/>
  <c r="F87" i="22" s="1"/>
  <c r="G86" i="22"/>
  <c r="F86" i="22"/>
  <c r="D86" i="22"/>
  <c r="D85" i="22"/>
  <c r="G84" i="22"/>
  <c r="D84" i="22"/>
  <c r="F84" i="22" s="1"/>
  <c r="H84" i="22" s="1"/>
  <c r="I84" i="22" s="1"/>
  <c r="D83" i="22"/>
  <c r="D82" i="22"/>
  <c r="G82" i="22" s="1"/>
  <c r="G81" i="22"/>
  <c r="D81" i="22"/>
  <c r="F81" i="22" s="1"/>
  <c r="D80" i="22"/>
  <c r="G80" i="22" s="1"/>
  <c r="D79" i="22"/>
  <c r="F79" i="22" s="1"/>
  <c r="G78" i="22"/>
  <c r="F78" i="22"/>
  <c r="D78" i="22"/>
  <c r="D77" i="22"/>
  <c r="H76" i="22"/>
  <c r="I76" i="22" s="1"/>
  <c r="G76" i="22"/>
  <c r="D76" i="22"/>
  <c r="F76" i="22" s="1"/>
  <c r="D75" i="22"/>
  <c r="G74" i="22"/>
  <c r="H74" i="22" s="1"/>
  <c r="I74" i="22" s="1"/>
  <c r="F74" i="22"/>
  <c r="D74" i="22"/>
  <c r="G73" i="22"/>
  <c r="F73" i="22"/>
  <c r="H73" i="22" s="1"/>
  <c r="I73" i="22" s="1"/>
  <c r="D73" i="22"/>
  <c r="F72" i="22"/>
  <c r="D72" i="22"/>
  <c r="G72" i="22" s="1"/>
  <c r="H72" i="22" s="1"/>
  <c r="I72" i="22" s="1"/>
  <c r="J72" i="22" s="1"/>
  <c r="G71" i="22"/>
  <c r="D71" i="22"/>
  <c r="F71" i="22" s="1"/>
  <c r="G70" i="22"/>
  <c r="F70" i="22"/>
  <c r="H70" i="22" s="1"/>
  <c r="I70" i="22" s="1"/>
  <c r="D70" i="22"/>
  <c r="F69" i="22"/>
  <c r="D69" i="22"/>
  <c r="G69" i="22" s="1"/>
  <c r="H69" i="22" s="1"/>
  <c r="I69" i="22" s="1"/>
  <c r="D68" i="22"/>
  <c r="F68" i="22" s="1"/>
  <c r="G67" i="22"/>
  <c r="D67" i="22"/>
  <c r="D66" i="22"/>
  <c r="G66" i="22" s="1"/>
  <c r="D65" i="22"/>
  <c r="G65" i="22" s="1"/>
  <c r="D64" i="22"/>
  <c r="G64" i="22" s="1"/>
  <c r="G63" i="22"/>
  <c r="D63" i="22"/>
  <c r="F63" i="22" s="1"/>
  <c r="H63" i="22" s="1"/>
  <c r="I63" i="22" s="1"/>
  <c r="K63" i="22" s="1"/>
  <c r="G62" i="22"/>
  <c r="F62" i="22"/>
  <c r="H62" i="22" s="1"/>
  <c r="I62" i="22" s="1"/>
  <c r="K62" i="22" s="1"/>
  <c r="D62" i="22"/>
  <c r="F61" i="22"/>
  <c r="D61" i="22"/>
  <c r="G61" i="22" s="1"/>
  <c r="D60" i="22"/>
  <c r="F60" i="22" s="1"/>
  <c r="G59" i="22"/>
  <c r="D59" i="22"/>
  <c r="G58" i="22"/>
  <c r="D58" i="22"/>
  <c r="F58" i="22" s="1"/>
  <c r="F57" i="22"/>
  <c r="D57" i="22"/>
  <c r="G57" i="22" s="1"/>
  <c r="F56" i="22"/>
  <c r="H56" i="22" s="1"/>
  <c r="I56" i="22" s="1"/>
  <c r="D56" i="22"/>
  <c r="G56" i="22" s="1"/>
  <c r="D55" i="22"/>
  <c r="F55" i="22" s="1"/>
  <c r="G54" i="22"/>
  <c r="H54" i="22" s="1"/>
  <c r="I54" i="22" s="1"/>
  <c r="F54" i="22"/>
  <c r="D54" i="22"/>
  <c r="G53" i="22"/>
  <c r="F53" i="22"/>
  <c r="D53" i="22"/>
  <c r="F52" i="22"/>
  <c r="D52" i="22"/>
  <c r="G52" i="22" s="1"/>
  <c r="D51" i="22"/>
  <c r="D50" i="22"/>
  <c r="G50" i="22" s="1"/>
  <c r="G49" i="22"/>
  <c r="F49" i="22"/>
  <c r="H49" i="22" s="1"/>
  <c r="I49" i="22" s="1"/>
  <c r="D49" i="22"/>
  <c r="F48" i="22"/>
  <c r="D48" i="22"/>
  <c r="G48" i="22" s="1"/>
  <c r="G47" i="22"/>
  <c r="D47" i="22"/>
  <c r="F47" i="22" s="1"/>
  <c r="H47" i="22" s="1"/>
  <c r="I47" i="22" s="1"/>
  <c r="G46" i="22"/>
  <c r="F46" i="22"/>
  <c r="H46" i="22" s="1"/>
  <c r="I46" i="22" s="1"/>
  <c r="D46" i="22"/>
  <c r="D45" i="22"/>
  <c r="G45" i="22" s="1"/>
  <c r="G44" i="22"/>
  <c r="D44" i="22"/>
  <c r="F44" i="22" s="1"/>
  <c r="D43" i="22"/>
  <c r="D42" i="22"/>
  <c r="G42" i="22" s="1"/>
  <c r="F41" i="22"/>
  <c r="D41" i="22"/>
  <c r="G41" i="22" s="1"/>
  <c r="D40" i="22"/>
  <c r="G40" i="22" s="1"/>
  <c r="G39" i="22"/>
  <c r="H39" i="22" s="1"/>
  <c r="I39" i="22" s="1"/>
  <c r="F39" i="22"/>
  <c r="D39" i="22"/>
  <c r="G38" i="22"/>
  <c r="F38" i="22"/>
  <c r="H38" i="22" s="1"/>
  <c r="I38" i="22" s="1"/>
  <c r="D38" i="22"/>
  <c r="D37" i="22"/>
  <c r="G37" i="22" s="1"/>
  <c r="G36" i="22"/>
  <c r="D36" i="22"/>
  <c r="F36" i="22" s="1"/>
  <c r="D35" i="22"/>
  <c r="D34" i="22"/>
  <c r="G34" i="22" s="1"/>
  <c r="F33" i="22"/>
  <c r="D33" i="22"/>
  <c r="G33" i="22" s="1"/>
  <c r="D32" i="22"/>
  <c r="G32" i="22" s="1"/>
  <c r="G31" i="22"/>
  <c r="H31" i="22" s="1"/>
  <c r="I31" i="22" s="1"/>
  <c r="F31" i="22"/>
  <c r="D31" i="22"/>
  <c r="G30" i="22"/>
  <c r="F30" i="22"/>
  <c r="H30" i="22" s="1"/>
  <c r="I30" i="22" s="1"/>
  <c r="D30" i="22"/>
  <c r="D29" i="22"/>
  <c r="G29" i="22" s="1"/>
  <c r="G28" i="22"/>
  <c r="D28" i="22"/>
  <c r="F28" i="22" s="1"/>
  <c r="D27" i="22"/>
  <c r="D26" i="22"/>
  <c r="G26" i="22" s="1"/>
  <c r="F25" i="22"/>
  <c r="D25" i="22"/>
  <c r="G25" i="22" s="1"/>
  <c r="D24" i="22"/>
  <c r="G24" i="22" s="1"/>
  <c r="G23" i="22"/>
  <c r="H23" i="22" s="1"/>
  <c r="I23" i="22" s="1"/>
  <c r="F23" i="22"/>
  <c r="D23" i="22"/>
  <c r="G22" i="22"/>
  <c r="F22" i="22"/>
  <c r="H22" i="22" s="1"/>
  <c r="I22" i="22" s="1"/>
  <c r="D22" i="22"/>
  <c r="D21" i="22"/>
  <c r="G21" i="22" s="1"/>
  <c r="G20" i="22"/>
  <c r="D20" i="22"/>
  <c r="F20" i="22" s="1"/>
  <c r="D19" i="22"/>
  <c r="D18" i="22"/>
  <c r="G18" i="22" s="1"/>
  <c r="F17" i="22"/>
  <c r="D17" i="22"/>
  <c r="G17" i="22" s="1"/>
  <c r="D16" i="22"/>
  <c r="G16" i="22" s="1"/>
  <c r="G15" i="22"/>
  <c r="H15" i="22" s="1"/>
  <c r="I15" i="22" s="1"/>
  <c r="F15" i="22"/>
  <c r="D15" i="22"/>
  <c r="G14" i="22"/>
  <c r="F14" i="22"/>
  <c r="H14" i="22" s="1"/>
  <c r="I14" i="22" s="1"/>
  <c r="D14" i="22"/>
  <c r="D13" i="22"/>
  <c r="G13" i="22" s="1"/>
  <c r="G12" i="22"/>
  <c r="D12" i="22"/>
  <c r="F12" i="22" s="1"/>
  <c r="D11" i="22"/>
  <c r="D10" i="22"/>
  <c r="G10" i="22" s="1"/>
  <c r="F9" i="22"/>
  <c r="D9" i="22"/>
  <c r="G9" i="22" s="1"/>
  <c r="D8" i="22"/>
  <c r="G8" i="22" s="1"/>
  <c r="G7" i="22"/>
  <c r="H7" i="22" s="1"/>
  <c r="I7" i="22" s="1"/>
  <c r="F7" i="22"/>
  <c r="D7" i="22"/>
  <c r="G6" i="22"/>
  <c r="F6" i="22"/>
  <c r="H6" i="22" s="1"/>
  <c r="I6" i="22" s="1"/>
  <c r="D6" i="22"/>
  <c r="D5" i="22"/>
  <c r="G5" i="22" s="1"/>
  <c r="G4" i="22"/>
  <c r="D4" i="22"/>
  <c r="F4" i="22" s="1"/>
  <c r="G3" i="22"/>
  <c r="F3" i="22"/>
  <c r="D3" i="22"/>
  <c r="D202" i="21"/>
  <c r="F202" i="21" s="1"/>
  <c r="F201" i="21"/>
  <c r="D201" i="21"/>
  <c r="G201" i="21" s="1"/>
  <c r="D200" i="21"/>
  <c r="G200" i="21" s="1"/>
  <c r="G199" i="21"/>
  <c r="F199" i="21"/>
  <c r="H199" i="21" s="1"/>
  <c r="I199" i="21" s="1"/>
  <c r="D199" i="21"/>
  <c r="D198" i="21"/>
  <c r="D197" i="21"/>
  <c r="F197" i="21" s="1"/>
  <c r="D196" i="21"/>
  <c r="G196" i="21" s="1"/>
  <c r="D195" i="21"/>
  <c r="F194" i="21"/>
  <c r="D194" i="21"/>
  <c r="F193" i="21"/>
  <c r="D193" i="21"/>
  <c r="G193" i="21" s="1"/>
  <c r="H193" i="21" s="1"/>
  <c r="I193" i="21" s="1"/>
  <c r="G192" i="21"/>
  <c r="D192" i="21"/>
  <c r="F192" i="21" s="1"/>
  <c r="H192" i="21" s="1"/>
  <c r="I192" i="21" s="1"/>
  <c r="G191" i="21"/>
  <c r="F191" i="21"/>
  <c r="H191" i="21" s="1"/>
  <c r="I191" i="21" s="1"/>
  <c r="D191" i="21"/>
  <c r="D190" i="21"/>
  <c r="D189" i="21"/>
  <c r="F189" i="21" s="1"/>
  <c r="D188" i="21"/>
  <c r="G188" i="21" s="1"/>
  <c r="D187" i="21"/>
  <c r="D186" i="21"/>
  <c r="H185" i="21"/>
  <c r="I185" i="21" s="1"/>
  <c r="F185" i="21"/>
  <c r="D185" i="21"/>
  <c r="G185" i="21" s="1"/>
  <c r="G184" i="21"/>
  <c r="D184" i="21"/>
  <c r="F184" i="21" s="1"/>
  <c r="G183" i="21"/>
  <c r="F183" i="21"/>
  <c r="H183" i="21" s="1"/>
  <c r="I183" i="21" s="1"/>
  <c r="D183" i="21"/>
  <c r="D182" i="21"/>
  <c r="D181" i="21"/>
  <c r="F181" i="21" s="1"/>
  <c r="D180" i="21"/>
  <c r="G180" i="21" s="1"/>
  <c r="G179" i="21"/>
  <c r="D179" i="21"/>
  <c r="D178" i="21"/>
  <c r="F177" i="21"/>
  <c r="H177" i="21" s="1"/>
  <c r="I177" i="21" s="1"/>
  <c r="D177" i="21"/>
  <c r="G177" i="21" s="1"/>
  <c r="D176" i="21"/>
  <c r="F176" i="21" s="1"/>
  <c r="G175" i="21"/>
  <c r="F175" i="21"/>
  <c r="D175" i="21"/>
  <c r="D174" i="21"/>
  <c r="D173" i="21"/>
  <c r="F173" i="21" s="1"/>
  <c r="D172" i="21"/>
  <c r="G172" i="21" s="1"/>
  <c r="D171" i="21"/>
  <c r="D170" i="21"/>
  <c r="F169" i="21"/>
  <c r="H169" i="21" s="1"/>
  <c r="I169" i="21" s="1"/>
  <c r="D169" i="21"/>
  <c r="G169" i="21" s="1"/>
  <c r="D168" i="21"/>
  <c r="F168" i="21" s="1"/>
  <c r="G167" i="21"/>
  <c r="F167" i="21"/>
  <c r="H167" i="21" s="1"/>
  <c r="I167" i="21" s="1"/>
  <c r="D167" i="21"/>
  <c r="D166" i="21"/>
  <c r="D165" i="21"/>
  <c r="F165" i="21" s="1"/>
  <c r="D164" i="21"/>
  <c r="G164" i="21" s="1"/>
  <c r="D163" i="21"/>
  <c r="D162" i="21"/>
  <c r="D161" i="21"/>
  <c r="G161" i="21" s="1"/>
  <c r="D160" i="21"/>
  <c r="F160" i="21" s="1"/>
  <c r="G159" i="21"/>
  <c r="F159" i="21"/>
  <c r="D159" i="21"/>
  <c r="D158" i="21"/>
  <c r="G158" i="21" s="1"/>
  <c r="D157" i="21"/>
  <c r="G156" i="21"/>
  <c r="D156" i="21"/>
  <c r="F156" i="21" s="1"/>
  <c r="D155" i="21"/>
  <c r="F154" i="21"/>
  <c r="D154" i="21"/>
  <c r="F153" i="21"/>
  <c r="D153" i="21"/>
  <c r="G153" i="21" s="1"/>
  <c r="D152" i="21"/>
  <c r="G151" i="21"/>
  <c r="F151" i="21"/>
  <c r="D151" i="21"/>
  <c r="D150" i="21"/>
  <c r="D149" i="21"/>
  <c r="G148" i="21"/>
  <c r="D148" i="21"/>
  <c r="F148" i="21" s="1"/>
  <c r="H148" i="21" s="1"/>
  <c r="I148" i="21" s="1"/>
  <c r="D147" i="21"/>
  <c r="F146" i="21"/>
  <c r="D146" i="21"/>
  <c r="F145" i="21"/>
  <c r="D145" i="21"/>
  <c r="G145" i="21" s="1"/>
  <c r="G144" i="21"/>
  <c r="H144" i="21" s="1"/>
  <c r="I144" i="21" s="1"/>
  <c r="J144" i="21" s="1"/>
  <c r="D144" i="21"/>
  <c r="F144" i="21" s="1"/>
  <c r="G143" i="21"/>
  <c r="F143" i="21"/>
  <c r="D143" i="21"/>
  <c r="D142" i="21"/>
  <c r="G142" i="21" s="1"/>
  <c r="D141" i="21"/>
  <c r="G140" i="21"/>
  <c r="D140" i="21"/>
  <c r="F140" i="21" s="1"/>
  <c r="H140" i="21" s="1"/>
  <c r="I140" i="21" s="1"/>
  <c r="J140" i="21" s="1"/>
  <c r="D139" i="21"/>
  <c r="F138" i="21"/>
  <c r="D138" i="21"/>
  <c r="D137" i="21"/>
  <c r="G137" i="21" s="1"/>
  <c r="G136" i="21"/>
  <c r="D136" i="21"/>
  <c r="F136" i="21" s="1"/>
  <c r="H136" i="21" s="1"/>
  <c r="I136" i="21" s="1"/>
  <c r="G135" i="21"/>
  <c r="F135" i="21"/>
  <c r="H135" i="21" s="1"/>
  <c r="I135" i="21" s="1"/>
  <c r="J135" i="21" s="1"/>
  <c r="D135" i="21"/>
  <c r="F134" i="21"/>
  <c r="D134" i="21"/>
  <c r="G134" i="21" s="1"/>
  <c r="D133" i="21"/>
  <c r="H132" i="21"/>
  <c r="I132" i="21" s="1"/>
  <c r="J132" i="21" s="1"/>
  <c r="G132" i="21"/>
  <c r="D132" i="21"/>
  <c r="F132" i="21" s="1"/>
  <c r="F131" i="21"/>
  <c r="D131" i="21"/>
  <c r="D130" i="21"/>
  <c r="D129" i="21"/>
  <c r="G129" i="21" s="1"/>
  <c r="D128" i="21"/>
  <c r="G127" i="21"/>
  <c r="F127" i="21"/>
  <c r="H127" i="21" s="1"/>
  <c r="I127" i="21" s="1"/>
  <c r="K127" i="21" s="1"/>
  <c r="D127" i="21"/>
  <c r="F126" i="21"/>
  <c r="D126" i="21"/>
  <c r="G126" i="21" s="1"/>
  <c r="F125" i="21"/>
  <c r="D125" i="21"/>
  <c r="G125" i="21" s="1"/>
  <c r="D124" i="21"/>
  <c r="D123" i="21"/>
  <c r="D122" i="21"/>
  <c r="F121" i="21"/>
  <c r="H121" i="21" s="1"/>
  <c r="I121" i="21" s="1"/>
  <c r="D121" i="21"/>
  <c r="G121" i="21" s="1"/>
  <c r="G120" i="21"/>
  <c r="D120" i="21"/>
  <c r="F120" i="21" s="1"/>
  <c r="H120" i="21" s="1"/>
  <c r="I120" i="21" s="1"/>
  <c r="J120" i="21" s="1"/>
  <c r="G119" i="21"/>
  <c r="F119" i="21"/>
  <c r="D119" i="21"/>
  <c r="D118" i="21"/>
  <c r="F118" i="21" s="1"/>
  <c r="F117" i="21"/>
  <c r="H117" i="21" s="1"/>
  <c r="I117" i="21" s="1"/>
  <c r="D117" i="21"/>
  <c r="G117" i="21" s="1"/>
  <c r="G116" i="21"/>
  <c r="H116" i="21" s="1"/>
  <c r="I116" i="21" s="1"/>
  <c r="D116" i="21"/>
  <c r="F116" i="21" s="1"/>
  <c r="D115" i="21"/>
  <c r="D114" i="21"/>
  <c r="D113" i="21"/>
  <c r="D112" i="21"/>
  <c r="G111" i="21"/>
  <c r="F111" i="21"/>
  <c r="H111" i="21" s="1"/>
  <c r="I111" i="21" s="1"/>
  <c r="D111" i="21"/>
  <c r="F110" i="21"/>
  <c r="D110" i="21"/>
  <c r="G110" i="21" s="1"/>
  <c r="F109" i="21"/>
  <c r="D109" i="21"/>
  <c r="G109" i="21" s="1"/>
  <c r="D108" i="21"/>
  <c r="D107" i="21"/>
  <c r="G106" i="21"/>
  <c r="F106" i="21"/>
  <c r="D106" i="21"/>
  <c r="F105" i="21"/>
  <c r="H105" i="21" s="1"/>
  <c r="I105" i="21" s="1"/>
  <c r="K105" i="21" s="1"/>
  <c r="D105" i="21"/>
  <c r="G105" i="21" s="1"/>
  <c r="G104" i="21"/>
  <c r="D104" i="21"/>
  <c r="F104" i="21" s="1"/>
  <c r="G103" i="21"/>
  <c r="F103" i="21"/>
  <c r="H103" i="21" s="1"/>
  <c r="I103" i="21" s="1"/>
  <c r="K103" i="21" s="1"/>
  <c r="D103" i="21"/>
  <c r="D102" i="21"/>
  <c r="F102" i="21" s="1"/>
  <c r="D101" i="21"/>
  <c r="G100" i="21"/>
  <c r="D100" i="21"/>
  <c r="F100" i="21" s="1"/>
  <c r="F99" i="21"/>
  <c r="D99" i="21"/>
  <c r="D98" i="21"/>
  <c r="D97" i="21"/>
  <c r="F97" i="21" s="1"/>
  <c r="D96" i="21"/>
  <c r="F96" i="21" s="1"/>
  <c r="D95" i="21"/>
  <c r="G95" i="21" s="1"/>
  <c r="G94" i="21"/>
  <c r="F94" i="21"/>
  <c r="D94" i="21"/>
  <c r="D93" i="21"/>
  <c r="D92" i="21"/>
  <c r="D91" i="21"/>
  <c r="D90" i="21"/>
  <c r="G89" i="21"/>
  <c r="F89" i="21"/>
  <c r="H89" i="21" s="1"/>
  <c r="I89" i="21" s="1"/>
  <c r="D89" i="21"/>
  <c r="D88" i="21"/>
  <c r="G88" i="21" s="1"/>
  <c r="G87" i="21"/>
  <c r="D87" i="21"/>
  <c r="F87" i="21" s="1"/>
  <c r="F86" i="21"/>
  <c r="D86" i="21"/>
  <c r="G86" i="21" s="1"/>
  <c r="G85" i="21"/>
  <c r="D85" i="21"/>
  <c r="F85" i="21" s="1"/>
  <c r="G84" i="21"/>
  <c r="F84" i="21"/>
  <c r="D84" i="21"/>
  <c r="D83" i="21"/>
  <c r="D82" i="21"/>
  <c r="G81" i="21"/>
  <c r="F81" i="21"/>
  <c r="H81" i="21" s="1"/>
  <c r="I81" i="21" s="1"/>
  <c r="D81" i="21"/>
  <c r="G80" i="21"/>
  <c r="F80" i="21"/>
  <c r="H80" i="21" s="1"/>
  <c r="I80" i="21" s="1"/>
  <c r="D80" i="21"/>
  <c r="D79" i="21"/>
  <c r="G79" i="21" s="1"/>
  <c r="D78" i="21"/>
  <c r="G78" i="21" s="1"/>
  <c r="D77" i="21"/>
  <c r="G76" i="21"/>
  <c r="F76" i="21"/>
  <c r="D76" i="21"/>
  <c r="D75" i="21"/>
  <c r="D74" i="21"/>
  <c r="H73" i="21"/>
  <c r="I73" i="21" s="1"/>
  <c r="J73" i="21" s="1"/>
  <c r="G73" i="21"/>
  <c r="F73" i="21"/>
  <c r="D73" i="21"/>
  <c r="G72" i="21"/>
  <c r="F72" i="21"/>
  <c r="D72" i="21"/>
  <c r="G71" i="21"/>
  <c r="F71" i="21"/>
  <c r="D71" i="21"/>
  <c r="D70" i="21"/>
  <c r="G70" i="21" s="1"/>
  <c r="G69" i="21"/>
  <c r="D69" i="21"/>
  <c r="F69" i="21" s="1"/>
  <c r="H69" i="21" s="1"/>
  <c r="I69" i="21" s="1"/>
  <c r="J69" i="21" s="1"/>
  <c r="J4" i="23" s="1"/>
  <c r="G68" i="21"/>
  <c r="F68" i="21"/>
  <c r="D68" i="21"/>
  <c r="D67" i="21"/>
  <c r="D66" i="21"/>
  <c r="G65" i="21"/>
  <c r="D65" i="21"/>
  <c r="F65" i="21" s="1"/>
  <c r="G64" i="21"/>
  <c r="F64" i="21"/>
  <c r="H64" i="21" s="1"/>
  <c r="I64" i="21" s="1"/>
  <c r="D64" i="21"/>
  <c r="D63" i="21"/>
  <c r="G63" i="21" s="1"/>
  <c r="F62" i="21"/>
  <c r="H62" i="21" s="1"/>
  <c r="I62" i="21" s="1"/>
  <c r="D62" i="21"/>
  <c r="G62" i="21" s="1"/>
  <c r="D61" i="21"/>
  <c r="F61" i="21" s="1"/>
  <c r="G60" i="21"/>
  <c r="F60" i="21"/>
  <c r="D60" i="21"/>
  <c r="D59" i="21"/>
  <c r="D58" i="21"/>
  <c r="G57" i="21"/>
  <c r="F57" i="21"/>
  <c r="H57" i="21" s="1"/>
  <c r="I57" i="21" s="1"/>
  <c r="J57" i="21" s="1"/>
  <c r="D57" i="21"/>
  <c r="G56" i="21"/>
  <c r="D56" i="21"/>
  <c r="F56" i="21" s="1"/>
  <c r="G55" i="21"/>
  <c r="F55" i="21"/>
  <c r="D55" i="21"/>
  <c r="D54" i="21"/>
  <c r="G54" i="21" s="1"/>
  <c r="G53" i="21"/>
  <c r="H53" i="21" s="1"/>
  <c r="I53" i="21" s="1"/>
  <c r="D53" i="21"/>
  <c r="F53" i="21" s="1"/>
  <c r="G52" i="21"/>
  <c r="F52" i="21"/>
  <c r="H52" i="21" s="1"/>
  <c r="I52" i="21" s="1"/>
  <c r="D52" i="21"/>
  <c r="D51" i="21"/>
  <c r="D50" i="21"/>
  <c r="D49" i="21"/>
  <c r="G49" i="21" s="1"/>
  <c r="G48" i="21"/>
  <c r="F48" i="21"/>
  <c r="D48" i="21"/>
  <c r="G47" i="21"/>
  <c r="D47" i="21"/>
  <c r="F47" i="21" s="1"/>
  <c r="F46" i="21"/>
  <c r="D46" i="21"/>
  <c r="G46" i="21" s="1"/>
  <c r="D45" i="21"/>
  <c r="F45" i="21" s="1"/>
  <c r="G44" i="21"/>
  <c r="H44" i="21" s="1"/>
  <c r="I44" i="21" s="1"/>
  <c r="J44" i="21" s="1"/>
  <c r="F44" i="21"/>
  <c r="D44" i="21"/>
  <c r="D43" i="21"/>
  <c r="G42" i="21"/>
  <c r="D42" i="21"/>
  <c r="G41" i="21"/>
  <c r="F41" i="21"/>
  <c r="D41" i="21"/>
  <c r="D40" i="21"/>
  <c r="G40" i="21" s="1"/>
  <c r="G39" i="21"/>
  <c r="F39" i="21"/>
  <c r="D39" i="21"/>
  <c r="D38" i="21"/>
  <c r="G38" i="21" s="1"/>
  <c r="G37" i="21"/>
  <c r="H37" i="21" s="1"/>
  <c r="I37" i="21" s="1"/>
  <c r="D37" i="21"/>
  <c r="F37" i="21" s="1"/>
  <c r="G36" i="21"/>
  <c r="F36" i="21"/>
  <c r="D36" i="21"/>
  <c r="D35" i="21"/>
  <c r="G34" i="21"/>
  <c r="D34" i="21"/>
  <c r="G33" i="21"/>
  <c r="D33" i="21"/>
  <c r="F33" i="21" s="1"/>
  <c r="H33" i="21" s="1"/>
  <c r="I33" i="21" s="1"/>
  <c r="G32" i="21"/>
  <c r="H32" i="21" s="1"/>
  <c r="I32" i="21" s="1"/>
  <c r="F32" i="21"/>
  <c r="D32" i="21"/>
  <c r="G31" i="21"/>
  <c r="F31" i="21"/>
  <c r="D31" i="21"/>
  <c r="D30" i="21"/>
  <c r="D29" i="21"/>
  <c r="G29" i="21" s="1"/>
  <c r="G28" i="21"/>
  <c r="F28" i="21"/>
  <c r="H28" i="21" s="1"/>
  <c r="I28" i="21" s="1"/>
  <c r="D28" i="21"/>
  <c r="D27" i="21"/>
  <c r="D26" i="21"/>
  <c r="G25" i="21"/>
  <c r="D25" i="21"/>
  <c r="F25" i="21" s="1"/>
  <c r="H25" i="21" s="1"/>
  <c r="I25" i="21" s="1"/>
  <c r="G24" i="21"/>
  <c r="F24" i="21"/>
  <c r="D24" i="21"/>
  <c r="G23" i="21"/>
  <c r="F23" i="21"/>
  <c r="D23" i="21"/>
  <c r="D22" i="21"/>
  <c r="D21" i="21"/>
  <c r="G21" i="21" s="1"/>
  <c r="G20" i="21"/>
  <c r="H20" i="21" s="1"/>
  <c r="I20" i="21" s="1"/>
  <c r="J20" i="21" s="1"/>
  <c r="F20" i="21"/>
  <c r="D20" i="21"/>
  <c r="D19" i="21"/>
  <c r="D18" i="21"/>
  <c r="G17" i="21"/>
  <c r="D17" i="21"/>
  <c r="F17" i="21" s="1"/>
  <c r="H17" i="21" s="1"/>
  <c r="I17" i="21" s="1"/>
  <c r="G16" i="21"/>
  <c r="F16" i="21"/>
  <c r="D16" i="21"/>
  <c r="G15" i="21"/>
  <c r="F15" i="21"/>
  <c r="H15" i="21" s="1"/>
  <c r="I15" i="21" s="1"/>
  <c r="D15" i="21"/>
  <c r="D14" i="21"/>
  <c r="D13" i="21"/>
  <c r="G13" i="21" s="1"/>
  <c r="G12" i="21"/>
  <c r="F12" i="21"/>
  <c r="H12" i="21" s="1"/>
  <c r="I12" i="21" s="1"/>
  <c r="J12" i="21" s="1"/>
  <c r="F4" i="23" s="1"/>
  <c r="D12" i="21"/>
  <c r="D11" i="21"/>
  <c r="D10" i="21"/>
  <c r="G10" i="21" s="1"/>
  <c r="G9" i="21"/>
  <c r="D9" i="21"/>
  <c r="F9" i="21" s="1"/>
  <c r="G8" i="21"/>
  <c r="H8" i="21" s="1"/>
  <c r="I8" i="21" s="1"/>
  <c r="F8" i="21"/>
  <c r="D8" i="21"/>
  <c r="G7" i="21"/>
  <c r="F7" i="21"/>
  <c r="D7" i="21"/>
  <c r="D6" i="21"/>
  <c r="D5" i="21"/>
  <c r="G5" i="21" s="1"/>
  <c r="G4" i="21"/>
  <c r="F4" i="21"/>
  <c r="H4" i="21" s="1"/>
  <c r="I4" i="21" s="1"/>
  <c r="J4" i="21" s="1"/>
  <c r="D4" i="21"/>
  <c r="G3" i="21"/>
  <c r="F3" i="21"/>
  <c r="H3" i="21" s="1"/>
  <c r="I3" i="21" s="1"/>
  <c r="K3" i="21" s="1"/>
  <c r="D3" i="21"/>
  <c r="L17" i="4"/>
  <c r="L18" i="4" s="1"/>
  <c r="L16" i="4"/>
  <c r="L14" i="4"/>
  <c r="L15" i="4" s="1"/>
  <c r="K14" i="4"/>
  <c r="E16" i="17"/>
  <c r="F16" i="17" s="1"/>
  <c r="G16" i="17" s="1"/>
  <c r="D202" i="19"/>
  <c r="G202" i="19" s="1"/>
  <c r="D201" i="19"/>
  <c r="G201" i="19" s="1"/>
  <c r="D200" i="19"/>
  <c r="F200" i="19" s="1"/>
  <c r="D199" i="19"/>
  <c r="F199" i="19" s="1"/>
  <c r="D198" i="19"/>
  <c r="F198" i="19" s="1"/>
  <c r="G197" i="19"/>
  <c r="D197" i="19"/>
  <c r="F197" i="19" s="1"/>
  <c r="D196" i="19"/>
  <c r="F196" i="19" s="1"/>
  <c r="D195" i="19"/>
  <c r="D194" i="19"/>
  <c r="F194" i="19" s="1"/>
  <c r="D193" i="19"/>
  <c r="F193" i="19" s="1"/>
  <c r="D192" i="19"/>
  <c r="F192" i="19" s="1"/>
  <c r="D191" i="19"/>
  <c r="D190" i="19"/>
  <c r="F190" i="19" s="1"/>
  <c r="D189" i="19"/>
  <c r="F189" i="19" s="1"/>
  <c r="D188" i="19"/>
  <c r="F188" i="19" s="1"/>
  <c r="D187" i="19"/>
  <c r="D186" i="19"/>
  <c r="F186" i="19" s="1"/>
  <c r="D185" i="19"/>
  <c r="F185" i="19" s="1"/>
  <c r="G184" i="19"/>
  <c r="D184" i="19"/>
  <c r="F184" i="19" s="1"/>
  <c r="D183" i="19"/>
  <c r="D182" i="19"/>
  <c r="F182" i="19" s="1"/>
  <c r="G181" i="19"/>
  <c r="D181" i="19"/>
  <c r="F181" i="19" s="1"/>
  <c r="D180" i="19"/>
  <c r="F180" i="19" s="1"/>
  <c r="D179" i="19"/>
  <c r="D178" i="19"/>
  <c r="F178" i="19" s="1"/>
  <c r="D177" i="19"/>
  <c r="F177" i="19" s="1"/>
  <c r="D176" i="19"/>
  <c r="F176" i="19" s="1"/>
  <c r="D175" i="19"/>
  <c r="D174" i="19"/>
  <c r="F174" i="19" s="1"/>
  <c r="D173" i="19"/>
  <c r="F173" i="19" s="1"/>
  <c r="D172" i="19"/>
  <c r="F172" i="19" s="1"/>
  <c r="D171" i="19"/>
  <c r="D170" i="19"/>
  <c r="F170" i="19" s="1"/>
  <c r="D169" i="19"/>
  <c r="F169" i="19" s="1"/>
  <c r="G168" i="19"/>
  <c r="D168" i="19"/>
  <c r="F168" i="19" s="1"/>
  <c r="D167" i="19"/>
  <c r="D166" i="19"/>
  <c r="F166" i="19" s="1"/>
  <c r="G165" i="19"/>
  <c r="D165" i="19"/>
  <c r="F165" i="19" s="1"/>
  <c r="D164" i="19"/>
  <c r="F164" i="19" s="1"/>
  <c r="D163" i="19"/>
  <c r="D162" i="19"/>
  <c r="F162" i="19" s="1"/>
  <c r="D161" i="19"/>
  <c r="F161" i="19" s="1"/>
  <c r="D160" i="19"/>
  <c r="F160" i="19" s="1"/>
  <c r="D159" i="19"/>
  <c r="D158" i="19"/>
  <c r="F158" i="19" s="1"/>
  <c r="D157" i="19"/>
  <c r="F157" i="19" s="1"/>
  <c r="D156" i="19"/>
  <c r="F156" i="19" s="1"/>
  <c r="D155" i="19"/>
  <c r="D154" i="19"/>
  <c r="F154" i="19" s="1"/>
  <c r="D153" i="19"/>
  <c r="F153" i="19" s="1"/>
  <c r="G152" i="19"/>
  <c r="D152" i="19"/>
  <c r="F152" i="19" s="1"/>
  <c r="D151" i="19"/>
  <c r="D150" i="19"/>
  <c r="F150" i="19" s="1"/>
  <c r="G149" i="19"/>
  <c r="D149" i="19"/>
  <c r="F149" i="19" s="1"/>
  <c r="D148" i="19"/>
  <c r="F148" i="19" s="1"/>
  <c r="D147" i="19"/>
  <c r="D146" i="19"/>
  <c r="F146" i="19" s="1"/>
  <c r="D145" i="19"/>
  <c r="F145" i="19" s="1"/>
  <c r="D144" i="19"/>
  <c r="F144" i="19" s="1"/>
  <c r="D143" i="19"/>
  <c r="D142" i="19"/>
  <c r="F142" i="19" s="1"/>
  <c r="D141" i="19"/>
  <c r="F141" i="19" s="1"/>
  <c r="D140" i="19"/>
  <c r="F140" i="19" s="1"/>
  <c r="D139" i="19"/>
  <c r="D138" i="19"/>
  <c r="F138" i="19" s="1"/>
  <c r="D137" i="19"/>
  <c r="F137" i="19" s="1"/>
  <c r="G136" i="19"/>
  <c r="D136" i="19"/>
  <c r="F136" i="19" s="1"/>
  <c r="D135" i="19"/>
  <c r="D134" i="19"/>
  <c r="F134" i="19" s="1"/>
  <c r="G133" i="19"/>
  <c r="D133" i="19"/>
  <c r="F133" i="19" s="1"/>
  <c r="D132" i="19"/>
  <c r="F132" i="19" s="1"/>
  <c r="D131" i="19"/>
  <c r="D130" i="19"/>
  <c r="F130" i="19" s="1"/>
  <c r="D129" i="19"/>
  <c r="F129" i="19" s="1"/>
  <c r="D128" i="19"/>
  <c r="F128" i="19" s="1"/>
  <c r="D127" i="19"/>
  <c r="D126" i="19"/>
  <c r="F126" i="19" s="1"/>
  <c r="D125" i="19"/>
  <c r="F125" i="19" s="1"/>
  <c r="D124" i="19"/>
  <c r="F124" i="19" s="1"/>
  <c r="D123" i="19"/>
  <c r="D122" i="19"/>
  <c r="F122" i="19" s="1"/>
  <c r="D121" i="19"/>
  <c r="G120" i="19"/>
  <c r="D120" i="19"/>
  <c r="F120" i="19" s="1"/>
  <c r="D119" i="19"/>
  <c r="D118" i="19"/>
  <c r="F118" i="19" s="1"/>
  <c r="G117" i="19"/>
  <c r="D117" i="19"/>
  <c r="F117" i="19" s="1"/>
  <c r="D116" i="19"/>
  <c r="F116" i="19" s="1"/>
  <c r="D115" i="19"/>
  <c r="D114" i="19"/>
  <c r="F114" i="19" s="1"/>
  <c r="D113" i="19"/>
  <c r="D112" i="19"/>
  <c r="F112" i="19" s="1"/>
  <c r="D111" i="19"/>
  <c r="D110" i="19"/>
  <c r="F110" i="19" s="1"/>
  <c r="D109" i="19"/>
  <c r="F109" i="19" s="1"/>
  <c r="D108" i="19"/>
  <c r="F108" i="19" s="1"/>
  <c r="D107" i="19"/>
  <c r="D106" i="19"/>
  <c r="F106" i="19" s="1"/>
  <c r="D105" i="19"/>
  <c r="D104" i="19"/>
  <c r="F104" i="19" s="1"/>
  <c r="D103" i="19"/>
  <c r="G102" i="19"/>
  <c r="D102" i="19"/>
  <c r="F102" i="19" s="1"/>
  <c r="D101" i="19"/>
  <c r="F101" i="19" s="1"/>
  <c r="G100" i="19"/>
  <c r="D100" i="19"/>
  <c r="F100" i="19" s="1"/>
  <c r="D99" i="19"/>
  <c r="D98" i="19"/>
  <c r="F98" i="19" s="1"/>
  <c r="D97" i="19"/>
  <c r="D96" i="19"/>
  <c r="F96" i="19" s="1"/>
  <c r="D95" i="19"/>
  <c r="G94" i="19"/>
  <c r="D94" i="19"/>
  <c r="F94" i="19" s="1"/>
  <c r="D93" i="19"/>
  <c r="F93" i="19" s="1"/>
  <c r="D92" i="19"/>
  <c r="F92" i="19" s="1"/>
  <c r="D91" i="19"/>
  <c r="G91" i="19" s="1"/>
  <c r="D90" i="19"/>
  <c r="D89" i="19"/>
  <c r="G89" i="19" s="1"/>
  <c r="D88" i="19"/>
  <c r="F88" i="19" s="1"/>
  <c r="D87" i="19"/>
  <c r="F87" i="19" s="1"/>
  <c r="D86" i="19"/>
  <c r="G85" i="19"/>
  <c r="F85" i="19"/>
  <c r="D85" i="19"/>
  <c r="D84" i="19"/>
  <c r="F84" i="19" s="1"/>
  <c r="D83" i="19"/>
  <c r="D82" i="19"/>
  <c r="F81" i="19"/>
  <c r="D81" i="19"/>
  <c r="G81" i="19" s="1"/>
  <c r="D80" i="19"/>
  <c r="F80" i="19" s="1"/>
  <c r="D79" i="19"/>
  <c r="F79" i="19" s="1"/>
  <c r="D78" i="19"/>
  <c r="D77" i="19"/>
  <c r="G77" i="19" s="1"/>
  <c r="D76" i="19"/>
  <c r="F76" i="19" s="1"/>
  <c r="D75" i="19"/>
  <c r="D74" i="19"/>
  <c r="G73" i="19"/>
  <c r="F73" i="19"/>
  <c r="D73" i="19"/>
  <c r="D72" i="19"/>
  <c r="F72" i="19" s="1"/>
  <c r="D71" i="19"/>
  <c r="F71" i="19" s="1"/>
  <c r="D70" i="19"/>
  <c r="F69" i="19"/>
  <c r="D69" i="19"/>
  <c r="G69" i="19" s="1"/>
  <c r="G68" i="19"/>
  <c r="D68" i="19"/>
  <c r="F68" i="19" s="1"/>
  <c r="D67" i="19"/>
  <c r="D66" i="19"/>
  <c r="F65" i="19"/>
  <c r="D65" i="19"/>
  <c r="G65" i="19" s="1"/>
  <c r="G64" i="19"/>
  <c r="D64" i="19"/>
  <c r="F64" i="19" s="1"/>
  <c r="D63" i="19"/>
  <c r="F63" i="19" s="1"/>
  <c r="D62" i="19"/>
  <c r="D61" i="19"/>
  <c r="F61" i="19" s="1"/>
  <c r="D60" i="19"/>
  <c r="F60" i="19" s="1"/>
  <c r="D59" i="19"/>
  <c r="D58" i="19"/>
  <c r="F58" i="19" s="1"/>
  <c r="D57" i="19"/>
  <c r="G57" i="19" s="1"/>
  <c r="D56" i="19"/>
  <c r="F56" i="19" s="1"/>
  <c r="D55" i="19"/>
  <c r="G55" i="19" s="1"/>
  <c r="D54" i="19"/>
  <c r="F54" i="19" s="1"/>
  <c r="D53" i="19"/>
  <c r="G53" i="19" s="1"/>
  <c r="D52" i="19"/>
  <c r="G52" i="19" s="1"/>
  <c r="D51" i="19"/>
  <c r="D50" i="19"/>
  <c r="F50" i="19" s="1"/>
  <c r="D49" i="19"/>
  <c r="G49" i="19" s="1"/>
  <c r="G48" i="19"/>
  <c r="D48" i="19"/>
  <c r="F48" i="19" s="1"/>
  <c r="D47" i="19"/>
  <c r="F47" i="19" s="1"/>
  <c r="D46" i="19"/>
  <c r="F46" i="19" s="1"/>
  <c r="D45" i="19"/>
  <c r="F45" i="19" s="1"/>
  <c r="D44" i="19"/>
  <c r="F44" i="19" s="1"/>
  <c r="D43" i="19"/>
  <c r="G42" i="19"/>
  <c r="D42" i="19"/>
  <c r="F42" i="19" s="1"/>
  <c r="D41" i="19"/>
  <c r="F41" i="19" s="1"/>
  <c r="D40" i="19"/>
  <c r="G40" i="19" s="1"/>
  <c r="G39" i="19"/>
  <c r="D39" i="19"/>
  <c r="F39" i="19" s="1"/>
  <c r="G38" i="19"/>
  <c r="H38" i="19" s="1"/>
  <c r="I38" i="19" s="1"/>
  <c r="J38" i="19" s="1"/>
  <c r="D38" i="19"/>
  <c r="F38" i="19" s="1"/>
  <c r="D37" i="19"/>
  <c r="G37" i="19" s="1"/>
  <c r="G36" i="19"/>
  <c r="D36" i="19"/>
  <c r="F36" i="19" s="1"/>
  <c r="H36" i="19" s="1"/>
  <c r="I36" i="19" s="1"/>
  <c r="J36" i="19" s="1"/>
  <c r="D35" i="19"/>
  <c r="G34" i="19"/>
  <c r="D34" i="19"/>
  <c r="F34" i="19" s="1"/>
  <c r="G33" i="19"/>
  <c r="D33" i="19"/>
  <c r="F33" i="19" s="1"/>
  <c r="D32" i="19"/>
  <c r="G32" i="19" s="1"/>
  <c r="F31" i="19"/>
  <c r="D31" i="19"/>
  <c r="G31" i="19" s="1"/>
  <c r="G30" i="19"/>
  <c r="D30" i="19"/>
  <c r="F30" i="19" s="1"/>
  <c r="H30" i="19" s="1"/>
  <c r="I30" i="19" s="1"/>
  <c r="J30" i="19" s="1"/>
  <c r="H5" i="23" s="1"/>
  <c r="D29" i="19"/>
  <c r="F29" i="19" s="1"/>
  <c r="D28" i="19"/>
  <c r="G28" i="19" s="1"/>
  <c r="D27" i="19"/>
  <c r="G26" i="19"/>
  <c r="D26" i="19"/>
  <c r="F26" i="19" s="1"/>
  <c r="H26" i="19" s="1"/>
  <c r="I26" i="19" s="1"/>
  <c r="J26" i="19" s="1"/>
  <c r="D25" i="19"/>
  <c r="F25" i="19" s="1"/>
  <c r="D24" i="19"/>
  <c r="G24" i="19" s="1"/>
  <c r="F23" i="19"/>
  <c r="D23" i="19"/>
  <c r="G23" i="19" s="1"/>
  <c r="G22" i="19"/>
  <c r="D22" i="19"/>
  <c r="F22" i="19" s="1"/>
  <c r="H22" i="19" s="1"/>
  <c r="I22" i="19" s="1"/>
  <c r="J22" i="19" s="1"/>
  <c r="D21" i="19"/>
  <c r="F21" i="19" s="1"/>
  <c r="D20" i="19"/>
  <c r="G20" i="19" s="1"/>
  <c r="D19" i="19"/>
  <c r="G19" i="19" s="1"/>
  <c r="G18" i="19"/>
  <c r="D18" i="19"/>
  <c r="F18" i="19" s="1"/>
  <c r="H18" i="19" s="1"/>
  <c r="I18" i="19" s="1"/>
  <c r="J18" i="19" s="1"/>
  <c r="D17" i="19"/>
  <c r="F17" i="19" s="1"/>
  <c r="D16" i="19"/>
  <c r="G16" i="19" s="1"/>
  <c r="F15" i="19"/>
  <c r="D15" i="19"/>
  <c r="G15" i="19" s="1"/>
  <c r="G14" i="19"/>
  <c r="D14" i="19"/>
  <c r="F14" i="19" s="1"/>
  <c r="H14" i="19" s="1"/>
  <c r="I14" i="19" s="1"/>
  <c r="J14" i="19" s="1"/>
  <c r="D13" i="19"/>
  <c r="F13" i="19" s="1"/>
  <c r="D12" i="19"/>
  <c r="G12" i="19" s="1"/>
  <c r="D11" i="19"/>
  <c r="G10" i="19"/>
  <c r="D10" i="19"/>
  <c r="F10" i="19" s="1"/>
  <c r="H10" i="19" s="1"/>
  <c r="I10" i="19" s="1"/>
  <c r="J10" i="19" s="1"/>
  <c r="D9" i="19"/>
  <c r="F9" i="19" s="1"/>
  <c r="D8" i="19"/>
  <c r="G8" i="19" s="1"/>
  <c r="F7" i="19"/>
  <c r="D7" i="19"/>
  <c r="G7" i="19" s="1"/>
  <c r="G6" i="19"/>
  <c r="D6" i="19"/>
  <c r="F6" i="19" s="1"/>
  <c r="H6" i="19" s="1"/>
  <c r="I6" i="19" s="1"/>
  <c r="J6" i="19" s="1"/>
  <c r="D5" i="19"/>
  <c r="F5" i="19" s="1"/>
  <c r="D4" i="19"/>
  <c r="G4" i="19" s="1"/>
  <c r="F3" i="19"/>
  <c r="D3" i="19"/>
  <c r="G3" i="19" s="1"/>
  <c r="K17" i="4"/>
  <c r="K16" i="4"/>
  <c r="K15" i="4"/>
  <c r="D202" i="18"/>
  <c r="G202" i="18" s="1"/>
  <c r="D201" i="18"/>
  <c r="G201" i="18" s="1"/>
  <c r="D200" i="18"/>
  <c r="F200" i="18" s="1"/>
  <c r="G199" i="18"/>
  <c r="D199" i="18"/>
  <c r="F199" i="18" s="1"/>
  <c r="H199" i="18" s="1"/>
  <c r="I199" i="18" s="1"/>
  <c r="J199" i="18" s="1"/>
  <c r="G198" i="18"/>
  <c r="D198" i="18"/>
  <c r="F198" i="18" s="1"/>
  <c r="G197" i="18"/>
  <c r="D197" i="18"/>
  <c r="F197" i="18" s="1"/>
  <c r="G196" i="18"/>
  <c r="D196" i="18"/>
  <c r="F196" i="18" s="1"/>
  <c r="H196" i="18" s="1"/>
  <c r="I196" i="18" s="1"/>
  <c r="J196" i="18" s="1"/>
  <c r="D195" i="18"/>
  <c r="D194" i="18"/>
  <c r="F194" i="18" s="1"/>
  <c r="D193" i="18"/>
  <c r="D192" i="18"/>
  <c r="F192" i="18" s="1"/>
  <c r="D191" i="18"/>
  <c r="F191" i="18" s="1"/>
  <c r="G190" i="18"/>
  <c r="D190" i="18"/>
  <c r="F190" i="18" s="1"/>
  <c r="G189" i="18"/>
  <c r="D189" i="18"/>
  <c r="F189" i="18" s="1"/>
  <c r="D188" i="18"/>
  <c r="F188" i="18" s="1"/>
  <c r="G187" i="18"/>
  <c r="D187" i="18"/>
  <c r="D186" i="18"/>
  <c r="F186" i="18" s="1"/>
  <c r="D185" i="18"/>
  <c r="D184" i="18"/>
  <c r="F184" i="18" s="1"/>
  <c r="D183" i="18"/>
  <c r="F183" i="18" s="1"/>
  <c r="G182" i="18"/>
  <c r="D182" i="18"/>
  <c r="F182" i="18" s="1"/>
  <c r="G181" i="18"/>
  <c r="D181" i="18"/>
  <c r="F181" i="18" s="1"/>
  <c r="D180" i="18"/>
  <c r="F180" i="18" s="1"/>
  <c r="D179" i="18"/>
  <c r="D178" i="18"/>
  <c r="F178" i="18" s="1"/>
  <c r="D177" i="18"/>
  <c r="D176" i="18"/>
  <c r="F176" i="18" s="1"/>
  <c r="D175" i="18"/>
  <c r="F175" i="18" s="1"/>
  <c r="G174" i="18"/>
  <c r="D174" i="18"/>
  <c r="F174" i="18" s="1"/>
  <c r="G173" i="18"/>
  <c r="D173" i="18"/>
  <c r="F173" i="18" s="1"/>
  <c r="D172" i="18"/>
  <c r="F172" i="18" s="1"/>
  <c r="D171" i="18"/>
  <c r="D170" i="18"/>
  <c r="F170" i="18" s="1"/>
  <c r="D169" i="18"/>
  <c r="D168" i="18"/>
  <c r="F168" i="18" s="1"/>
  <c r="D167" i="18"/>
  <c r="F167" i="18" s="1"/>
  <c r="G166" i="18"/>
  <c r="D166" i="18"/>
  <c r="F166" i="18" s="1"/>
  <c r="G165" i="18"/>
  <c r="D165" i="18"/>
  <c r="F165" i="18" s="1"/>
  <c r="D164" i="18"/>
  <c r="F164" i="18" s="1"/>
  <c r="D163" i="18"/>
  <c r="D162" i="18"/>
  <c r="F162" i="18" s="1"/>
  <c r="D161" i="18"/>
  <c r="D160" i="18"/>
  <c r="F160" i="18" s="1"/>
  <c r="D159" i="18"/>
  <c r="F159" i="18" s="1"/>
  <c r="G158" i="18"/>
  <c r="D158" i="18"/>
  <c r="F158" i="18" s="1"/>
  <c r="G157" i="18"/>
  <c r="D157" i="18"/>
  <c r="F157" i="18" s="1"/>
  <c r="D156" i="18"/>
  <c r="F156" i="18" s="1"/>
  <c r="D155" i="18"/>
  <c r="D154" i="18"/>
  <c r="F154" i="18" s="1"/>
  <c r="D153" i="18"/>
  <c r="D152" i="18"/>
  <c r="F152" i="18" s="1"/>
  <c r="D151" i="18"/>
  <c r="F151" i="18" s="1"/>
  <c r="G150" i="18"/>
  <c r="D150" i="18"/>
  <c r="F150" i="18" s="1"/>
  <c r="G149" i="18"/>
  <c r="D149" i="18"/>
  <c r="F149" i="18" s="1"/>
  <c r="D148" i="18"/>
  <c r="F148" i="18" s="1"/>
  <c r="D147" i="18"/>
  <c r="F147" i="18" s="1"/>
  <c r="D146" i="18"/>
  <c r="F146" i="18" s="1"/>
  <c r="D145" i="18"/>
  <c r="D144" i="18"/>
  <c r="F144" i="18" s="1"/>
  <c r="D143" i="18"/>
  <c r="F143" i="18" s="1"/>
  <c r="G142" i="18"/>
  <c r="D142" i="18"/>
  <c r="F142" i="18" s="1"/>
  <c r="G141" i="18"/>
  <c r="D141" i="18"/>
  <c r="F141" i="18" s="1"/>
  <c r="D140" i="18"/>
  <c r="F140" i="18" s="1"/>
  <c r="D139" i="18"/>
  <c r="D138" i="18"/>
  <c r="F138" i="18" s="1"/>
  <c r="D137" i="18"/>
  <c r="D136" i="18"/>
  <c r="D135" i="18"/>
  <c r="F135" i="18" s="1"/>
  <c r="G134" i="18"/>
  <c r="D134" i="18"/>
  <c r="F134" i="18" s="1"/>
  <c r="G133" i="18"/>
  <c r="D133" i="18"/>
  <c r="F133" i="18" s="1"/>
  <c r="D132" i="18"/>
  <c r="D131" i="18"/>
  <c r="D130" i="18"/>
  <c r="F130" i="18" s="1"/>
  <c r="D129" i="18"/>
  <c r="D128" i="18"/>
  <c r="G128" i="18" s="1"/>
  <c r="G127" i="18"/>
  <c r="D127" i="18"/>
  <c r="F127" i="18" s="1"/>
  <c r="D126" i="18"/>
  <c r="F126" i="18" s="1"/>
  <c r="G125" i="18"/>
  <c r="H125" i="18" s="1"/>
  <c r="I125" i="18" s="1"/>
  <c r="J125" i="18" s="1"/>
  <c r="D125" i="18"/>
  <c r="F125" i="18" s="1"/>
  <c r="D124" i="18"/>
  <c r="G124" i="18" s="1"/>
  <c r="D123" i="18"/>
  <c r="D122" i="18"/>
  <c r="F122" i="18" s="1"/>
  <c r="G121" i="18"/>
  <c r="D121" i="18"/>
  <c r="F121" i="18" s="1"/>
  <c r="G120" i="18"/>
  <c r="D120" i="18"/>
  <c r="F120" i="18" s="1"/>
  <c r="H120" i="18" s="1"/>
  <c r="I120" i="18" s="1"/>
  <c r="J120" i="18" s="1"/>
  <c r="D119" i="18"/>
  <c r="G118" i="18"/>
  <c r="D118" i="18"/>
  <c r="F118" i="18" s="1"/>
  <c r="D117" i="18"/>
  <c r="G116" i="18"/>
  <c r="F116" i="18"/>
  <c r="H116" i="18" s="1"/>
  <c r="I116" i="18" s="1"/>
  <c r="J116" i="18" s="1"/>
  <c r="D116" i="18"/>
  <c r="D115" i="18"/>
  <c r="D114" i="18"/>
  <c r="D113" i="18"/>
  <c r="F113" i="18" s="1"/>
  <c r="G112" i="18"/>
  <c r="D112" i="18"/>
  <c r="F112" i="18" s="1"/>
  <c r="D111" i="18"/>
  <c r="F111" i="18" s="1"/>
  <c r="G110" i="18"/>
  <c r="D110" i="18"/>
  <c r="F110" i="18" s="1"/>
  <c r="D109" i="18"/>
  <c r="F109" i="18" s="1"/>
  <c r="G108" i="18"/>
  <c r="F108" i="18"/>
  <c r="D108" i="18"/>
  <c r="D107" i="18"/>
  <c r="F107" i="18" s="1"/>
  <c r="G106" i="18"/>
  <c r="D106" i="18"/>
  <c r="F106" i="18" s="1"/>
  <c r="D105" i="18"/>
  <c r="F105" i="18" s="1"/>
  <c r="F104" i="18"/>
  <c r="H104" i="18" s="1"/>
  <c r="I104" i="18" s="1"/>
  <c r="J104" i="18" s="1"/>
  <c r="D104" i="18"/>
  <c r="G104" i="18" s="1"/>
  <c r="G103" i="18"/>
  <c r="D103" i="18"/>
  <c r="F103" i="18" s="1"/>
  <c r="D102" i="18"/>
  <c r="G101" i="18"/>
  <c r="D101" i="18"/>
  <c r="F101" i="18" s="1"/>
  <c r="D100" i="18"/>
  <c r="D99" i="18"/>
  <c r="D98" i="18"/>
  <c r="F98" i="18" s="1"/>
  <c r="D97" i="18"/>
  <c r="D96" i="18"/>
  <c r="G96" i="18" s="1"/>
  <c r="G95" i="18"/>
  <c r="D95" i="18"/>
  <c r="F95" i="18" s="1"/>
  <c r="D94" i="18"/>
  <c r="F94" i="18" s="1"/>
  <c r="G93" i="18"/>
  <c r="D93" i="18"/>
  <c r="F93" i="18" s="1"/>
  <c r="D92" i="18"/>
  <c r="D91" i="18"/>
  <c r="D90" i="18"/>
  <c r="G89" i="18"/>
  <c r="D89" i="18"/>
  <c r="F89" i="18" s="1"/>
  <c r="D88" i="18"/>
  <c r="G88" i="18" s="1"/>
  <c r="D87" i="18"/>
  <c r="G87" i="18" s="1"/>
  <c r="G86" i="18"/>
  <c r="D86" i="18"/>
  <c r="F86" i="18" s="1"/>
  <c r="G85" i="18"/>
  <c r="D85" i="18"/>
  <c r="F85" i="18" s="1"/>
  <c r="D84" i="18"/>
  <c r="G84" i="18" s="1"/>
  <c r="D83" i="18"/>
  <c r="G82" i="18"/>
  <c r="D82" i="18"/>
  <c r="F82" i="18" s="1"/>
  <c r="G81" i="18"/>
  <c r="D81" i="18"/>
  <c r="F81" i="18" s="1"/>
  <c r="D80" i="18"/>
  <c r="G80" i="18" s="1"/>
  <c r="D79" i="18"/>
  <c r="G79" i="18" s="1"/>
  <c r="G78" i="18"/>
  <c r="D78" i="18"/>
  <c r="F78" i="18" s="1"/>
  <c r="G77" i="18"/>
  <c r="H77" i="18" s="1"/>
  <c r="I77" i="18" s="1"/>
  <c r="J77" i="18" s="1"/>
  <c r="D77" i="18"/>
  <c r="F77" i="18" s="1"/>
  <c r="D76" i="18"/>
  <c r="G76" i="18" s="1"/>
  <c r="D75" i="18"/>
  <c r="G75" i="18" s="1"/>
  <c r="G74" i="18"/>
  <c r="D74" i="18"/>
  <c r="F74" i="18" s="1"/>
  <c r="H74" i="18" s="1"/>
  <c r="I74" i="18" s="1"/>
  <c r="J74" i="18" s="1"/>
  <c r="G73" i="18"/>
  <c r="D73" i="18"/>
  <c r="F73" i="18" s="1"/>
  <c r="H73" i="18" s="1"/>
  <c r="I73" i="18" s="1"/>
  <c r="J73" i="18" s="1"/>
  <c r="F72" i="18"/>
  <c r="D72" i="18"/>
  <c r="G72" i="18" s="1"/>
  <c r="F71" i="18"/>
  <c r="D71" i="18"/>
  <c r="G71" i="18" s="1"/>
  <c r="G70" i="18"/>
  <c r="D70" i="18"/>
  <c r="F70" i="18" s="1"/>
  <c r="F69" i="18"/>
  <c r="D69" i="18"/>
  <c r="G69" i="18" s="1"/>
  <c r="F68" i="18"/>
  <c r="D68" i="18"/>
  <c r="G68" i="18" s="1"/>
  <c r="G67" i="18"/>
  <c r="D67" i="18"/>
  <c r="D66" i="18"/>
  <c r="F66" i="18" s="1"/>
  <c r="F65" i="18"/>
  <c r="H65" i="18" s="1"/>
  <c r="I65" i="18" s="1"/>
  <c r="J65" i="18" s="1"/>
  <c r="D65" i="18"/>
  <c r="G65" i="18" s="1"/>
  <c r="G64" i="18"/>
  <c r="F64" i="18"/>
  <c r="H64" i="18" s="1"/>
  <c r="I64" i="18" s="1"/>
  <c r="J64" i="18" s="1"/>
  <c r="D64" i="18"/>
  <c r="D63" i="18"/>
  <c r="G63" i="18" s="1"/>
  <c r="D62" i="18"/>
  <c r="F62" i="18" s="1"/>
  <c r="H61" i="18"/>
  <c r="I61" i="18" s="1"/>
  <c r="J61" i="18" s="1"/>
  <c r="G61" i="18"/>
  <c r="F61" i="18"/>
  <c r="D61" i="18"/>
  <c r="D60" i="18"/>
  <c r="G60" i="18" s="1"/>
  <c r="D59" i="18"/>
  <c r="D58" i="18"/>
  <c r="F58" i="18" s="1"/>
  <c r="D57" i="18"/>
  <c r="G57" i="18" s="1"/>
  <c r="D56" i="18"/>
  <c r="G56" i="18" s="1"/>
  <c r="G55" i="18"/>
  <c r="D55" i="18"/>
  <c r="F55" i="18" s="1"/>
  <c r="H55" i="18" s="1"/>
  <c r="I55" i="18" s="1"/>
  <c r="J55" i="18" s="1"/>
  <c r="G54" i="18"/>
  <c r="D54" i="18"/>
  <c r="F54" i="18" s="1"/>
  <c r="H54" i="18" s="1"/>
  <c r="I54" i="18" s="1"/>
  <c r="J54" i="18" s="1"/>
  <c r="D53" i="18"/>
  <c r="G53" i="18" s="1"/>
  <c r="G52" i="18"/>
  <c r="D52" i="18"/>
  <c r="F52" i="18" s="1"/>
  <c r="H52" i="18" s="1"/>
  <c r="I52" i="18" s="1"/>
  <c r="J52" i="18" s="1"/>
  <c r="D51" i="18"/>
  <c r="H50" i="18"/>
  <c r="I50" i="18" s="1"/>
  <c r="J50" i="18" s="1"/>
  <c r="G50" i="18"/>
  <c r="D50" i="18"/>
  <c r="F50" i="18" s="1"/>
  <c r="G49" i="18"/>
  <c r="D49" i="18"/>
  <c r="F49" i="18" s="1"/>
  <c r="H49" i="18" s="1"/>
  <c r="I49" i="18" s="1"/>
  <c r="J49" i="18" s="1"/>
  <c r="G48" i="18"/>
  <c r="F48" i="18"/>
  <c r="H48" i="18" s="1"/>
  <c r="I48" i="18" s="1"/>
  <c r="J48" i="18" s="1"/>
  <c r="D48" i="18"/>
  <c r="G47" i="18"/>
  <c r="D47" i="18"/>
  <c r="F47" i="18" s="1"/>
  <c r="G46" i="18"/>
  <c r="D46" i="18"/>
  <c r="F46" i="18" s="1"/>
  <c r="G45" i="18"/>
  <c r="F45" i="18"/>
  <c r="D45" i="18"/>
  <c r="G44" i="18"/>
  <c r="D44" i="18"/>
  <c r="F44" i="18" s="1"/>
  <c r="H44" i="18" s="1"/>
  <c r="I44" i="18" s="1"/>
  <c r="J44" i="18" s="1"/>
  <c r="D43" i="18"/>
  <c r="G42" i="18"/>
  <c r="D42" i="18"/>
  <c r="F42" i="18" s="1"/>
  <c r="H42" i="18" s="1"/>
  <c r="I42" i="18" s="1"/>
  <c r="J42" i="18" s="1"/>
  <c r="G41" i="18"/>
  <c r="D41" i="18"/>
  <c r="F41" i="18" s="1"/>
  <c r="H41" i="18" s="1"/>
  <c r="I41" i="18" s="1"/>
  <c r="J41" i="18" s="1"/>
  <c r="F40" i="18"/>
  <c r="D40" i="18"/>
  <c r="G40" i="18" s="1"/>
  <c r="F39" i="18"/>
  <c r="D39" i="18"/>
  <c r="G39" i="18" s="1"/>
  <c r="G38" i="18"/>
  <c r="D38" i="18"/>
  <c r="F38" i="18" s="1"/>
  <c r="F37" i="18"/>
  <c r="D37" i="18"/>
  <c r="G37" i="18" s="1"/>
  <c r="F36" i="18"/>
  <c r="D36" i="18"/>
  <c r="G36" i="18" s="1"/>
  <c r="D35" i="18"/>
  <c r="F34" i="18"/>
  <c r="D34" i="18"/>
  <c r="G34" i="18" s="1"/>
  <c r="G33" i="18"/>
  <c r="F33" i="18"/>
  <c r="H33" i="18" s="1"/>
  <c r="I33" i="18" s="1"/>
  <c r="J33" i="18" s="1"/>
  <c r="D33" i="18"/>
  <c r="D32" i="18"/>
  <c r="G32" i="18" s="1"/>
  <c r="G31" i="18"/>
  <c r="H31" i="18" s="1"/>
  <c r="I31" i="18" s="1"/>
  <c r="J31" i="18" s="1"/>
  <c r="F31" i="18"/>
  <c r="D31" i="18"/>
  <c r="F30" i="18"/>
  <c r="D30" i="18"/>
  <c r="G30" i="18" s="1"/>
  <c r="G29" i="18"/>
  <c r="F29" i="18"/>
  <c r="H29" i="18" s="1"/>
  <c r="I29" i="18" s="1"/>
  <c r="J29" i="18" s="1"/>
  <c r="D29" i="18"/>
  <c r="D28" i="18"/>
  <c r="G28" i="18" s="1"/>
  <c r="D27" i="18"/>
  <c r="F26" i="18"/>
  <c r="D26" i="18"/>
  <c r="G26" i="18" s="1"/>
  <c r="G25" i="18"/>
  <c r="F25" i="18"/>
  <c r="H25" i="18" s="1"/>
  <c r="I25" i="18" s="1"/>
  <c r="J25" i="18" s="1"/>
  <c r="D25" i="18"/>
  <c r="D24" i="18"/>
  <c r="G24" i="18" s="1"/>
  <c r="G23" i="18"/>
  <c r="F23" i="18"/>
  <c r="H23" i="18" s="1"/>
  <c r="I23" i="18" s="1"/>
  <c r="J23" i="18" s="1"/>
  <c r="D23" i="18"/>
  <c r="F22" i="18"/>
  <c r="D22" i="18"/>
  <c r="G22" i="18" s="1"/>
  <c r="G21" i="18"/>
  <c r="F21" i="18"/>
  <c r="H21" i="18" s="1"/>
  <c r="I21" i="18" s="1"/>
  <c r="J21" i="18" s="1"/>
  <c r="G6" i="23" s="1"/>
  <c r="D21" i="18"/>
  <c r="D20" i="18"/>
  <c r="G20" i="18" s="1"/>
  <c r="D19" i="18"/>
  <c r="F18" i="18"/>
  <c r="D18" i="18"/>
  <c r="G18" i="18" s="1"/>
  <c r="G17" i="18"/>
  <c r="F17" i="18"/>
  <c r="H17" i="18" s="1"/>
  <c r="I17" i="18" s="1"/>
  <c r="J17" i="18" s="1"/>
  <c r="D17" i="18"/>
  <c r="D16" i="18"/>
  <c r="G16" i="18" s="1"/>
  <c r="G15" i="18"/>
  <c r="H15" i="18" s="1"/>
  <c r="I15" i="18" s="1"/>
  <c r="J15" i="18" s="1"/>
  <c r="F15" i="18"/>
  <c r="D15" i="18"/>
  <c r="F14" i="18"/>
  <c r="D14" i="18"/>
  <c r="G14" i="18" s="1"/>
  <c r="G13" i="18"/>
  <c r="F13" i="18"/>
  <c r="H13" i="18" s="1"/>
  <c r="I13" i="18" s="1"/>
  <c r="J13" i="18" s="1"/>
  <c r="D13" i="18"/>
  <c r="D12" i="18"/>
  <c r="G12" i="18" s="1"/>
  <c r="D11" i="18"/>
  <c r="F10" i="18"/>
  <c r="D10" i="18"/>
  <c r="G10" i="18" s="1"/>
  <c r="G9" i="18"/>
  <c r="F9" i="18"/>
  <c r="H9" i="18" s="1"/>
  <c r="I9" i="18" s="1"/>
  <c r="J9" i="18" s="1"/>
  <c r="D9" i="18"/>
  <c r="D8" i="18"/>
  <c r="G8" i="18" s="1"/>
  <c r="G7" i="18"/>
  <c r="F7" i="18"/>
  <c r="H7" i="18" s="1"/>
  <c r="I7" i="18" s="1"/>
  <c r="J7" i="18" s="1"/>
  <c r="E6" i="23" s="1"/>
  <c r="D7" i="18"/>
  <c r="F6" i="18"/>
  <c r="D6" i="18"/>
  <c r="G6" i="18" s="1"/>
  <c r="G5" i="18"/>
  <c r="F5" i="18"/>
  <c r="H5" i="18" s="1"/>
  <c r="I5" i="18" s="1"/>
  <c r="J5" i="18" s="1"/>
  <c r="D5" i="18"/>
  <c r="D4" i="18"/>
  <c r="G4" i="18" s="1"/>
  <c r="G3" i="18"/>
  <c r="F3" i="18"/>
  <c r="H3" i="18" s="1"/>
  <c r="I3" i="18" s="1"/>
  <c r="J3" i="18" s="1"/>
  <c r="D3" i="18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5" i="17"/>
  <c r="E14" i="17"/>
  <c r="E13" i="17"/>
  <c r="E12" i="17"/>
  <c r="E11" i="17"/>
  <c r="E10" i="17"/>
  <c r="E9" i="17"/>
  <c r="E8" i="17"/>
  <c r="E7" i="17"/>
  <c r="E6" i="17"/>
  <c r="L5" i="17"/>
  <c r="E5" i="17"/>
  <c r="E4" i="17"/>
  <c r="E3" i="17"/>
  <c r="M2" i="17"/>
  <c r="K2" i="17"/>
  <c r="L2" i="17" s="1"/>
  <c r="E2" i="17"/>
  <c r="D17" i="4"/>
  <c r="D16" i="4"/>
  <c r="D15" i="4"/>
  <c r="D202" i="16"/>
  <c r="G202" i="16" s="1"/>
  <c r="D201" i="16"/>
  <c r="D200" i="16"/>
  <c r="D199" i="16"/>
  <c r="F199" i="16" s="1"/>
  <c r="D198" i="16"/>
  <c r="F198" i="16" s="1"/>
  <c r="D197" i="16"/>
  <c r="F197" i="16" s="1"/>
  <c r="D196" i="16"/>
  <c r="D195" i="16"/>
  <c r="D194" i="16"/>
  <c r="F194" i="16" s="1"/>
  <c r="D193" i="16"/>
  <c r="D192" i="16"/>
  <c r="F192" i="16" s="1"/>
  <c r="D191" i="16"/>
  <c r="F191" i="16" s="1"/>
  <c r="D190" i="16"/>
  <c r="F190" i="16" s="1"/>
  <c r="D189" i="16"/>
  <c r="F189" i="16" s="1"/>
  <c r="D188" i="16"/>
  <c r="D187" i="16"/>
  <c r="D186" i="16"/>
  <c r="F186" i="16" s="1"/>
  <c r="D185" i="16"/>
  <c r="G184" i="16"/>
  <c r="D184" i="16"/>
  <c r="F184" i="16" s="1"/>
  <c r="D183" i="16"/>
  <c r="F183" i="16" s="1"/>
  <c r="D182" i="16"/>
  <c r="F182" i="16" s="1"/>
  <c r="D181" i="16"/>
  <c r="F181" i="16" s="1"/>
  <c r="D180" i="16"/>
  <c r="D179" i="16"/>
  <c r="F179" i="16" s="1"/>
  <c r="D178" i="16"/>
  <c r="F178" i="16" s="1"/>
  <c r="D177" i="16"/>
  <c r="D176" i="16"/>
  <c r="F176" i="16" s="1"/>
  <c r="D175" i="16"/>
  <c r="F175" i="16" s="1"/>
  <c r="D174" i="16"/>
  <c r="F174" i="16" s="1"/>
  <c r="D173" i="16"/>
  <c r="F173" i="16" s="1"/>
  <c r="D172" i="16"/>
  <c r="D171" i="16"/>
  <c r="F171" i="16" s="1"/>
  <c r="D170" i="16"/>
  <c r="F170" i="16" s="1"/>
  <c r="D169" i="16"/>
  <c r="F169" i="16" s="1"/>
  <c r="G168" i="16"/>
  <c r="D168" i="16"/>
  <c r="F168" i="16" s="1"/>
  <c r="D167" i="16"/>
  <c r="F167" i="16" s="1"/>
  <c r="D166" i="16"/>
  <c r="F166" i="16" s="1"/>
  <c r="D165" i="16"/>
  <c r="F165" i="16" s="1"/>
  <c r="D164" i="16"/>
  <c r="G163" i="16"/>
  <c r="D163" i="16"/>
  <c r="F163" i="16" s="1"/>
  <c r="D162" i="16"/>
  <c r="F162" i="16" s="1"/>
  <c r="D161" i="16"/>
  <c r="D160" i="16"/>
  <c r="F160" i="16" s="1"/>
  <c r="D159" i="16"/>
  <c r="F159" i="16" s="1"/>
  <c r="D158" i="16"/>
  <c r="F158" i="16" s="1"/>
  <c r="D157" i="16"/>
  <c r="F157" i="16" s="1"/>
  <c r="D156" i="16"/>
  <c r="D155" i="16"/>
  <c r="F155" i="16" s="1"/>
  <c r="D154" i="16"/>
  <c r="F154" i="16" s="1"/>
  <c r="D153" i="16"/>
  <c r="F153" i="16" s="1"/>
  <c r="G152" i="16"/>
  <c r="D152" i="16"/>
  <c r="F152" i="16" s="1"/>
  <c r="D151" i="16"/>
  <c r="F151" i="16" s="1"/>
  <c r="D150" i="16"/>
  <c r="F150" i="16" s="1"/>
  <c r="D149" i="16"/>
  <c r="F149" i="16" s="1"/>
  <c r="D148" i="16"/>
  <c r="G147" i="16"/>
  <c r="D147" i="16"/>
  <c r="F147" i="16" s="1"/>
  <c r="D146" i="16"/>
  <c r="F146" i="16" s="1"/>
  <c r="D145" i="16"/>
  <c r="F145" i="16" s="1"/>
  <c r="D144" i="16"/>
  <c r="F144" i="16" s="1"/>
  <c r="D143" i="16"/>
  <c r="F143" i="16" s="1"/>
  <c r="D142" i="16"/>
  <c r="F142" i="16" s="1"/>
  <c r="D141" i="16"/>
  <c r="F141" i="16" s="1"/>
  <c r="D140" i="16"/>
  <c r="D139" i="16"/>
  <c r="F139" i="16" s="1"/>
  <c r="D138" i="16"/>
  <c r="F138" i="16" s="1"/>
  <c r="D137" i="16"/>
  <c r="F137" i="16" s="1"/>
  <c r="G136" i="16"/>
  <c r="D136" i="16"/>
  <c r="F136" i="16" s="1"/>
  <c r="D135" i="16"/>
  <c r="F135" i="16" s="1"/>
  <c r="D134" i="16"/>
  <c r="D133" i="16"/>
  <c r="F133" i="16" s="1"/>
  <c r="D132" i="16"/>
  <c r="G131" i="16"/>
  <c r="D131" i="16"/>
  <c r="F131" i="16" s="1"/>
  <c r="D130" i="16"/>
  <c r="F130" i="16" s="1"/>
  <c r="D129" i="16"/>
  <c r="F129" i="16" s="1"/>
  <c r="D128" i="16"/>
  <c r="F128" i="16" s="1"/>
  <c r="D127" i="16"/>
  <c r="F127" i="16" s="1"/>
  <c r="D126" i="16"/>
  <c r="D125" i="16"/>
  <c r="F125" i="16" s="1"/>
  <c r="D124" i="16"/>
  <c r="D123" i="16"/>
  <c r="F123" i="16" s="1"/>
  <c r="D122" i="16"/>
  <c r="F122" i="16" s="1"/>
  <c r="D121" i="16"/>
  <c r="F121" i="16" s="1"/>
  <c r="D120" i="16"/>
  <c r="F120" i="16" s="1"/>
  <c r="D119" i="16"/>
  <c r="F119" i="16" s="1"/>
  <c r="D118" i="16"/>
  <c r="D117" i="16"/>
  <c r="F117" i="16" s="1"/>
  <c r="D116" i="16"/>
  <c r="G115" i="16"/>
  <c r="D115" i="16"/>
  <c r="F115" i="16" s="1"/>
  <c r="D114" i="16"/>
  <c r="F114" i="16" s="1"/>
  <c r="D113" i="16"/>
  <c r="F113" i="16" s="1"/>
  <c r="D112" i="16"/>
  <c r="F112" i="16" s="1"/>
  <c r="D111" i="16"/>
  <c r="F111" i="16" s="1"/>
  <c r="D110" i="16"/>
  <c r="D109" i="16"/>
  <c r="F109" i="16" s="1"/>
  <c r="D108" i="16"/>
  <c r="D107" i="16"/>
  <c r="F107" i="16" s="1"/>
  <c r="D106" i="16"/>
  <c r="G105" i="16"/>
  <c r="D105" i="16"/>
  <c r="F105" i="16" s="1"/>
  <c r="G104" i="16"/>
  <c r="D104" i="16"/>
  <c r="F104" i="16" s="1"/>
  <c r="G103" i="16"/>
  <c r="D103" i="16"/>
  <c r="F103" i="16" s="1"/>
  <c r="D102" i="16"/>
  <c r="D101" i="16"/>
  <c r="F101" i="16" s="1"/>
  <c r="D100" i="16"/>
  <c r="D99" i="16"/>
  <c r="F99" i="16" s="1"/>
  <c r="D98" i="16"/>
  <c r="D97" i="16"/>
  <c r="F97" i="16" s="1"/>
  <c r="G96" i="16"/>
  <c r="D96" i="16"/>
  <c r="F96" i="16" s="1"/>
  <c r="D95" i="16"/>
  <c r="F95" i="16" s="1"/>
  <c r="G94" i="16"/>
  <c r="D94" i="16"/>
  <c r="F94" i="16" s="1"/>
  <c r="D93" i="16"/>
  <c r="G92" i="16"/>
  <c r="D92" i="16"/>
  <c r="F92" i="16" s="1"/>
  <c r="D91" i="16"/>
  <c r="D90" i="16"/>
  <c r="F90" i="16" s="1"/>
  <c r="F89" i="16"/>
  <c r="D89" i="16"/>
  <c r="G89" i="16" s="1"/>
  <c r="D88" i="16"/>
  <c r="F88" i="16" s="1"/>
  <c r="D87" i="16"/>
  <c r="G87" i="16" s="1"/>
  <c r="F86" i="16"/>
  <c r="D86" i="16"/>
  <c r="G86" i="16" s="1"/>
  <c r="D85" i="16"/>
  <c r="G85" i="16" s="1"/>
  <c r="G84" i="16"/>
  <c r="H84" i="16" s="1"/>
  <c r="I84" i="16" s="1"/>
  <c r="J84" i="16" s="1"/>
  <c r="D84" i="16"/>
  <c r="F84" i="16" s="1"/>
  <c r="D83" i="16"/>
  <c r="G83" i="16" s="1"/>
  <c r="D82" i="16"/>
  <c r="G82" i="16" s="1"/>
  <c r="G81" i="16"/>
  <c r="D81" i="16"/>
  <c r="F81" i="16" s="1"/>
  <c r="D80" i="16"/>
  <c r="F80" i="16" s="1"/>
  <c r="D79" i="16"/>
  <c r="G79" i="16" s="1"/>
  <c r="D78" i="16"/>
  <c r="G78" i="16" s="1"/>
  <c r="G77" i="16"/>
  <c r="D77" i="16"/>
  <c r="F77" i="16" s="1"/>
  <c r="G76" i="16"/>
  <c r="D76" i="16"/>
  <c r="F76" i="16" s="1"/>
  <c r="G75" i="16"/>
  <c r="D75" i="16"/>
  <c r="F75" i="16" s="1"/>
  <c r="D74" i="16"/>
  <c r="F74" i="16" s="1"/>
  <c r="F73" i="16"/>
  <c r="D73" i="16"/>
  <c r="G73" i="16" s="1"/>
  <c r="G72" i="16"/>
  <c r="D72" i="16"/>
  <c r="F72" i="16" s="1"/>
  <c r="D71" i="16"/>
  <c r="F71" i="16" s="1"/>
  <c r="G70" i="16"/>
  <c r="D70" i="16"/>
  <c r="F70" i="16" s="1"/>
  <c r="D69" i="16"/>
  <c r="G69" i="16" s="1"/>
  <c r="D68" i="16"/>
  <c r="F68" i="16" s="1"/>
  <c r="G67" i="16"/>
  <c r="F67" i="16"/>
  <c r="H67" i="16" s="1"/>
  <c r="I67" i="16" s="1"/>
  <c r="J67" i="16" s="1"/>
  <c r="D67" i="16"/>
  <c r="F66" i="16"/>
  <c r="H66" i="16" s="1"/>
  <c r="I66" i="16" s="1"/>
  <c r="J66" i="16" s="1"/>
  <c r="D66" i="16"/>
  <c r="G66" i="16" s="1"/>
  <c r="F65" i="16"/>
  <c r="D65" i="16"/>
  <c r="G65" i="16" s="1"/>
  <c r="D64" i="16"/>
  <c r="F64" i="16" s="1"/>
  <c r="D63" i="16"/>
  <c r="G63" i="16" s="1"/>
  <c r="D62" i="16"/>
  <c r="G62" i="16" s="1"/>
  <c r="D61" i="16"/>
  <c r="G61" i="16" s="1"/>
  <c r="D60" i="16"/>
  <c r="F60" i="16" s="1"/>
  <c r="D59" i="16"/>
  <c r="G59" i="16" s="1"/>
  <c r="D58" i="16"/>
  <c r="G58" i="16" s="1"/>
  <c r="D57" i="16"/>
  <c r="G57" i="16" s="1"/>
  <c r="D56" i="16"/>
  <c r="F56" i="16" s="1"/>
  <c r="D55" i="16"/>
  <c r="G55" i="16" s="1"/>
  <c r="D54" i="16"/>
  <c r="G54" i="16" s="1"/>
  <c r="D53" i="16"/>
  <c r="G53" i="16" s="1"/>
  <c r="D52" i="16"/>
  <c r="F52" i="16" s="1"/>
  <c r="D51" i="16"/>
  <c r="G51" i="16" s="1"/>
  <c r="D50" i="16"/>
  <c r="G50" i="16" s="1"/>
  <c r="G49" i="16"/>
  <c r="D49" i="16"/>
  <c r="F49" i="16" s="1"/>
  <c r="D48" i="16"/>
  <c r="F48" i="16" s="1"/>
  <c r="D47" i="16"/>
  <c r="G47" i="16" s="1"/>
  <c r="G46" i="16"/>
  <c r="F46" i="16"/>
  <c r="H46" i="16" s="1"/>
  <c r="I46" i="16" s="1"/>
  <c r="J46" i="16" s="1"/>
  <c r="D46" i="16"/>
  <c r="G45" i="16"/>
  <c r="D45" i="16"/>
  <c r="F45" i="16" s="1"/>
  <c r="G44" i="16"/>
  <c r="H44" i="16" s="1"/>
  <c r="I44" i="16" s="1"/>
  <c r="J44" i="16" s="1"/>
  <c r="D44" i="16"/>
  <c r="F44" i="16" s="1"/>
  <c r="D43" i="16"/>
  <c r="G43" i="16" s="1"/>
  <c r="D42" i="16"/>
  <c r="F42" i="16" s="1"/>
  <c r="G41" i="16"/>
  <c r="F41" i="16"/>
  <c r="D41" i="16"/>
  <c r="D40" i="16"/>
  <c r="F40" i="16" s="1"/>
  <c r="G39" i="16"/>
  <c r="D39" i="16"/>
  <c r="F39" i="16" s="1"/>
  <c r="D38" i="16"/>
  <c r="G38" i="16" s="1"/>
  <c r="D37" i="16"/>
  <c r="G37" i="16" s="1"/>
  <c r="D36" i="16"/>
  <c r="F36" i="16" s="1"/>
  <c r="F35" i="16"/>
  <c r="D35" i="16"/>
  <c r="G35" i="16" s="1"/>
  <c r="F34" i="16"/>
  <c r="D34" i="16"/>
  <c r="G34" i="16" s="1"/>
  <c r="D33" i="16"/>
  <c r="G33" i="16" s="1"/>
  <c r="D32" i="16"/>
  <c r="F32" i="16" s="1"/>
  <c r="D31" i="16"/>
  <c r="G31" i="16" s="1"/>
  <c r="D30" i="16"/>
  <c r="F30" i="16" s="1"/>
  <c r="D29" i="16"/>
  <c r="G29" i="16" s="1"/>
  <c r="D28" i="16"/>
  <c r="G28" i="16" s="1"/>
  <c r="D27" i="16"/>
  <c r="G27" i="16" s="1"/>
  <c r="D26" i="16"/>
  <c r="F26" i="16" s="1"/>
  <c r="D25" i="16"/>
  <c r="G25" i="16" s="1"/>
  <c r="D24" i="16"/>
  <c r="G24" i="16" s="1"/>
  <c r="D23" i="16"/>
  <c r="G23" i="16" s="1"/>
  <c r="D22" i="16"/>
  <c r="F22" i="16" s="1"/>
  <c r="D21" i="16"/>
  <c r="G21" i="16" s="1"/>
  <c r="D20" i="16"/>
  <c r="G20" i="16" s="1"/>
  <c r="D19" i="16"/>
  <c r="G19" i="16" s="1"/>
  <c r="D18" i="16"/>
  <c r="F18" i="16" s="1"/>
  <c r="D17" i="16"/>
  <c r="G17" i="16" s="1"/>
  <c r="D16" i="16"/>
  <c r="G16" i="16" s="1"/>
  <c r="D15" i="16"/>
  <c r="G15" i="16" s="1"/>
  <c r="D14" i="16"/>
  <c r="F14" i="16" s="1"/>
  <c r="D13" i="16"/>
  <c r="G13" i="16" s="1"/>
  <c r="D12" i="16"/>
  <c r="G12" i="16" s="1"/>
  <c r="D11" i="16"/>
  <c r="G11" i="16" s="1"/>
  <c r="D10" i="16"/>
  <c r="F10" i="16" s="1"/>
  <c r="D9" i="16"/>
  <c r="G9" i="16" s="1"/>
  <c r="D8" i="16"/>
  <c r="G8" i="16" s="1"/>
  <c r="D7" i="16"/>
  <c r="G7" i="16" s="1"/>
  <c r="D6" i="16"/>
  <c r="F6" i="16" s="1"/>
  <c r="D5" i="16"/>
  <c r="G5" i="16" s="1"/>
  <c r="D4" i="16"/>
  <c r="G4" i="16" s="1"/>
  <c r="G3" i="16"/>
  <c r="H11" i="4"/>
  <c r="J10" i="4"/>
  <c r="J11" i="4" s="1"/>
  <c r="I11" i="4"/>
  <c r="E11" i="4"/>
  <c r="F10" i="4"/>
  <c r="F11" i="4" s="1"/>
  <c r="D202" i="15"/>
  <c r="F202" i="15" s="1"/>
  <c r="D201" i="15"/>
  <c r="G201" i="15" s="1"/>
  <c r="D200" i="15"/>
  <c r="F200" i="15" s="1"/>
  <c r="D199" i="15"/>
  <c r="F199" i="15" s="1"/>
  <c r="G198" i="15"/>
  <c r="D198" i="15"/>
  <c r="F198" i="15" s="1"/>
  <c r="D197" i="15"/>
  <c r="G196" i="15"/>
  <c r="D196" i="15"/>
  <c r="F196" i="15" s="1"/>
  <c r="D195" i="15"/>
  <c r="G194" i="15"/>
  <c r="H194" i="15" s="1"/>
  <c r="I194" i="15" s="1"/>
  <c r="J194" i="15" s="1"/>
  <c r="D194" i="15"/>
  <c r="F194" i="15" s="1"/>
  <c r="F193" i="15"/>
  <c r="H193" i="15" s="1"/>
  <c r="I193" i="15" s="1"/>
  <c r="J193" i="15" s="1"/>
  <c r="D193" i="15"/>
  <c r="G193" i="15" s="1"/>
  <c r="G192" i="15"/>
  <c r="D192" i="15"/>
  <c r="F192" i="15" s="1"/>
  <c r="G191" i="15"/>
  <c r="D191" i="15"/>
  <c r="F191" i="15" s="1"/>
  <c r="D190" i="15"/>
  <c r="F190" i="15" s="1"/>
  <c r="D189" i="15"/>
  <c r="G189" i="15" s="1"/>
  <c r="D188" i="15"/>
  <c r="F188" i="15" s="1"/>
  <c r="D187" i="15"/>
  <c r="D186" i="15"/>
  <c r="F186" i="15" s="1"/>
  <c r="D185" i="15"/>
  <c r="G185" i="15" s="1"/>
  <c r="D184" i="15"/>
  <c r="F184" i="15" s="1"/>
  <c r="D183" i="15"/>
  <c r="F183" i="15" s="1"/>
  <c r="D182" i="15"/>
  <c r="D181" i="15"/>
  <c r="G181" i="15" s="1"/>
  <c r="D180" i="15"/>
  <c r="F180" i="15" s="1"/>
  <c r="D179" i="15"/>
  <c r="D178" i="15"/>
  <c r="F178" i="15" s="1"/>
  <c r="D177" i="15"/>
  <c r="G176" i="15"/>
  <c r="D176" i="15"/>
  <c r="F176" i="15" s="1"/>
  <c r="D175" i="15"/>
  <c r="F175" i="15" s="1"/>
  <c r="D174" i="15"/>
  <c r="F174" i="15" s="1"/>
  <c r="D173" i="15"/>
  <c r="G173" i="15" s="1"/>
  <c r="D172" i="15"/>
  <c r="F172" i="15" s="1"/>
  <c r="D171" i="15"/>
  <c r="D170" i="15"/>
  <c r="F170" i="15" s="1"/>
  <c r="D169" i="15"/>
  <c r="G169" i="15" s="1"/>
  <c r="D168" i="15"/>
  <c r="F168" i="15" s="1"/>
  <c r="D167" i="15"/>
  <c r="F167" i="15" s="1"/>
  <c r="D166" i="15"/>
  <c r="F166" i="15" s="1"/>
  <c r="D165" i="15"/>
  <c r="G165" i="15" s="1"/>
  <c r="G164" i="15"/>
  <c r="D164" i="15"/>
  <c r="F164" i="15" s="1"/>
  <c r="D163" i="15"/>
  <c r="D162" i="15"/>
  <c r="F162" i="15" s="1"/>
  <c r="F161" i="15"/>
  <c r="D161" i="15"/>
  <c r="G161" i="15" s="1"/>
  <c r="D160" i="15"/>
  <c r="F160" i="15" s="1"/>
  <c r="D159" i="15"/>
  <c r="F159" i="15" s="1"/>
  <c r="D158" i="15"/>
  <c r="F158" i="15" s="1"/>
  <c r="G157" i="15"/>
  <c r="D157" i="15"/>
  <c r="F157" i="15" s="1"/>
  <c r="D156" i="15"/>
  <c r="D155" i="15"/>
  <c r="D154" i="15"/>
  <c r="G153" i="15"/>
  <c r="F153" i="15"/>
  <c r="H153" i="15" s="1"/>
  <c r="I153" i="15" s="1"/>
  <c r="J153" i="15" s="1"/>
  <c r="D153" i="15"/>
  <c r="D152" i="15"/>
  <c r="F152" i="15" s="1"/>
  <c r="D151" i="15"/>
  <c r="F151" i="15" s="1"/>
  <c r="D150" i="15"/>
  <c r="F150" i="15" s="1"/>
  <c r="G149" i="15"/>
  <c r="D149" i="15"/>
  <c r="F149" i="15" s="1"/>
  <c r="D148" i="15"/>
  <c r="F148" i="15" s="1"/>
  <c r="D147" i="15"/>
  <c r="G146" i="15"/>
  <c r="D146" i="15"/>
  <c r="F146" i="15" s="1"/>
  <c r="G145" i="15"/>
  <c r="F145" i="15"/>
  <c r="D145" i="15"/>
  <c r="D144" i="15"/>
  <c r="F144" i="15" s="1"/>
  <c r="D143" i="15"/>
  <c r="F143" i="15" s="1"/>
  <c r="D142" i="15"/>
  <c r="F142" i="15" s="1"/>
  <c r="D141" i="15"/>
  <c r="G141" i="15" s="1"/>
  <c r="D140" i="15"/>
  <c r="F140" i="15" s="1"/>
  <c r="D139" i="15"/>
  <c r="G138" i="15"/>
  <c r="H138" i="15" s="1"/>
  <c r="I138" i="15" s="1"/>
  <c r="J138" i="15" s="1"/>
  <c r="D138" i="15"/>
  <c r="F138" i="15" s="1"/>
  <c r="D137" i="15"/>
  <c r="D136" i="15"/>
  <c r="D135" i="15"/>
  <c r="F135" i="15" s="1"/>
  <c r="D134" i="15"/>
  <c r="D133" i="15"/>
  <c r="G133" i="15" s="1"/>
  <c r="D132" i="15"/>
  <c r="F132" i="15" s="1"/>
  <c r="D131" i="15"/>
  <c r="G130" i="15"/>
  <c r="D130" i="15"/>
  <c r="F130" i="15" s="1"/>
  <c r="F129" i="15"/>
  <c r="D129" i="15"/>
  <c r="G129" i="15" s="1"/>
  <c r="D128" i="15"/>
  <c r="F128" i="15" s="1"/>
  <c r="D127" i="15"/>
  <c r="F127" i="15" s="1"/>
  <c r="D126" i="15"/>
  <c r="F126" i="15" s="1"/>
  <c r="D125" i="15"/>
  <c r="F125" i="15" s="1"/>
  <c r="D124" i="15"/>
  <c r="F124" i="15" s="1"/>
  <c r="D123" i="15"/>
  <c r="F123" i="15" s="1"/>
  <c r="D122" i="15"/>
  <c r="F122" i="15" s="1"/>
  <c r="F121" i="15"/>
  <c r="D121" i="15"/>
  <c r="G121" i="15" s="1"/>
  <c r="D120" i="15"/>
  <c r="D119" i="15"/>
  <c r="D118" i="15"/>
  <c r="D117" i="15"/>
  <c r="D116" i="15"/>
  <c r="F116" i="15" s="1"/>
  <c r="D115" i="15"/>
  <c r="G114" i="15"/>
  <c r="D114" i="15"/>
  <c r="F114" i="15" s="1"/>
  <c r="G113" i="15"/>
  <c r="D113" i="15"/>
  <c r="F113" i="15" s="1"/>
  <c r="H113" i="15" s="1"/>
  <c r="I113" i="15" s="1"/>
  <c r="J113" i="15" s="1"/>
  <c r="D112" i="15"/>
  <c r="F112" i="15" s="1"/>
  <c r="D111" i="15"/>
  <c r="F111" i="15" s="1"/>
  <c r="D110" i="15"/>
  <c r="F110" i="15" s="1"/>
  <c r="D109" i="15"/>
  <c r="G109" i="15" s="1"/>
  <c r="D108" i="15"/>
  <c r="F108" i="15" s="1"/>
  <c r="D107" i="15"/>
  <c r="G106" i="15"/>
  <c r="D106" i="15"/>
  <c r="F106" i="15" s="1"/>
  <c r="D105" i="15"/>
  <c r="G105" i="15" s="1"/>
  <c r="D104" i="15"/>
  <c r="D103" i="15"/>
  <c r="D102" i="15"/>
  <c r="D101" i="15"/>
  <c r="F101" i="15" s="1"/>
  <c r="G100" i="15"/>
  <c r="D100" i="15"/>
  <c r="F100" i="15" s="1"/>
  <c r="D99" i="15"/>
  <c r="D98" i="15"/>
  <c r="F98" i="15" s="1"/>
  <c r="D97" i="15"/>
  <c r="G97" i="15" s="1"/>
  <c r="G96" i="15"/>
  <c r="D96" i="15"/>
  <c r="F96" i="15" s="1"/>
  <c r="D95" i="15"/>
  <c r="D94" i="15"/>
  <c r="D93" i="15"/>
  <c r="F93" i="15" s="1"/>
  <c r="D92" i="15"/>
  <c r="F92" i="15" s="1"/>
  <c r="D91" i="15"/>
  <c r="F91" i="15" s="1"/>
  <c r="D90" i="15"/>
  <c r="F90" i="15" s="1"/>
  <c r="D89" i="15"/>
  <c r="F89" i="15" s="1"/>
  <c r="G88" i="15"/>
  <c r="H88" i="15" s="1"/>
  <c r="I88" i="15" s="1"/>
  <c r="J88" i="15" s="1"/>
  <c r="D88" i="15"/>
  <c r="F88" i="15" s="1"/>
  <c r="F87" i="15"/>
  <c r="D87" i="15"/>
  <c r="G87" i="15" s="1"/>
  <c r="D86" i="15"/>
  <c r="D85" i="15"/>
  <c r="F85" i="15" s="1"/>
  <c r="D84" i="15"/>
  <c r="D83" i="15"/>
  <c r="D82" i="15"/>
  <c r="F82" i="15" s="1"/>
  <c r="D81" i="15"/>
  <c r="F81" i="15" s="1"/>
  <c r="D80" i="15"/>
  <c r="F80" i="15" s="1"/>
  <c r="G79" i="15"/>
  <c r="D79" i="15"/>
  <c r="F79" i="15" s="1"/>
  <c r="G78" i="15"/>
  <c r="D78" i="15"/>
  <c r="F78" i="15" s="1"/>
  <c r="D77" i="15"/>
  <c r="F77" i="15" s="1"/>
  <c r="D76" i="15"/>
  <c r="F76" i="15" s="1"/>
  <c r="D75" i="15"/>
  <c r="G74" i="15"/>
  <c r="D74" i="15"/>
  <c r="F74" i="15" s="1"/>
  <c r="G73" i="15"/>
  <c r="D73" i="15"/>
  <c r="F73" i="15" s="1"/>
  <c r="D72" i="15"/>
  <c r="F72" i="15" s="1"/>
  <c r="F71" i="15"/>
  <c r="D71" i="15"/>
  <c r="G71" i="15" s="1"/>
  <c r="D70" i="15"/>
  <c r="F70" i="15" s="1"/>
  <c r="D69" i="15"/>
  <c r="D68" i="15"/>
  <c r="F68" i="15" s="1"/>
  <c r="D67" i="15"/>
  <c r="G66" i="15"/>
  <c r="D66" i="15"/>
  <c r="F66" i="15" s="1"/>
  <c r="D65" i="15"/>
  <c r="F65" i="15" s="1"/>
  <c r="D64" i="15"/>
  <c r="G64" i="15" s="1"/>
  <c r="D63" i="15"/>
  <c r="D62" i="15"/>
  <c r="F62" i="15" s="1"/>
  <c r="D61" i="15"/>
  <c r="F61" i="15" s="1"/>
  <c r="G60" i="15"/>
  <c r="D60" i="15"/>
  <c r="F60" i="15" s="1"/>
  <c r="H60" i="15" s="1"/>
  <c r="I60" i="15" s="1"/>
  <c r="J60" i="15" s="1"/>
  <c r="D59" i="15"/>
  <c r="G58" i="15"/>
  <c r="D58" i="15"/>
  <c r="F58" i="15" s="1"/>
  <c r="D57" i="15"/>
  <c r="F57" i="15" s="1"/>
  <c r="D56" i="15"/>
  <c r="D55" i="15"/>
  <c r="G55" i="15" s="1"/>
  <c r="D54" i="15"/>
  <c r="D53" i="15"/>
  <c r="F53" i="15" s="1"/>
  <c r="D52" i="15"/>
  <c r="F52" i="15" s="1"/>
  <c r="D51" i="15"/>
  <c r="D50" i="15"/>
  <c r="F50" i="15" s="1"/>
  <c r="D49" i="15"/>
  <c r="F49" i="15" s="1"/>
  <c r="D48" i="15"/>
  <c r="G48" i="15" s="1"/>
  <c r="D47" i="15"/>
  <c r="D46" i="15"/>
  <c r="F46" i="15" s="1"/>
  <c r="G45" i="15"/>
  <c r="D45" i="15"/>
  <c r="F45" i="15" s="1"/>
  <c r="D44" i="15"/>
  <c r="G44" i="15" s="1"/>
  <c r="D43" i="15"/>
  <c r="G42" i="15"/>
  <c r="F42" i="15"/>
  <c r="D42" i="15"/>
  <c r="G41" i="15"/>
  <c r="D41" i="15"/>
  <c r="F41" i="15" s="1"/>
  <c r="H41" i="15" s="1"/>
  <c r="I41" i="15" s="1"/>
  <c r="J41" i="15" s="1"/>
  <c r="D40" i="15"/>
  <c r="G40" i="15" s="1"/>
  <c r="D39" i="15"/>
  <c r="G39" i="15" s="1"/>
  <c r="D38" i="15"/>
  <c r="G38" i="15" s="1"/>
  <c r="D37" i="15"/>
  <c r="F37" i="15" s="1"/>
  <c r="D36" i="15"/>
  <c r="G36" i="15" s="1"/>
  <c r="D35" i="15"/>
  <c r="G34" i="15"/>
  <c r="F34" i="15"/>
  <c r="D34" i="15"/>
  <c r="G33" i="15"/>
  <c r="D33" i="15"/>
  <c r="F33" i="15" s="1"/>
  <c r="H33" i="15" s="1"/>
  <c r="I33" i="15" s="1"/>
  <c r="J33" i="15" s="1"/>
  <c r="D32" i="15"/>
  <c r="G32" i="15" s="1"/>
  <c r="D31" i="15"/>
  <c r="G31" i="15" s="1"/>
  <c r="G30" i="15"/>
  <c r="F30" i="15"/>
  <c r="D30" i="15"/>
  <c r="F29" i="15"/>
  <c r="D29" i="15"/>
  <c r="G29" i="15" s="1"/>
  <c r="D28" i="15"/>
  <c r="G28" i="15" s="1"/>
  <c r="D27" i="15"/>
  <c r="D26" i="15"/>
  <c r="G26" i="15" s="1"/>
  <c r="F25" i="15"/>
  <c r="D25" i="15"/>
  <c r="G25" i="15" s="1"/>
  <c r="D24" i="15"/>
  <c r="G24" i="15" s="1"/>
  <c r="F23" i="15"/>
  <c r="D23" i="15"/>
  <c r="G23" i="15" s="1"/>
  <c r="G22" i="15"/>
  <c r="D22" i="15"/>
  <c r="F22" i="15" s="1"/>
  <c r="G21" i="15"/>
  <c r="F21" i="15"/>
  <c r="D21" i="15"/>
  <c r="D20" i="15"/>
  <c r="G20" i="15" s="1"/>
  <c r="D19" i="15"/>
  <c r="D18" i="15"/>
  <c r="G18" i="15" s="1"/>
  <c r="F17" i="15"/>
  <c r="D17" i="15"/>
  <c r="G17" i="15" s="1"/>
  <c r="D16" i="15"/>
  <c r="G16" i="15" s="1"/>
  <c r="F15" i="15"/>
  <c r="D15" i="15"/>
  <c r="G15" i="15" s="1"/>
  <c r="D14" i="15"/>
  <c r="G14" i="15" s="1"/>
  <c r="F13" i="15"/>
  <c r="D13" i="15"/>
  <c r="G13" i="15" s="1"/>
  <c r="D12" i="15"/>
  <c r="G12" i="15" s="1"/>
  <c r="F11" i="15"/>
  <c r="D11" i="15"/>
  <c r="G10" i="15"/>
  <c r="D10" i="15"/>
  <c r="F10" i="15" s="1"/>
  <c r="H10" i="15" s="1"/>
  <c r="I10" i="15" s="1"/>
  <c r="J10" i="15" s="1"/>
  <c r="D9" i="15"/>
  <c r="G9" i="15" s="1"/>
  <c r="D8" i="15"/>
  <c r="G8" i="15" s="1"/>
  <c r="F7" i="15"/>
  <c r="H7" i="15" s="1"/>
  <c r="I7" i="15" s="1"/>
  <c r="J7" i="15" s="1"/>
  <c r="D7" i="15"/>
  <c r="G7" i="15" s="1"/>
  <c r="D6" i="15"/>
  <c r="G6" i="15" s="1"/>
  <c r="F5" i="15"/>
  <c r="D5" i="15"/>
  <c r="G5" i="15" s="1"/>
  <c r="D4" i="15"/>
  <c r="G4" i="15" s="1"/>
  <c r="D3" i="15"/>
  <c r="G3" i="15" s="1"/>
  <c r="I16" i="4"/>
  <c r="I14" i="4"/>
  <c r="I17" i="4" s="1"/>
  <c r="E2" i="12"/>
  <c r="F2" i="12" s="1"/>
  <c r="G2" i="12" s="1"/>
  <c r="H2" i="12" s="1"/>
  <c r="I2" i="12" s="1"/>
  <c r="E3" i="14"/>
  <c r="E4" i="14"/>
  <c r="F4" i="14" s="1"/>
  <c r="G4" i="14" s="1"/>
  <c r="H4" i="14" s="1"/>
  <c r="I4" i="14" s="1"/>
  <c r="E5" i="14"/>
  <c r="F5" i="14" s="1"/>
  <c r="G5" i="14" s="1"/>
  <c r="H5" i="14" s="1"/>
  <c r="I5" i="14" s="1"/>
  <c r="E6" i="14"/>
  <c r="E7" i="14"/>
  <c r="F7" i="14" s="1"/>
  <c r="G7" i="14" s="1"/>
  <c r="H7" i="14" s="1"/>
  <c r="I7" i="14" s="1"/>
  <c r="E8" i="14"/>
  <c r="F8" i="14" s="1"/>
  <c r="G8" i="14" s="1"/>
  <c r="H8" i="14" s="1"/>
  <c r="I8" i="14" s="1"/>
  <c r="E9" i="14"/>
  <c r="F9" i="14" s="1"/>
  <c r="G9" i="14" s="1"/>
  <c r="H9" i="14" s="1"/>
  <c r="I9" i="14" s="1"/>
  <c r="E10" i="14"/>
  <c r="F10" i="14" s="1"/>
  <c r="G10" i="14" s="1"/>
  <c r="H10" i="14" s="1"/>
  <c r="I10" i="14" s="1"/>
  <c r="E11" i="14"/>
  <c r="E12" i="14"/>
  <c r="F12" i="14" s="1"/>
  <c r="G12" i="14" s="1"/>
  <c r="H12" i="14" s="1"/>
  <c r="I12" i="14" s="1"/>
  <c r="E13" i="14"/>
  <c r="F13" i="14" s="1"/>
  <c r="G13" i="14" s="1"/>
  <c r="H13" i="14" s="1"/>
  <c r="I13" i="14" s="1"/>
  <c r="E14" i="14"/>
  <c r="E15" i="14"/>
  <c r="F15" i="14" s="1"/>
  <c r="G15" i="14" s="1"/>
  <c r="H15" i="14" s="1"/>
  <c r="I15" i="14" s="1"/>
  <c r="E16" i="14"/>
  <c r="E17" i="14"/>
  <c r="F17" i="14" s="1"/>
  <c r="G17" i="14" s="1"/>
  <c r="H17" i="14" s="1"/>
  <c r="I17" i="14" s="1"/>
  <c r="E18" i="14"/>
  <c r="F18" i="14" s="1"/>
  <c r="G18" i="14" s="1"/>
  <c r="H18" i="14" s="1"/>
  <c r="I18" i="14" s="1"/>
  <c r="E19" i="14"/>
  <c r="E20" i="14"/>
  <c r="F20" i="14" s="1"/>
  <c r="G20" i="14" s="1"/>
  <c r="H20" i="14" s="1"/>
  <c r="I20" i="14" s="1"/>
  <c r="E21" i="14"/>
  <c r="F21" i="14" s="1"/>
  <c r="G21" i="14" s="1"/>
  <c r="H21" i="14" s="1"/>
  <c r="I21" i="14" s="1"/>
  <c r="E22" i="14"/>
  <c r="F22" i="14" s="1"/>
  <c r="G22" i="14" s="1"/>
  <c r="H22" i="14" s="1"/>
  <c r="I22" i="14" s="1"/>
  <c r="E23" i="14"/>
  <c r="F23" i="14" s="1"/>
  <c r="G23" i="14" s="1"/>
  <c r="H23" i="14" s="1"/>
  <c r="I23" i="14" s="1"/>
  <c r="E24" i="14"/>
  <c r="F24" i="14" s="1"/>
  <c r="G24" i="14" s="1"/>
  <c r="H24" i="14" s="1"/>
  <c r="I24" i="14" s="1"/>
  <c r="E25" i="14"/>
  <c r="F25" i="14" s="1"/>
  <c r="G25" i="14" s="1"/>
  <c r="H25" i="14" s="1"/>
  <c r="I25" i="14" s="1"/>
  <c r="E26" i="14"/>
  <c r="F26" i="14" s="1"/>
  <c r="G26" i="14" s="1"/>
  <c r="H26" i="14" s="1"/>
  <c r="I26" i="14" s="1"/>
  <c r="E27" i="14"/>
  <c r="F27" i="14" s="1"/>
  <c r="G27" i="14" s="1"/>
  <c r="H27" i="14" s="1"/>
  <c r="I27" i="14" s="1"/>
  <c r="E28" i="14"/>
  <c r="F28" i="14" s="1"/>
  <c r="G28" i="14" s="1"/>
  <c r="H28" i="14" s="1"/>
  <c r="I28" i="14" s="1"/>
  <c r="E29" i="14"/>
  <c r="F29" i="14" s="1"/>
  <c r="G29" i="14" s="1"/>
  <c r="H29" i="14" s="1"/>
  <c r="I29" i="14" s="1"/>
  <c r="E30" i="14"/>
  <c r="F30" i="14" s="1"/>
  <c r="G30" i="14" s="1"/>
  <c r="H30" i="14" s="1"/>
  <c r="I30" i="14" s="1"/>
  <c r="E31" i="14"/>
  <c r="F31" i="14" s="1"/>
  <c r="G31" i="14" s="1"/>
  <c r="H31" i="14" s="1"/>
  <c r="I31" i="14" s="1"/>
  <c r="E32" i="14"/>
  <c r="F32" i="14" s="1"/>
  <c r="G32" i="14" s="1"/>
  <c r="H32" i="14" s="1"/>
  <c r="I32" i="14" s="1"/>
  <c r="E2" i="14"/>
  <c r="F2" i="14" s="1"/>
  <c r="G2" i="14" s="1"/>
  <c r="H2" i="14" s="1"/>
  <c r="I2" i="14" s="1"/>
  <c r="F19" i="14"/>
  <c r="G19" i="14" s="1"/>
  <c r="H19" i="14" s="1"/>
  <c r="I19" i="14" s="1"/>
  <c r="F16" i="14"/>
  <c r="G16" i="14" s="1"/>
  <c r="H16" i="14" s="1"/>
  <c r="I16" i="14" s="1"/>
  <c r="F14" i="14"/>
  <c r="G14" i="14" s="1"/>
  <c r="H14" i="14" s="1"/>
  <c r="I14" i="14" s="1"/>
  <c r="F11" i="14"/>
  <c r="G11" i="14" s="1"/>
  <c r="H11" i="14" s="1"/>
  <c r="I11" i="14" s="1"/>
  <c r="F6" i="14"/>
  <c r="G6" i="14" s="1"/>
  <c r="H6" i="14" s="1"/>
  <c r="I6" i="14" s="1"/>
  <c r="F3" i="14"/>
  <c r="G3" i="14" s="1"/>
  <c r="H3" i="14" s="1"/>
  <c r="I3" i="14" s="1"/>
  <c r="E3" i="12"/>
  <c r="E4" i="12"/>
  <c r="E5" i="12"/>
  <c r="E6" i="12"/>
  <c r="E7" i="12"/>
  <c r="F7" i="12" s="1"/>
  <c r="G7" i="12" s="1"/>
  <c r="H7" i="12" s="1"/>
  <c r="I7" i="12" s="1"/>
  <c r="E8" i="12"/>
  <c r="E9" i="12"/>
  <c r="E10" i="12"/>
  <c r="F10" i="12" s="1"/>
  <c r="G10" i="12" s="1"/>
  <c r="H10" i="12" s="1"/>
  <c r="I10" i="12" s="1"/>
  <c r="E11" i="12"/>
  <c r="E12" i="12"/>
  <c r="E13" i="12"/>
  <c r="E14" i="12"/>
  <c r="E15" i="12"/>
  <c r="F15" i="12" s="1"/>
  <c r="G15" i="12" s="1"/>
  <c r="H15" i="12" s="1"/>
  <c r="I15" i="12" s="1"/>
  <c r="E16" i="12"/>
  <c r="E17" i="12"/>
  <c r="F17" i="12" s="1"/>
  <c r="G17" i="12" s="1"/>
  <c r="H17" i="12" s="1"/>
  <c r="I17" i="12" s="1"/>
  <c r="E18" i="12"/>
  <c r="F18" i="12" s="1"/>
  <c r="G18" i="12" s="1"/>
  <c r="H18" i="12" s="1"/>
  <c r="I18" i="12" s="1"/>
  <c r="E19" i="12"/>
  <c r="E20" i="12"/>
  <c r="E21" i="12"/>
  <c r="E22" i="12"/>
  <c r="E23" i="12"/>
  <c r="F23" i="12" s="1"/>
  <c r="G23" i="12" s="1"/>
  <c r="H23" i="12" s="1"/>
  <c r="I23" i="12" s="1"/>
  <c r="E24" i="12"/>
  <c r="E25" i="12"/>
  <c r="F25" i="12" s="1"/>
  <c r="G25" i="12" s="1"/>
  <c r="H25" i="12" s="1"/>
  <c r="I25" i="12" s="1"/>
  <c r="E26" i="12"/>
  <c r="F26" i="12" s="1"/>
  <c r="G26" i="12" s="1"/>
  <c r="H26" i="12" s="1"/>
  <c r="I26" i="12" s="1"/>
  <c r="E27" i="12"/>
  <c r="E28" i="12"/>
  <c r="E29" i="12"/>
  <c r="E30" i="12"/>
  <c r="E31" i="12"/>
  <c r="F31" i="12" s="1"/>
  <c r="G31" i="12" s="1"/>
  <c r="H31" i="12" s="1"/>
  <c r="I31" i="12" s="1"/>
  <c r="E32" i="12"/>
  <c r="F32" i="12" s="1"/>
  <c r="G32" i="12" s="1"/>
  <c r="H32" i="12" s="1"/>
  <c r="I32" i="12" s="1"/>
  <c r="F30" i="12"/>
  <c r="G30" i="12" s="1"/>
  <c r="H30" i="12" s="1"/>
  <c r="I30" i="12" s="1"/>
  <c r="F29" i="12"/>
  <c r="G29" i="12" s="1"/>
  <c r="H29" i="12" s="1"/>
  <c r="I29" i="12" s="1"/>
  <c r="F28" i="12"/>
  <c r="G28" i="12" s="1"/>
  <c r="H28" i="12" s="1"/>
  <c r="I28" i="12" s="1"/>
  <c r="F27" i="12"/>
  <c r="G27" i="12" s="1"/>
  <c r="H27" i="12" s="1"/>
  <c r="I27" i="12" s="1"/>
  <c r="F24" i="12"/>
  <c r="G24" i="12" s="1"/>
  <c r="H24" i="12" s="1"/>
  <c r="I24" i="12" s="1"/>
  <c r="F22" i="12"/>
  <c r="G22" i="12" s="1"/>
  <c r="H22" i="12" s="1"/>
  <c r="I22" i="12" s="1"/>
  <c r="F21" i="12"/>
  <c r="G21" i="12" s="1"/>
  <c r="H21" i="12" s="1"/>
  <c r="I21" i="12" s="1"/>
  <c r="F20" i="12"/>
  <c r="G20" i="12" s="1"/>
  <c r="H20" i="12" s="1"/>
  <c r="I20" i="12" s="1"/>
  <c r="F19" i="12"/>
  <c r="G19" i="12" s="1"/>
  <c r="H19" i="12" s="1"/>
  <c r="I19" i="12" s="1"/>
  <c r="F16" i="12"/>
  <c r="G16" i="12" s="1"/>
  <c r="H16" i="12" s="1"/>
  <c r="I16" i="12" s="1"/>
  <c r="F14" i="12"/>
  <c r="G14" i="12" s="1"/>
  <c r="H14" i="12" s="1"/>
  <c r="I14" i="12" s="1"/>
  <c r="F13" i="12"/>
  <c r="G13" i="12" s="1"/>
  <c r="H13" i="12" s="1"/>
  <c r="I13" i="12" s="1"/>
  <c r="F12" i="12"/>
  <c r="G12" i="12" s="1"/>
  <c r="H12" i="12" s="1"/>
  <c r="I12" i="12" s="1"/>
  <c r="F11" i="12"/>
  <c r="G11" i="12" s="1"/>
  <c r="H11" i="12" s="1"/>
  <c r="I11" i="12" s="1"/>
  <c r="F9" i="12"/>
  <c r="G9" i="12" s="1"/>
  <c r="H9" i="12" s="1"/>
  <c r="I9" i="12" s="1"/>
  <c r="F8" i="12"/>
  <c r="G8" i="12" s="1"/>
  <c r="H8" i="12" s="1"/>
  <c r="I8" i="12" s="1"/>
  <c r="F6" i="12"/>
  <c r="G6" i="12" s="1"/>
  <c r="H6" i="12" s="1"/>
  <c r="I6" i="12" s="1"/>
  <c r="F5" i="12"/>
  <c r="G5" i="12" s="1"/>
  <c r="H5" i="12" s="1"/>
  <c r="I5" i="12" s="1"/>
  <c r="F4" i="12"/>
  <c r="G4" i="12" s="1"/>
  <c r="H4" i="12" s="1"/>
  <c r="I4" i="12" s="1"/>
  <c r="F3" i="12"/>
  <c r="G3" i="12" s="1"/>
  <c r="H3" i="12" s="1"/>
  <c r="I3" i="12" s="1"/>
  <c r="E3" i="11"/>
  <c r="E4" i="11"/>
  <c r="F4" i="11" s="1"/>
  <c r="G4" i="11" s="1"/>
  <c r="H4" i="11" s="1"/>
  <c r="I4" i="11" s="1"/>
  <c r="E5" i="11"/>
  <c r="E6" i="11"/>
  <c r="E7" i="11"/>
  <c r="F7" i="11" s="1"/>
  <c r="G7" i="11" s="1"/>
  <c r="H7" i="11" s="1"/>
  <c r="I7" i="11" s="1"/>
  <c r="E8" i="11"/>
  <c r="F8" i="11" s="1"/>
  <c r="G8" i="11" s="1"/>
  <c r="H8" i="11" s="1"/>
  <c r="I8" i="11" s="1"/>
  <c r="E9" i="11"/>
  <c r="E10" i="11"/>
  <c r="F10" i="11" s="1"/>
  <c r="G10" i="11" s="1"/>
  <c r="H10" i="11" s="1"/>
  <c r="I10" i="11" s="1"/>
  <c r="E11" i="11"/>
  <c r="E12" i="11"/>
  <c r="F12" i="11" s="1"/>
  <c r="G12" i="11" s="1"/>
  <c r="H12" i="11" s="1"/>
  <c r="I12" i="11" s="1"/>
  <c r="E13" i="11"/>
  <c r="E14" i="11"/>
  <c r="E15" i="11"/>
  <c r="E16" i="11"/>
  <c r="F16" i="11" s="1"/>
  <c r="G16" i="11" s="1"/>
  <c r="H16" i="11" s="1"/>
  <c r="I16" i="11" s="1"/>
  <c r="E17" i="11"/>
  <c r="E18" i="11"/>
  <c r="F18" i="11" s="1"/>
  <c r="G18" i="11" s="1"/>
  <c r="H18" i="11" s="1"/>
  <c r="I18" i="11" s="1"/>
  <c r="E19" i="11"/>
  <c r="E20" i="11"/>
  <c r="F20" i="11" s="1"/>
  <c r="G20" i="11" s="1"/>
  <c r="H20" i="11" s="1"/>
  <c r="I20" i="11" s="1"/>
  <c r="E21" i="11"/>
  <c r="E22" i="11"/>
  <c r="E23" i="11"/>
  <c r="F23" i="11" s="1"/>
  <c r="G23" i="11" s="1"/>
  <c r="H23" i="11" s="1"/>
  <c r="I23" i="11" s="1"/>
  <c r="E24" i="11"/>
  <c r="F24" i="11" s="1"/>
  <c r="G24" i="11" s="1"/>
  <c r="H24" i="11" s="1"/>
  <c r="I24" i="11" s="1"/>
  <c r="E25" i="11"/>
  <c r="E26" i="11"/>
  <c r="F26" i="11" s="1"/>
  <c r="G26" i="11" s="1"/>
  <c r="H26" i="11" s="1"/>
  <c r="I26" i="11" s="1"/>
  <c r="E27" i="11"/>
  <c r="E28" i="11"/>
  <c r="F28" i="11" s="1"/>
  <c r="G28" i="11" s="1"/>
  <c r="H28" i="11" s="1"/>
  <c r="I28" i="11" s="1"/>
  <c r="E29" i="11"/>
  <c r="E30" i="11"/>
  <c r="F30" i="11" s="1"/>
  <c r="G30" i="11" s="1"/>
  <c r="H30" i="11" s="1"/>
  <c r="I30" i="11" s="1"/>
  <c r="E31" i="11"/>
  <c r="F31" i="11" s="1"/>
  <c r="G31" i="11" s="1"/>
  <c r="H31" i="11" s="1"/>
  <c r="I31" i="11" s="1"/>
  <c r="E32" i="11"/>
  <c r="F32" i="11" s="1"/>
  <c r="G32" i="11" s="1"/>
  <c r="H32" i="11" s="1"/>
  <c r="I32" i="11" s="1"/>
  <c r="E2" i="11"/>
  <c r="F2" i="11" s="1"/>
  <c r="G2" i="11" s="1"/>
  <c r="H2" i="11" s="1"/>
  <c r="I2" i="11" s="1"/>
  <c r="F29" i="11"/>
  <c r="G29" i="11" s="1"/>
  <c r="H29" i="11" s="1"/>
  <c r="I29" i="11" s="1"/>
  <c r="F27" i="11"/>
  <c r="G27" i="11" s="1"/>
  <c r="H27" i="11" s="1"/>
  <c r="I27" i="11" s="1"/>
  <c r="F25" i="11"/>
  <c r="G25" i="11" s="1"/>
  <c r="H25" i="11" s="1"/>
  <c r="I25" i="11" s="1"/>
  <c r="F22" i="11"/>
  <c r="G22" i="11" s="1"/>
  <c r="H22" i="11" s="1"/>
  <c r="I22" i="11" s="1"/>
  <c r="F21" i="11"/>
  <c r="G21" i="11" s="1"/>
  <c r="H21" i="11" s="1"/>
  <c r="I21" i="11" s="1"/>
  <c r="F19" i="11"/>
  <c r="G19" i="11" s="1"/>
  <c r="H19" i="11" s="1"/>
  <c r="I19" i="11" s="1"/>
  <c r="F17" i="11"/>
  <c r="G17" i="11" s="1"/>
  <c r="H17" i="11" s="1"/>
  <c r="I17" i="11" s="1"/>
  <c r="F15" i="11"/>
  <c r="G15" i="11" s="1"/>
  <c r="H15" i="11" s="1"/>
  <c r="I15" i="11" s="1"/>
  <c r="F14" i="11"/>
  <c r="G14" i="11" s="1"/>
  <c r="H14" i="11" s="1"/>
  <c r="I14" i="11" s="1"/>
  <c r="F13" i="11"/>
  <c r="G13" i="11" s="1"/>
  <c r="H13" i="11" s="1"/>
  <c r="I13" i="11" s="1"/>
  <c r="F11" i="11"/>
  <c r="G11" i="11" s="1"/>
  <c r="H11" i="11" s="1"/>
  <c r="I11" i="11" s="1"/>
  <c r="F9" i="11"/>
  <c r="G9" i="11" s="1"/>
  <c r="H9" i="11" s="1"/>
  <c r="I9" i="11" s="1"/>
  <c r="F6" i="11"/>
  <c r="G6" i="11" s="1"/>
  <c r="H6" i="11" s="1"/>
  <c r="I6" i="11" s="1"/>
  <c r="F5" i="11"/>
  <c r="G5" i="11" s="1"/>
  <c r="H5" i="11" s="1"/>
  <c r="I5" i="11" s="1"/>
  <c r="F3" i="11"/>
  <c r="G3" i="11" s="1"/>
  <c r="H3" i="11" s="1"/>
  <c r="I3" i="11" s="1"/>
  <c r="K194" i="22" l="1"/>
  <c r="J194" i="22"/>
  <c r="K201" i="22"/>
  <c r="J201" i="22"/>
  <c r="K195" i="22"/>
  <c r="J195" i="22"/>
  <c r="K162" i="22"/>
  <c r="J162" i="22"/>
  <c r="K202" i="22"/>
  <c r="J202" i="22"/>
  <c r="J154" i="22"/>
  <c r="K154" i="22"/>
  <c r="J186" i="22"/>
  <c r="K186" i="22"/>
  <c r="H53" i="22"/>
  <c r="I53" i="22" s="1"/>
  <c r="H86" i="22"/>
  <c r="I86" i="22" s="1"/>
  <c r="H127" i="22"/>
  <c r="I127" i="22" s="1"/>
  <c r="J127" i="22" s="1"/>
  <c r="H133" i="22"/>
  <c r="I133" i="22" s="1"/>
  <c r="H142" i="22"/>
  <c r="I142" i="22" s="1"/>
  <c r="K142" i="22" s="1"/>
  <c r="F155" i="22"/>
  <c r="H155" i="22" s="1"/>
  <c r="I155" i="22" s="1"/>
  <c r="J157" i="22"/>
  <c r="F163" i="22"/>
  <c r="H163" i="22" s="1"/>
  <c r="I163" i="22" s="1"/>
  <c r="K165" i="22"/>
  <c r="H170" i="22"/>
  <c r="I170" i="22" s="1"/>
  <c r="H198" i="22"/>
  <c r="I198" i="22" s="1"/>
  <c r="F11" i="22"/>
  <c r="H11" i="22" s="1"/>
  <c r="I11" i="22" s="1"/>
  <c r="F19" i="22"/>
  <c r="H19" i="22" s="1"/>
  <c r="I19" i="22" s="1"/>
  <c r="F27" i="22"/>
  <c r="H27" i="22" s="1"/>
  <c r="I27" i="22" s="1"/>
  <c r="F35" i="22"/>
  <c r="H35" i="22" s="1"/>
  <c r="I35" i="22" s="1"/>
  <c r="J35" i="22" s="1"/>
  <c r="F43" i="22"/>
  <c r="H43" i="22" s="1"/>
  <c r="I43" i="22" s="1"/>
  <c r="F123" i="22"/>
  <c r="H123" i="22" s="1"/>
  <c r="I123" i="22" s="1"/>
  <c r="F139" i="22"/>
  <c r="H139" i="22" s="1"/>
  <c r="I139" i="22" s="1"/>
  <c r="F187" i="22"/>
  <c r="H187" i="22" s="1"/>
  <c r="I187" i="22" s="1"/>
  <c r="H99" i="22"/>
  <c r="I99" i="22" s="1"/>
  <c r="H61" i="22"/>
  <c r="I61" i="22" s="1"/>
  <c r="H78" i="22"/>
  <c r="I78" i="22" s="1"/>
  <c r="F83" i="22"/>
  <c r="H83" i="22" s="1"/>
  <c r="I83" i="22" s="1"/>
  <c r="J83" i="22" s="1"/>
  <c r="F91" i="22"/>
  <c r="H91" i="22" s="1"/>
  <c r="I91" i="22" s="1"/>
  <c r="K91" i="22" s="1"/>
  <c r="H100" i="22"/>
  <c r="I100" i="22" s="1"/>
  <c r="H117" i="22"/>
  <c r="I117" i="22" s="1"/>
  <c r="K117" i="22" s="1"/>
  <c r="F131" i="22"/>
  <c r="H131" i="22" s="1"/>
  <c r="I131" i="22" s="1"/>
  <c r="F147" i="22"/>
  <c r="H147" i="22" s="1"/>
  <c r="I147" i="22" s="1"/>
  <c r="H166" i="22"/>
  <c r="I166" i="22" s="1"/>
  <c r="J166" i="22" s="1"/>
  <c r="F179" i="22"/>
  <c r="H179" i="22" s="1"/>
  <c r="I179" i="22" s="1"/>
  <c r="H4" i="22"/>
  <c r="I4" i="22" s="1"/>
  <c r="K4" i="22" s="1"/>
  <c r="H12" i="22"/>
  <c r="I12" i="22" s="1"/>
  <c r="H20" i="22"/>
  <c r="I20" i="22" s="1"/>
  <c r="H28" i="22"/>
  <c r="I28" i="22" s="1"/>
  <c r="H36" i="22"/>
  <c r="I36" i="22" s="1"/>
  <c r="H44" i="22"/>
  <c r="I44" i="22" s="1"/>
  <c r="F51" i="22"/>
  <c r="H51" i="22" s="1"/>
  <c r="I51" i="22" s="1"/>
  <c r="H58" i="22"/>
  <c r="I58" i="22" s="1"/>
  <c r="F75" i="22"/>
  <c r="H75" i="22" s="1"/>
  <c r="I75" i="22" s="1"/>
  <c r="J75" i="22" s="1"/>
  <c r="H106" i="22"/>
  <c r="I106" i="22" s="1"/>
  <c r="H121" i="22"/>
  <c r="I121" i="22" s="1"/>
  <c r="K121" i="22" s="1"/>
  <c r="H128" i="22"/>
  <c r="I128" i="22" s="1"/>
  <c r="H144" i="22"/>
  <c r="I144" i="22" s="1"/>
  <c r="F171" i="22"/>
  <c r="H171" i="22" s="1"/>
  <c r="I171" i="22" s="1"/>
  <c r="H115" i="22"/>
  <c r="I115" i="22" s="1"/>
  <c r="K115" i="22" s="1"/>
  <c r="H107" i="22"/>
  <c r="I107" i="22" s="1"/>
  <c r="H48" i="22"/>
  <c r="I48" i="22" s="1"/>
  <c r="K48" i="22" s="1"/>
  <c r="H112" i="22"/>
  <c r="I112" i="22" s="1"/>
  <c r="H141" i="22"/>
  <c r="I141" i="22" s="1"/>
  <c r="J141" i="22" s="1"/>
  <c r="H152" i="22"/>
  <c r="I152" i="22" s="1"/>
  <c r="H184" i="22"/>
  <c r="I184" i="22" s="1"/>
  <c r="H81" i="22"/>
  <c r="I81" i="22" s="1"/>
  <c r="H122" i="22"/>
  <c r="I122" i="22" s="1"/>
  <c r="H3" i="22"/>
  <c r="I3" i="22" s="1"/>
  <c r="H99" i="21"/>
  <c r="I99" i="21" s="1"/>
  <c r="K99" i="21" s="1"/>
  <c r="J62" i="21"/>
  <c r="K62" i="21"/>
  <c r="H155" i="21"/>
  <c r="I155" i="21" s="1"/>
  <c r="J28" i="21"/>
  <c r="K28" i="21"/>
  <c r="J53" i="21"/>
  <c r="K53" i="21"/>
  <c r="J116" i="21"/>
  <c r="K116" i="21"/>
  <c r="H60" i="21"/>
  <c r="I60" i="21" s="1"/>
  <c r="K60" i="21" s="1"/>
  <c r="H146" i="21"/>
  <c r="I146" i="21" s="1"/>
  <c r="H7" i="21"/>
  <c r="I7" i="21" s="1"/>
  <c r="H16" i="21"/>
  <c r="I16" i="21" s="1"/>
  <c r="F19" i="21"/>
  <c r="H19" i="21" s="1"/>
  <c r="I19" i="21" s="1"/>
  <c r="K19" i="21" s="1"/>
  <c r="G26" i="21"/>
  <c r="H26" i="21" s="1"/>
  <c r="I26" i="21" s="1"/>
  <c r="F43" i="21"/>
  <c r="H43" i="21" s="1"/>
  <c r="I43" i="21" s="1"/>
  <c r="K43" i="21" s="1"/>
  <c r="H46" i="21"/>
  <c r="I46" i="21" s="1"/>
  <c r="K46" i="21" s="1"/>
  <c r="K57" i="21"/>
  <c r="F74" i="21"/>
  <c r="H74" i="21" s="1"/>
  <c r="I74" i="21" s="1"/>
  <c r="F91" i="21"/>
  <c r="H91" i="21" s="1"/>
  <c r="I91" i="21" s="1"/>
  <c r="J103" i="21"/>
  <c r="K120" i="21"/>
  <c r="G123" i="21"/>
  <c r="H123" i="21" s="1"/>
  <c r="I123" i="21" s="1"/>
  <c r="F139" i="21"/>
  <c r="H139" i="21" s="1"/>
  <c r="I139" i="21" s="1"/>
  <c r="F162" i="21"/>
  <c r="H162" i="21" s="1"/>
  <c r="I162" i="21" s="1"/>
  <c r="K162" i="21" s="1"/>
  <c r="F187" i="21"/>
  <c r="H187" i="21" s="1"/>
  <c r="I187" i="21" s="1"/>
  <c r="H23" i="21"/>
  <c r="I23" i="21" s="1"/>
  <c r="H36" i="21"/>
  <c r="I36" i="21" s="1"/>
  <c r="H47" i="21"/>
  <c r="I47" i="21" s="1"/>
  <c r="H55" i="21"/>
  <c r="I55" i="21" s="1"/>
  <c r="G58" i="21"/>
  <c r="H65" i="21"/>
  <c r="I65" i="21" s="1"/>
  <c r="H72" i="21"/>
  <c r="I72" i="21" s="1"/>
  <c r="J72" i="21" s="1"/>
  <c r="H85" i="21"/>
  <c r="I85" i="21" s="1"/>
  <c r="H104" i="21"/>
  <c r="I104" i="21" s="1"/>
  <c r="J104" i="21" s="1"/>
  <c r="F107" i="21"/>
  <c r="H107" i="21" s="1"/>
  <c r="I107" i="21" s="1"/>
  <c r="F115" i="21"/>
  <c r="K135" i="21"/>
  <c r="F170" i="21"/>
  <c r="H170" i="21" s="1"/>
  <c r="I170" i="21" s="1"/>
  <c r="F11" i="21"/>
  <c r="H11" i="21" s="1"/>
  <c r="I11" i="21" s="1"/>
  <c r="F50" i="21"/>
  <c r="H50" i="21" s="1"/>
  <c r="I50" i="21" s="1"/>
  <c r="J50" i="21" s="1"/>
  <c r="G75" i="21"/>
  <c r="H75" i="21" s="1"/>
  <c r="I75" i="21" s="1"/>
  <c r="F82" i="21"/>
  <c r="H82" i="21" s="1"/>
  <c r="I82" i="21" s="1"/>
  <c r="F147" i="21"/>
  <c r="H147" i="21" s="1"/>
  <c r="I147" i="21" s="1"/>
  <c r="K147" i="21" s="1"/>
  <c r="F155" i="21"/>
  <c r="F178" i="21"/>
  <c r="H178" i="21" s="1"/>
  <c r="I178" i="21" s="1"/>
  <c r="H131" i="21"/>
  <c r="I131" i="21" s="1"/>
  <c r="G35" i="21"/>
  <c r="F27" i="21"/>
  <c r="H27" i="21" s="1"/>
  <c r="I27" i="21" s="1"/>
  <c r="K27" i="21" s="1"/>
  <c r="H41" i="21"/>
  <c r="I41" i="21" s="1"/>
  <c r="J41" i="21" s="1"/>
  <c r="H56" i="21"/>
  <c r="I56" i="21" s="1"/>
  <c r="F59" i="21"/>
  <c r="H59" i="21" s="1"/>
  <c r="I59" i="21" s="1"/>
  <c r="F66" i="21"/>
  <c r="H66" i="21" s="1"/>
  <c r="I66" i="21" s="1"/>
  <c r="F98" i="21"/>
  <c r="H125" i="21"/>
  <c r="I125" i="21" s="1"/>
  <c r="K144" i="21"/>
  <c r="H159" i="21"/>
  <c r="I159" i="21" s="1"/>
  <c r="J159" i="21" s="1"/>
  <c r="F163" i="21"/>
  <c r="H163" i="21" s="1"/>
  <c r="I163" i="21" s="1"/>
  <c r="J163" i="21" s="1"/>
  <c r="H175" i="21"/>
  <c r="I175" i="21" s="1"/>
  <c r="F195" i="21"/>
  <c r="H195" i="21" s="1"/>
  <c r="I195" i="21" s="1"/>
  <c r="H194" i="21"/>
  <c r="I194" i="21" s="1"/>
  <c r="G18" i="21"/>
  <c r="H18" i="21" s="1"/>
  <c r="I18" i="21" s="1"/>
  <c r="F51" i="21"/>
  <c r="H51" i="21" s="1"/>
  <c r="I51" i="21" s="1"/>
  <c r="K51" i="21" s="1"/>
  <c r="G90" i="21"/>
  <c r="H90" i="21" s="1"/>
  <c r="I90" i="21" s="1"/>
  <c r="F122" i="21"/>
  <c r="H122" i="21" s="1"/>
  <c r="I122" i="21" s="1"/>
  <c r="F171" i="21"/>
  <c r="H171" i="21" s="1"/>
  <c r="I171" i="21" s="1"/>
  <c r="F186" i="21"/>
  <c r="H186" i="21" s="1"/>
  <c r="I186" i="21" s="1"/>
  <c r="H154" i="21"/>
  <c r="I154" i="21" s="1"/>
  <c r="H202" i="21"/>
  <c r="I202" i="21" s="1"/>
  <c r="H9" i="21"/>
  <c r="I9" i="21" s="1"/>
  <c r="H24" i="21"/>
  <c r="I24" i="21" s="1"/>
  <c r="K24" i="21" s="1"/>
  <c r="H31" i="21"/>
  <c r="I31" i="21" s="1"/>
  <c r="K31" i="21" s="1"/>
  <c r="F42" i="21"/>
  <c r="H42" i="21" s="1"/>
  <c r="I42" i="21" s="1"/>
  <c r="K42" i="21" s="1"/>
  <c r="H48" i="21"/>
  <c r="I48" i="21" s="1"/>
  <c r="H86" i="21"/>
  <c r="I86" i="21" s="1"/>
  <c r="J86" i="21" s="1"/>
  <c r="H109" i="21"/>
  <c r="I109" i="21" s="1"/>
  <c r="H134" i="21"/>
  <c r="I134" i="21" s="1"/>
  <c r="K134" i="21" s="1"/>
  <c r="G138" i="21"/>
  <c r="H138" i="21" s="1"/>
  <c r="I138" i="21" s="1"/>
  <c r="H145" i="21"/>
  <c r="I145" i="21" s="1"/>
  <c r="J145" i="21" s="1"/>
  <c r="H153" i="21"/>
  <c r="I153" i="21" s="1"/>
  <c r="J153" i="21" s="1"/>
  <c r="H156" i="21"/>
  <c r="I156" i="21" s="1"/>
  <c r="G35" i="19"/>
  <c r="F67" i="19"/>
  <c r="F155" i="19"/>
  <c r="F163" i="19"/>
  <c r="K38" i="19"/>
  <c r="K30" i="19"/>
  <c r="K22" i="19"/>
  <c r="K14" i="19"/>
  <c r="K6" i="19"/>
  <c r="L27" i="4"/>
  <c r="H36" i="4" s="1"/>
  <c r="H42" i="19"/>
  <c r="I42" i="19" s="1"/>
  <c r="F171" i="19"/>
  <c r="F179" i="19"/>
  <c r="K36" i="19"/>
  <c r="G11" i="19"/>
  <c r="G27" i="19"/>
  <c r="H27" i="19" s="1"/>
  <c r="I27" i="19" s="1"/>
  <c r="H33" i="19"/>
  <c r="I33" i="19" s="1"/>
  <c r="G43" i="19"/>
  <c r="F75" i="19"/>
  <c r="F123" i="19"/>
  <c r="F131" i="19"/>
  <c r="F187" i="19"/>
  <c r="F195" i="19"/>
  <c r="K26" i="19"/>
  <c r="K18" i="19"/>
  <c r="K10" i="19"/>
  <c r="F51" i="19"/>
  <c r="F83" i="19"/>
  <c r="G59" i="19"/>
  <c r="F139" i="19"/>
  <c r="F147" i="19"/>
  <c r="F11" i="18"/>
  <c r="H11" i="18" s="1"/>
  <c r="I11" i="18" s="1"/>
  <c r="J11" i="18" s="1"/>
  <c r="F27" i="18"/>
  <c r="H27" i="18" s="1"/>
  <c r="I27" i="18" s="1"/>
  <c r="J27" i="18" s="1"/>
  <c r="H85" i="18"/>
  <c r="I85" i="18" s="1"/>
  <c r="J85" i="18" s="1"/>
  <c r="F91" i="18"/>
  <c r="F123" i="18"/>
  <c r="F171" i="18"/>
  <c r="F51" i="18"/>
  <c r="F195" i="18"/>
  <c r="H45" i="18"/>
  <c r="I45" i="18" s="1"/>
  <c r="J45" i="18" s="1"/>
  <c r="H81" i="18"/>
  <c r="I81" i="18" s="1"/>
  <c r="J81" i="18" s="1"/>
  <c r="F155" i="18"/>
  <c r="F115" i="18"/>
  <c r="F179" i="18"/>
  <c r="F19" i="18"/>
  <c r="H19" i="18" s="1"/>
  <c r="I19" i="18" s="1"/>
  <c r="J19" i="18" s="1"/>
  <c r="F35" i="18"/>
  <c r="H35" i="18" s="1"/>
  <c r="I35" i="18" s="1"/>
  <c r="J35" i="18" s="1"/>
  <c r="H38" i="18"/>
  <c r="I38" i="18" s="1"/>
  <c r="J38" i="18" s="1"/>
  <c r="H46" i="18"/>
  <c r="I46" i="18" s="1"/>
  <c r="J46" i="18" s="1"/>
  <c r="H78" i="18"/>
  <c r="I78" i="18" s="1"/>
  <c r="J78" i="18" s="1"/>
  <c r="H93" i="18"/>
  <c r="I93" i="18" s="1"/>
  <c r="J93" i="18" s="1"/>
  <c r="F139" i="18"/>
  <c r="K28" i="4"/>
  <c r="G43" i="18"/>
  <c r="H43" i="18" s="1"/>
  <c r="I43" i="18" s="1"/>
  <c r="J43" i="18" s="1"/>
  <c r="G83" i="18"/>
  <c r="F163" i="18"/>
  <c r="H10" i="18"/>
  <c r="I10" i="18" s="1"/>
  <c r="J10" i="18" s="1"/>
  <c r="H26" i="18"/>
  <c r="I26" i="18" s="1"/>
  <c r="J26" i="18" s="1"/>
  <c r="H47" i="18"/>
  <c r="I47" i="18" s="1"/>
  <c r="J47" i="18" s="1"/>
  <c r="G59" i="18"/>
  <c r="H70" i="18"/>
  <c r="I70" i="18" s="1"/>
  <c r="J70" i="18" s="1"/>
  <c r="H89" i="18"/>
  <c r="I89" i="18" s="1"/>
  <c r="J89" i="18" s="1"/>
  <c r="H101" i="18"/>
  <c r="I101" i="18" s="1"/>
  <c r="J101" i="18" s="1"/>
  <c r="F187" i="18"/>
  <c r="H187" i="18" s="1"/>
  <c r="I187" i="18" s="1"/>
  <c r="J187" i="18" s="1"/>
  <c r="H22" i="15"/>
  <c r="I22" i="15" s="1"/>
  <c r="J22" i="15" s="1"/>
  <c r="G27" i="15"/>
  <c r="H42" i="15"/>
  <c r="I42" i="15" s="1"/>
  <c r="J42" i="15" s="1"/>
  <c r="H79" i="15"/>
  <c r="I79" i="15" s="1"/>
  <c r="J79" i="15" s="1"/>
  <c r="F99" i="15"/>
  <c r="H130" i="15"/>
  <c r="I130" i="15" s="1"/>
  <c r="J130" i="15" s="1"/>
  <c r="F155" i="15"/>
  <c r="H155" i="15" s="1"/>
  <c r="I155" i="15" s="1"/>
  <c r="J155" i="15" s="1"/>
  <c r="F131" i="15"/>
  <c r="G19" i="15"/>
  <c r="G43" i="15"/>
  <c r="H106" i="15"/>
  <c r="I106" i="15" s="1"/>
  <c r="J106" i="15" s="1"/>
  <c r="F195" i="15"/>
  <c r="F51" i="15"/>
  <c r="F75" i="15"/>
  <c r="F107" i="15"/>
  <c r="H107" i="15" s="1"/>
  <c r="I107" i="15" s="1"/>
  <c r="J107" i="15" s="1"/>
  <c r="F163" i="15"/>
  <c r="G35" i="15"/>
  <c r="F171" i="15"/>
  <c r="H45" i="15"/>
  <c r="I45" i="15" s="1"/>
  <c r="J45" i="15" s="1"/>
  <c r="F59" i="15"/>
  <c r="G83" i="15"/>
  <c r="F115" i="15"/>
  <c r="F147" i="15"/>
  <c r="H147" i="15" s="1"/>
  <c r="I147" i="15" s="1"/>
  <c r="J147" i="15" s="1"/>
  <c r="F179" i="15"/>
  <c r="G11" i="15"/>
  <c r="H11" i="15" s="1"/>
  <c r="I11" i="15" s="1"/>
  <c r="J11" i="15" s="1"/>
  <c r="H21" i="15"/>
  <c r="I21" i="15" s="1"/>
  <c r="J21" i="15" s="1"/>
  <c r="I28" i="4" s="1"/>
  <c r="G38" i="4" s="1"/>
  <c r="H30" i="15"/>
  <c r="I30" i="15" s="1"/>
  <c r="J30" i="15" s="1"/>
  <c r="I27" i="4" s="1"/>
  <c r="H38" i="4" s="1"/>
  <c r="H41" i="16"/>
  <c r="I41" i="16" s="1"/>
  <c r="J41" i="16" s="1"/>
  <c r="F177" i="16"/>
  <c r="H76" i="16"/>
  <c r="I76" i="16" s="1"/>
  <c r="J76" i="16" s="1"/>
  <c r="H94" i="16"/>
  <c r="I94" i="16" s="1"/>
  <c r="J94" i="16" s="1"/>
  <c r="F185" i="16"/>
  <c r="H89" i="16"/>
  <c r="I89" i="16" s="1"/>
  <c r="J89" i="16" s="1"/>
  <c r="F193" i="16"/>
  <c r="H193" i="16" s="1"/>
  <c r="I193" i="16" s="1"/>
  <c r="J193" i="16" s="1"/>
  <c r="F201" i="16"/>
  <c r="H34" i="16"/>
  <c r="I34" i="16" s="1"/>
  <c r="J34" i="16" s="1"/>
  <c r="F187" i="16"/>
  <c r="F195" i="16"/>
  <c r="H70" i="16"/>
  <c r="I70" i="16" s="1"/>
  <c r="J70" i="16" s="1"/>
  <c r="H75" i="16"/>
  <c r="I75" i="16" s="1"/>
  <c r="J75" i="16" s="1"/>
  <c r="F161" i="16"/>
  <c r="D5" i="23"/>
  <c r="K14" i="22"/>
  <c r="J14" i="22"/>
  <c r="K46" i="22"/>
  <c r="J46" i="22"/>
  <c r="K49" i="22"/>
  <c r="J49" i="22"/>
  <c r="K76" i="22"/>
  <c r="J76" i="22"/>
  <c r="K99" i="22"/>
  <c r="J99" i="22"/>
  <c r="J107" i="22"/>
  <c r="K107" i="22"/>
  <c r="K113" i="22"/>
  <c r="J113" i="22"/>
  <c r="K153" i="22"/>
  <c r="J153" i="22"/>
  <c r="J53" i="22"/>
  <c r="K53" i="22"/>
  <c r="K56" i="22"/>
  <c r="J56" i="22"/>
  <c r="K86" i="22"/>
  <c r="J86" i="22"/>
  <c r="K30" i="22"/>
  <c r="J30" i="22"/>
  <c r="H7" i="23" s="1"/>
  <c r="J3" i="22"/>
  <c r="K3" i="22"/>
  <c r="J11" i="22"/>
  <c r="K11" i="22"/>
  <c r="J19" i="22"/>
  <c r="K19" i="22"/>
  <c r="J27" i="22"/>
  <c r="K27" i="22"/>
  <c r="J43" i="22"/>
  <c r="K43" i="22"/>
  <c r="K74" i="22"/>
  <c r="J74" i="22"/>
  <c r="K105" i="22"/>
  <c r="J105" i="22"/>
  <c r="K185" i="22"/>
  <c r="J185" i="22"/>
  <c r="K6" i="22"/>
  <c r="J6" i="22"/>
  <c r="K22" i="22"/>
  <c r="J22" i="22"/>
  <c r="K38" i="22"/>
  <c r="J38" i="22"/>
  <c r="K61" i="22"/>
  <c r="J61" i="22"/>
  <c r="J78" i="22"/>
  <c r="K78" i="22"/>
  <c r="K100" i="22"/>
  <c r="J100" i="22"/>
  <c r="K20" i="22"/>
  <c r="J20" i="22"/>
  <c r="K23" i="22"/>
  <c r="J23" i="22"/>
  <c r="K28" i="22"/>
  <c r="J28" i="22"/>
  <c r="K31" i="22"/>
  <c r="J31" i="22"/>
  <c r="K36" i="22"/>
  <c r="J36" i="22"/>
  <c r="K39" i="22"/>
  <c r="J39" i="22"/>
  <c r="K44" i="22"/>
  <c r="J44" i="22"/>
  <c r="K47" i="22"/>
  <c r="J47" i="22"/>
  <c r="K58" i="22"/>
  <c r="J58" i="22"/>
  <c r="K69" i="22"/>
  <c r="J69" i="22"/>
  <c r="J7" i="23" s="1"/>
  <c r="K106" i="22"/>
  <c r="J106" i="22"/>
  <c r="K144" i="22"/>
  <c r="J144" i="22"/>
  <c r="K15" i="22"/>
  <c r="J15" i="22"/>
  <c r="K54" i="22"/>
  <c r="J54" i="22"/>
  <c r="K84" i="22"/>
  <c r="J84" i="22"/>
  <c r="J88" i="22"/>
  <c r="K88" i="22"/>
  <c r="J114" i="22"/>
  <c r="K114" i="22"/>
  <c r="K12" i="22"/>
  <c r="J12" i="22"/>
  <c r="F7" i="23" s="1"/>
  <c r="K70" i="22"/>
  <c r="J70" i="22"/>
  <c r="K73" i="22"/>
  <c r="J73" i="22"/>
  <c r="K112" i="22"/>
  <c r="J112" i="22"/>
  <c r="K7" i="22"/>
  <c r="J7" i="22"/>
  <c r="E7" i="23" s="1"/>
  <c r="H9" i="22"/>
  <c r="I9" i="22" s="1"/>
  <c r="H17" i="22"/>
  <c r="I17" i="22" s="1"/>
  <c r="H25" i="22"/>
  <c r="I25" i="22" s="1"/>
  <c r="H33" i="22"/>
  <c r="I33" i="22" s="1"/>
  <c r="H41" i="22"/>
  <c r="I41" i="22" s="1"/>
  <c r="H52" i="22"/>
  <c r="I52" i="22" s="1"/>
  <c r="J59" i="22"/>
  <c r="K59" i="22"/>
  <c r="J67" i="22"/>
  <c r="K67" i="22"/>
  <c r="K81" i="22"/>
  <c r="J81" i="22"/>
  <c r="K161" i="22"/>
  <c r="J161" i="22"/>
  <c r="F5" i="22"/>
  <c r="H5" i="22" s="1"/>
  <c r="I5" i="22" s="1"/>
  <c r="F13" i="22"/>
  <c r="H13" i="22" s="1"/>
  <c r="I13" i="22" s="1"/>
  <c r="F21" i="22"/>
  <c r="H21" i="22" s="1"/>
  <c r="I21" i="22" s="1"/>
  <c r="F29" i="22"/>
  <c r="H29" i="22" s="1"/>
  <c r="I29" i="22" s="1"/>
  <c r="F37" i="22"/>
  <c r="H37" i="22" s="1"/>
  <c r="I37" i="22" s="1"/>
  <c r="F45" i="22"/>
  <c r="H45" i="22" s="1"/>
  <c r="I45" i="22" s="1"/>
  <c r="F50" i="22"/>
  <c r="H50" i="22" s="1"/>
  <c r="I50" i="22" s="1"/>
  <c r="G55" i="22"/>
  <c r="H55" i="22" s="1"/>
  <c r="I55" i="22" s="1"/>
  <c r="J63" i="22"/>
  <c r="F65" i="22"/>
  <c r="H65" i="22" s="1"/>
  <c r="I65" i="22" s="1"/>
  <c r="K72" i="22"/>
  <c r="G87" i="22"/>
  <c r="G89" i="22"/>
  <c r="G98" i="22"/>
  <c r="G116" i="22"/>
  <c r="F116" i="22"/>
  <c r="H116" i="22" s="1"/>
  <c r="I116" i="22" s="1"/>
  <c r="H119" i="22"/>
  <c r="I119" i="22" s="1"/>
  <c r="J121" i="22"/>
  <c r="H130" i="22"/>
  <c r="I130" i="22" s="1"/>
  <c r="J137" i="22"/>
  <c r="K151" i="22"/>
  <c r="J151" i="22"/>
  <c r="K198" i="22"/>
  <c r="J198" i="22"/>
  <c r="K170" i="22"/>
  <c r="J170" i="22"/>
  <c r="G68" i="22"/>
  <c r="H68" i="22" s="1"/>
  <c r="I68" i="22" s="1"/>
  <c r="H71" i="22"/>
  <c r="I71" i="22" s="1"/>
  <c r="G79" i="22"/>
  <c r="H79" i="22" s="1"/>
  <c r="I79" i="22" s="1"/>
  <c r="G96" i="22"/>
  <c r="F96" i="22"/>
  <c r="H96" i="22" s="1"/>
  <c r="I96" i="22" s="1"/>
  <c r="F103" i="22"/>
  <c r="H103" i="22" s="1"/>
  <c r="I103" i="22" s="1"/>
  <c r="F110" i="22"/>
  <c r="H110" i="22" s="1"/>
  <c r="I110" i="22" s="1"/>
  <c r="K127" i="22"/>
  <c r="J135" i="22"/>
  <c r="K135" i="22"/>
  <c r="H146" i="22"/>
  <c r="I146" i="22" s="1"/>
  <c r="G182" i="22"/>
  <c r="F182" i="22"/>
  <c r="H182" i="22" s="1"/>
  <c r="I182" i="22" s="1"/>
  <c r="K190" i="22"/>
  <c r="J190" i="22"/>
  <c r="K192" i="22"/>
  <c r="J192" i="22"/>
  <c r="H89" i="22"/>
  <c r="I89" i="22" s="1"/>
  <c r="K168" i="22"/>
  <c r="J168" i="22"/>
  <c r="K122" i="22"/>
  <c r="J122" i="22"/>
  <c r="K152" i="22"/>
  <c r="J152" i="22"/>
  <c r="K159" i="22"/>
  <c r="J159" i="22"/>
  <c r="K169" i="22"/>
  <c r="J169" i="22"/>
  <c r="K177" i="22"/>
  <c r="J177" i="22"/>
  <c r="H87" i="22"/>
  <c r="I87" i="22" s="1"/>
  <c r="G145" i="22"/>
  <c r="F145" i="22"/>
  <c r="F10" i="22"/>
  <c r="H10" i="22" s="1"/>
  <c r="I10" i="22" s="1"/>
  <c r="F18" i="22"/>
  <c r="H18" i="22" s="1"/>
  <c r="I18" i="22" s="1"/>
  <c r="F26" i="22"/>
  <c r="H26" i="22" s="1"/>
  <c r="I26" i="22" s="1"/>
  <c r="F34" i="22"/>
  <c r="H34" i="22" s="1"/>
  <c r="I34" i="22" s="1"/>
  <c r="F42" i="22"/>
  <c r="H42" i="22" s="1"/>
  <c r="I42" i="22" s="1"/>
  <c r="J62" i="22"/>
  <c r="F64" i="22"/>
  <c r="H64" i="22" s="1"/>
  <c r="I64" i="22" s="1"/>
  <c r="H90" i="22"/>
  <c r="I90" i="22" s="1"/>
  <c r="J91" i="22"/>
  <c r="G94" i="22"/>
  <c r="H94" i="22" s="1"/>
  <c r="I94" i="22" s="1"/>
  <c r="G101" i="22"/>
  <c r="F101" i="22"/>
  <c r="G104" i="22"/>
  <c r="F104" i="22"/>
  <c r="G111" i="22"/>
  <c r="F111" i="22"/>
  <c r="J117" i="22"/>
  <c r="K128" i="22"/>
  <c r="J128" i="22"/>
  <c r="K133" i="22"/>
  <c r="J133" i="22"/>
  <c r="H136" i="22"/>
  <c r="I136" i="22" s="1"/>
  <c r="G143" i="22"/>
  <c r="H143" i="22" s="1"/>
  <c r="I143" i="22" s="1"/>
  <c r="K149" i="22"/>
  <c r="J149" i="22"/>
  <c r="G156" i="22"/>
  <c r="F156" i="22"/>
  <c r="G160" i="22"/>
  <c r="F160" i="22"/>
  <c r="H98" i="22"/>
  <c r="I98" i="22" s="1"/>
  <c r="K178" i="22"/>
  <c r="J178" i="22"/>
  <c r="H57" i="22"/>
  <c r="I57" i="22" s="1"/>
  <c r="G85" i="22"/>
  <c r="F85" i="22"/>
  <c r="F92" i="22"/>
  <c r="H92" i="22" s="1"/>
  <c r="I92" i="22" s="1"/>
  <c r="G92" i="22"/>
  <c r="K120" i="22"/>
  <c r="J120" i="22"/>
  <c r="K175" i="22"/>
  <c r="J175" i="22"/>
  <c r="K184" i="22"/>
  <c r="J184" i="22"/>
  <c r="K191" i="22"/>
  <c r="J191" i="22"/>
  <c r="K199" i="22"/>
  <c r="J199" i="22"/>
  <c r="G158" i="22"/>
  <c r="F158" i="22"/>
  <c r="H158" i="22" s="1"/>
  <c r="I158" i="22" s="1"/>
  <c r="F8" i="22"/>
  <c r="H8" i="22" s="1"/>
  <c r="I8" i="22" s="1"/>
  <c r="F16" i="22"/>
  <c r="H16" i="22" s="1"/>
  <c r="I16" i="22" s="1"/>
  <c r="F24" i="22"/>
  <c r="H24" i="22" s="1"/>
  <c r="I24" i="22" s="1"/>
  <c r="F32" i="22"/>
  <c r="H32" i="22" s="1"/>
  <c r="I32" i="22" s="1"/>
  <c r="F40" i="22"/>
  <c r="H40" i="22" s="1"/>
  <c r="I40" i="22" s="1"/>
  <c r="G60" i="22"/>
  <c r="H60" i="22" s="1"/>
  <c r="I60" i="22" s="1"/>
  <c r="F66" i="22"/>
  <c r="H66" i="22" s="1"/>
  <c r="I66" i="22" s="1"/>
  <c r="G77" i="22"/>
  <c r="F77" i="22"/>
  <c r="F80" i="22"/>
  <c r="H80" i="22" s="1"/>
  <c r="I80" i="22" s="1"/>
  <c r="F82" i="22"/>
  <c r="H82" i="22" s="1"/>
  <c r="I82" i="22" s="1"/>
  <c r="G97" i="22"/>
  <c r="H97" i="22" s="1"/>
  <c r="I97" i="22" s="1"/>
  <c r="H126" i="22"/>
  <c r="I126" i="22" s="1"/>
  <c r="G150" i="22"/>
  <c r="H150" i="22" s="1"/>
  <c r="I150" i="22" s="1"/>
  <c r="K167" i="22"/>
  <c r="J167" i="22"/>
  <c r="K193" i="22"/>
  <c r="J193" i="22"/>
  <c r="G93" i="22"/>
  <c r="F93" i="22"/>
  <c r="G188" i="22"/>
  <c r="F188" i="22"/>
  <c r="H95" i="22"/>
  <c r="I95" i="22" s="1"/>
  <c r="H102" i="22"/>
  <c r="I102" i="22" s="1"/>
  <c r="G109" i="22"/>
  <c r="F109" i="22"/>
  <c r="G129" i="22"/>
  <c r="H129" i="22" s="1"/>
  <c r="I129" i="22" s="1"/>
  <c r="K141" i="22"/>
  <c r="K147" i="22"/>
  <c r="J147" i="22"/>
  <c r="K176" i="22"/>
  <c r="J176" i="22"/>
  <c r="G164" i="22"/>
  <c r="F164" i="22"/>
  <c r="G132" i="22"/>
  <c r="F132" i="22"/>
  <c r="G172" i="22"/>
  <c r="F172" i="22"/>
  <c r="G180" i="22"/>
  <c r="F180" i="22"/>
  <c r="K200" i="22"/>
  <c r="J200" i="22"/>
  <c r="G108" i="22"/>
  <c r="F108" i="22"/>
  <c r="F118" i="22"/>
  <c r="H118" i="22" s="1"/>
  <c r="I118" i="22" s="1"/>
  <c r="F125" i="22"/>
  <c r="H125" i="22" s="1"/>
  <c r="I125" i="22" s="1"/>
  <c r="F174" i="22"/>
  <c r="H174" i="22" s="1"/>
  <c r="I174" i="22" s="1"/>
  <c r="F189" i="22"/>
  <c r="H189" i="22" s="1"/>
  <c r="I189" i="22" s="1"/>
  <c r="J142" i="22"/>
  <c r="G148" i="22"/>
  <c r="F148" i="22"/>
  <c r="K166" i="22"/>
  <c r="F183" i="22"/>
  <c r="H183" i="22" s="1"/>
  <c r="I183" i="22" s="1"/>
  <c r="G196" i="22"/>
  <c r="F196" i="22"/>
  <c r="G124" i="22"/>
  <c r="F124" i="22"/>
  <c r="H134" i="22"/>
  <c r="I134" i="22" s="1"/>
  <c r="K197" i="22"/>
  <c r="J197" i="22"/>
  <c r="G140" i="22"/>
  <c r="F140" i="22"/>
  <c r="F173" i="22"/>
  <c r="H173" i="22" s="1"/>
  <c r="I173" i="22" s="1"/>
  <c r="K181" i="22"/>
  <c r="J65" i="21"/>
  <c r="K65" i="21"/>
  <c r="J33" i="21"/>
  <c r="K33" i="21"/>
  <c r="J56" i="21"/>
  <c r="K56" i="21"/>
  <c r="J51" i="21"/>
  <c r="K9" i="21"/>
  <c r="J9" i="21"/>
  <c r="K25" i="21"/>
  <c r="J25" i="21"/>
  <c r="K10" i="21"/>
  <c r="J10" i="21"/>
  <c r="J26" i="21"/>
  <c r="K26" i="21"/>
  <c r="K107" i="21"/>
  <c r="J107" i="21"/>
  <c r="K20" i="21"/>
  <c r="J47" i="21"/>
  <c r="K47" i="21"/>
  <c r="J52" i="21"/>
  <c r="K52" i="21"/>
  <c r="K80" i="21"/>
  <c r="J80" i="21"/>
  <c r="K82" i="21"/>
  <c r="J82" i="21"/>
  <c r="H118" i="21"/>
  <c r="I118" i="21" s="1"/>
  <c r="K64" i="21"/>
  <c r="J64" i="21"/>
  <c r="K12" i="21"/>
  <c r="K36" i="21"/>
  <c r="J36" i="21"/>
  <c r="K125" i="21"/>
  <c r="J125" i="21"/>
  <c r="K4" i="21"/>
  <c r="K8" i="21"/>
  <c r="J8" i="21"/>
  <c r="F22" i="21"/>
  <c r="G22" i="21"/>
  <c r="K44" i="21"/>
  <c r="K59" i="21"/>
  <c r="J59" i="21"/>
  <c r="J193" i="21"/>
  <c r="K193" i="21"/>
  <c r="J18" i="21"/>
  <c r="K18" i="21"/>
  <c r="F30" i="21"/>
  <c r="G30" i="21"/>
  <c r="G83" i="21"/>
  <c r="F83" i="21"/>
  <c r="F14" i="21"/>
  <c r="G14" i="21"/>
  <c r="J19" i="21"/>
  <c r="F77" i="21"/>
  <c r="G77" i="21"/>
  <c r="K55" i="21"/>
  <c r="J55" i="21"/>
  <c r="G67" i="21"/>
  <c r="F67" i="21"/>
  <c r="F6" i="21"/>
  <c r="G6" i="21"/>
  <c r="K23" i="21"/>
  <c r="J23" i="21"/>
  <c r="K37" i="21"/>
  <c r="J37" i="21"/>
  <c r="K50" i="21"/>
  <c r="K17" i="21"/>
  <c r="J17" i="21"/>
  <c r="J3" i="21"/>
  <c r="K15" i="21"/>
  <c r="J15" i="21"/>
  <c r="K41" i="21"/>
  <c r="J43" i="21"/>
  <c r="K69" i="21"/>
  <c r="J81" i="21"/>
  <c r="K81" i="21"/>
  <c r="K91" i="21"/>
  <c r="J91" i="21"/>
  <c r="K146" i="21"/>
  <c r="J146" i="21"/>
  <c r="K32" i="21"/>
  <c r="J32" i="21"/>
  <c r="K89" i="21"/>
  <c r="J89" i="21"/>
  <c r="K16" i="21"/>
  <c r="J16" i="21"/>
  <c r="K7" i="21"/>
  <c r="J7" i="21"/>
  <c r="E4" i="23" s="1"/>
  <c r="J34" i="21"/>
  <c r="K66" i="21"/>
  <c r="J66" i="21"/>
  <c r="G113" i="21"/>
  <c r="F113" i="21"/>
  <c r="F5" i="21"/>
  <c r="H5" i="21" s="1"/>
  <c r="I5" i="21" s="1"/>
  <c r="F13" i="21"/>
  <c r="H13" i="21" s="1"/>
  <c r="I13" i="21" s="1"/>
  <c r="F21" i="21"/>
  <c r="H21" i="21" s="1"/>
  <c r="I21" i="21" s="1"/>
  <c r="F29" i="21"/>
  <c r="H29" i="21" s="1"/>
  <c r="I29" i="21" s="1"/>
  <c r="F35" i="21"/>
  <c r="H35" i="21" s="1"/>
  <c r="I35" i="21" s="1"/>
  <c r="F40" i="21"/>
  <c r="H40" i="21" s="1"/>
  <c r="I40" i="21" s="1"/>
  <c r="G45" i="21"/>
  <c r="H45" i="21" s="1"/>
  <c r="I45" i="21" s="1"/>
  <c r="F49" i="21"/>
  <c r="H49" i="21" s="1"/>
  <c r="I49" i="21" s="1"/>
  <c r="F54" i="21"/>
  <c r="H54" i="21" s="1"/>
  <c r="I54" i="21" s="1"/>
  <c r="F58" i="21"/>
  <c r="H58" i="21" s="1"/>
  <c r="I58" i="21" s="1"/>
  <c r="F63" i="21"/>
  <c r="H63" i="21" s="1"/>
  <c r="I63" i="21" s="1"/>
  <c r="F70" i="21"/>
  <c r="H70" i="21" s="1"/>
  <c r="I70" i="21" s="1"/>
  <c r="F95" i="21"/>
  <c r="H95" i="21" s="1"/>
  <c r="I95" i="21" s="1"/>
  <c r="G97" i="21"/>
  <c r="H97" i="21" s="1"/>
  <c r="I97" i="21" s="1"/>
  <c r="G101" i="21"/>
  <c r="F101" i="21"/>
  <c r="J105" i="21"/>
  <c r="K121" i="21"/>
  <c r="J121" i="21"/>
  <c r="G130" i="21"/>
  <c r="F130" i="21"/>
  <c r="H130" i="21" s="1"/>
  <c r="I130" i="21" s="1"/>
  <c r="J136" i="21"/>
  <c r="K136" i="21"/>
  <c r="J147" i="21"/>
  <c r="K171" i="21"/>
  <c r="J171" i="21"/>
  <c r="K154" i="21"/>
  <c r="J154" i="21"/>
  <c r="G93" i="21"/>
  <c r="F93" i="21"/>
  <c r="G118" i="21"/>
  <c r="K132" i="21"/>
  <c r="H76" i="21"/>
  <c r="I76" i="21" s="1"/>
  <c r="F79" i="21"/>
  <c r="H79" i="21" s="1"/>
  <c r="I79" i="21" s="1"/>
  <c r="F88" i="21"/>
  <c r="H88" i="21" s="1"/>
  <c r="I88" i="21" s="1"/>
  <c r="F108" i="21"/>
  <c r="G108" i="21"/>
  <c r="G114" i="21"/>
  <c r="F114" i="21"/>
  <c r="H119" i="21"/>
  <c r="I119" i="21" s="1"/>
  <c r="F124" i="21"/>
  <c r="G124" i="21"/>
  <c r="J148" i="21"/>
  <c r="K148" i="21"/>
  <c r="F152" i="21"/>
  <c r="G152" i="21"/>
  <c r="J169" i="21"/>
  <c r="K169" i="21"/>
  <c r="H110" i="21"/>
  <c r="I110" i="21" s="1"/>
  <c r="H39" i="21"/>
  <c r="I39" i="21" s="1"/>
  <c r="K131" i="21"/>
  <c r="J131" i="21"/>
  <c r="K179" i="21"/>
  <c r="J179" i="21"/>
  <c r="G190" i="21"/>
  <c r="F190" i="21"/>
  <c r="H190" i="21" s="1"/>
  <c r="I190" i="21" s="1"/>
  <c r="K195" i="21"/>
  <c r="J195" i="21"/>
  <c r="K175" i="21"/>
  <c r="J175" i="21"/>
  <c r="F92" i="21"/>
  <c r="G92" i="21"/>
  <c r="J134" i="21"/>
  <c r="K170" i="21"/>
  <c r="J170" i="21"/>
  <c r="J177" i="21"/>
  <c r="K177" i="21"/>
  <c r="F38" i="21"/>
  <c r="H38" i="21" s="1"/>
  <c r="I38" i="21" s="1"/>
  <c r="G61" i="21"/>
  <c r="H61" i="21" s="1"/>
  <c r="I61" i="21" s="1"/>
  <c r="K73" i="21"/>
  <c r="F78" i="21"/>
  <c r="H78" i="21" s="1"/>
  <c r="I78" i="21" s="1"/>
  <c r="H87" i="21"/>
  <c r="I87" i="21" s="1"/>
  <c r="H94" i="21"/>
  <c r="I94" i="21" s="1"/>
  <c r="G96" i="21"/>
  <c r="H96" i="21" s="1"/>
  <c r="I96" i="21" s="1"/>
  <c r="H98" i="21"/>
  <c r="I98" i="21" s="1"/>
  <c r="J99" i="21"/>
  <c r="G102" i="21"/>
  <c r="H102" i="21" s="1"/>
  <c r="I102" i="21" s="1"/>
  <c r="K111" i="21"/>
  <c r="J111" i="21"/>
  <c r="H115" i="21"/>
  <c r="I115" i="21" s="1"/>
  <c r="F128" i="21"/>
  <c r="G128" i="21"/>
  <c r="K140" i="21"/>
  <c r="K167" i="21"/>
  <c r="J167" i="21"/>
  <c r="H68" i="21"/>
  <c r="I68" i="21" s="1"/>
  <c r="H71" i="21"/>
  <c r="I71" i="21" s="1"/>
  <c r="H84" i="21"/>
  <c r="I84" i="21" s="1"/>
  <c r="H100" i="21"/>
  <c r="I100" i="21" s="1"/>
  <c r="K104" i="21"/>
  <c r="K109" i="21"/>
  <c r="J109" i="21"/>
  <c r="F112" i="21"/>
  <c r="G112" i="21"/>
  <c r="K117" i="21"/>
  <c r="J117" i="21"/>
  <c r="G150" i="21"/>
  <c r="F150" i="21"/>
  <c r="H150" i="21" s="1"/>
  <c r="I150" i="21" s="1"/>
  <c r="K178" i="21"/>
  <c r="J178" i="21"/>
  <c r="F141" i="21"/>
  <c r="G141" i="21"/>
  <c r="F157" i="21"/>
  <c r="H157" i="21" s="1"/>
  <c r="I157" i="21" s="1"/>
  <c r="G157" i="21"/>
  <c r="H184" i="21"/>
  <c r="I184" i="21" s="1"/>
  <c r="K186" i="21"/>
  <c r="J186" i="21"/>
  <c r="H189" i="21"/>
  <c r="I189" i="21" s="1"/>
  <c r="K199" i="21"/>
  <c r="J199" i="21"/>
  <c r="F133" i="21"/>
  <c r="H133" i="21" s="1"/>
  <c r="I133" i="21" s="1"/>
  <c r="G133" i="21"/>
  <c r="H143" i="21"/>
  <c r="I143" i="21" s="1"/>
  <c r="H181" i="21"/>
  <c r="I181" i="21" s="1"/>
  <c r="K191" i="21"/>
  <c r="J191" i="21"/>
  <c r="H126" i="21"/>
  <c r="I126" i="21" s="1"/>
  <c r="F158" i="21"/>
  <c r="H158" i="21" s="1"/>
  <c r="I158" i="21" s="1"/>
  <c r="G160" i="21"/>
  <c r="H160" i="21" s="1"/>
  <c r="I160" i="21" s="1"/>
  <c r="G168" i="21"/>
  <c r="H168" i="21" s="1"/>
  <c r="I168" i="21" s="1"/>
  <c r="H173" i="21"/>
  <c r="I173" i="21" s="1"/>
  <c r="G176" i="21"/>
  <c r="H176" i="21" s="1"/>
  <c r="I176" i="21" s="1"/>
  <c r="G182" i="21"/>
  <c r="F182" i="21"/>
  <c r="H182" i="21" s="1"/>
  <c r="I182" i="21" s="1"/>
  <c r="J185" i="21"/>
  <c r="K185" i="21"/>
  <c r="H201" i="21"/>
  <c r="I201" i="21" s="1"/>
  <c r="J127" i="21"/>
  <c r="F129" i="21"/>
  <c r="H129" i="21" s="1"/>
  <c r="I129" i="21" s="1"/>
  <c r="F137" i="21"/>
  <c r="H137" i="21" s="1"/>
  <c r="I137" i="21" s="1"/>
  <c r="F142" i="21"/>
  <c r="H142" i="21" s="1"/>
  <c r="I142" i="21" s="1"/>
  <c r="K192" i="21"/>
  <c r="J192" i="21"/>
  <c r="K194" i="21"/>
  <c r="J194" i="21"/>
  <c r="K202" i="21"/>
  <c r="J202" i="21"/>
  <c r="H106" i="21"/>
  <c r="I106" i="21" s="1"/>
  <c r="F149" i="21"/>
  <c r="G149" i="21"/>
  <c r="H151" i="21"/>
  <c r="I151" i="21" s="1"/>
  <c r="F161" i="21"/>
  <c r="H161" i="21" s="1"/>
  <c r="I161" i="21" s="1"/>
  <c r="G166" i="21"/>
  <c r="F166" i="21"/>
  <c r="G174" i="21"/>
  <c r="F174" i="21"/>
  <c r="H174" i="21" s="1"/>
  <c r="I174" i="21" s="1"/>
  <c r="K183" i="21"/>
  <c r="J183" i="21"/>
  <c r="G198" i="21"/>
  <c r="F198" i="21"/>
  <c r="F164" i="21"/>
  <c r="H164" i="21" s="1"/>
  <c r="I164" i="21" s="1"/>
  <c r="G165" i="21"/>
  <c r="H165" i="21" s="1"/>
  <c r="I165" i="21" s="1"/>
  <c r="F172" i="21"/>
  <c r="H172" i="21" s="1"/>
  <c r="I172" i="21" s="1"/>
  <c r="G173" i="21"/>
  <c r="F180" i="21"/>
  <c r="H180" i="21" s="1"/>
  <c r="I180" i="21" s="1"/>
  <c r="G181" i="21"/>
  <c r="F188" i="21"/>
  <c r="H188" i="21" s="1"/>
  <c r="I188" i="21" s="1"/>
  <c r="G189" i="21"/>
  <c r="F196" i="21"/>
  <c r="H196" i="21" s="1"/>
  <c r="I196" i="21" s="1"/>
  <c r="G197" i="21"/>
  <c r="H197" i="21" s="1"/>
  <c r="I197" i="21" s="1"/>
  <c r="F200" i="21"/>
  <c r="H200" i="21" s="1"/>
  <c r="I200" i="21" s="1"/>
  <c r="D18" i="4"/>
  <c r="E32" i="4" s="1"/>
  <c r="K18" i="4"/>
  <c r="E36" i="4" s="1"/>
  <c r="F32" i="19"/>
  <c r="H32" i="19" s="1"/>
  <c r="I32" i="19" s="1"/>
  <c r="F35" i="19"/>
  <c r="H35" i="19" s="1"/>
  <c r="I35" i="19" s="1"/>
  <c r="G47" i="19"/>
  <c r="H47" i="19" s="1"/>
  <c r="I47" i="19" s="1"/>
  <c r="G63" i="19"/>
  <c r="H63" i="19" s="1"/>
  <c r="I63" i="19" s="1"/>
  <c r="F77" i="19"/>
  <c r="H77" i="19" s="1"/>
  <c r="I77" i="19" s="1"/>
  <c r="G101" i="19"/>
  <c r="G112" i="19"/>
  <c r="G128" i="19"/>
  <c r="G144" i="19"/>
  <c r="G160" i="19"/>
  <c r="G176" i="19"/>
  <c r="H176" i="19" s="1"/>
  <c r="I176" i="19" s="1"/>
  <c r="G192" i="19"/>
  <c r="G5" i="19"/>
  <c r="H5" i="19" s="1"/>
  <c r="I5" i="19" s="1"/>
  <c r="G9" i="19"/>
  <c r="H9" i="19" s="1"/>
  <c r="I9" i="19" s="1"/>
  <c r="G13" i="19"/>
  <c r="H13" i="19" s="1"/>
  <c r="I13" i="19" s="1"/>
  <c r="G17" i="19"/>
  <c r="H17" i="19" s="1"/>
  <c r="I17" i="19" s="1"/>
  <c r="G21" i="19"/>
  <c r="H21" i="19" s="1"/>
  <c r="I21" i="19" s="1"/>
  <c r="G25" i="19"/>
  <c r="H25" i="19" s="1"/>
  <c r="I25" i="19" s="1"/>
  <c r="G29" i="19"/>
  <c r="H29" i="19" s="1"/>
  <c r="I29" i="19" s="1"/>
  <c r="H48" i="19"/>
  <c r="I48" i="19" s="1"/>
  <c r="F53" i="19"/>
  <c r="H53" i="19" s="1"/>
  <c r="I53" i="19" s="1"/>
  <c r="F59" i="19"/>
  <c r="H59" i="19" s="1"/>
  <c r="I59" i="19" s="1"/>
  <c r="F91" i="19"/>
  <c r="H91" i="19" s="1"/>
  <c r="I91" i="19" s="1"/>
  <c r="G108" i="19"/>
  <c r="G118" i="19"/>
  <c r="G124" i="19"/>
  <c r="H124" i="19" s="1"/>
  <c r="I124" i="19" s="1"/>
  <c r="G134" i="19"/>
  <c r="G140" i="19"/>
  <c r="G150" i="19"/>
  <c r="G156" i="19"/>
  <c r="H156" i="19" s="1"/>
  <c r="I156" i="19" s="1"/>
  <c r="G166" i="19"/>
  <c r="G172" i="19"/>
  <c r="G182" i="19"/>
  <c r="G188" i="19"/>
  <c r="H188" i="19" s="1"/>
  <c r="I188" i="19" s="1"/>
  <c r="G198" i="19"/>
  <c r="G44" i="19"/>
  <c r="H44" i="19" s="1"/>
  <c r="I44" i="19" s="1"/>
  <c r="G60" i="19"/>
  <c r="H60" i="19" s="1"/>
  <c r="I60" i="19" s="1"/>
  <c r="G83" i="19"/>
  <c r="G88" i="19"/>
  <c r="G92" i="19"/>
  <c r="G109" i="19"/>
  <c r="G125" i="19"/>
  <c r="H125" i="19" s="1"/>
  <c r="I125" i="19" s="1"/>
  <c r="G141" i="19"/>
  <c r="G157" i="19"/>
  <c r="H157" i="19" s="1"/>
  <c r="I157" i="19" s="1"/>
  <c r="G173" i="19"/>
  <c r="G189" i="19"/>
  <c r="G199" i="19"/>
  <c r="H199" i="19" s="1"/>
  <c r="I199" i="19" s="1"/>
  <c r="H65" i="19"/>
  <c r="I65" i="19" s="1"/>
  <c r="H69" i="19"/>
  <c r="I69" i="19" s="1"/>
  <c r="H3" i="19"/>
  <c r="I3" i="19" s="1"/>
  <c r="H7" i="19"/>
  <c r="I7" i="19" s="1"/>
  <c r="H11" i="19"/>
  <c r="I11" i="19" s="1"/>
  <c r="H15" i="19"/>
  <c r="I15" i="19" s="1"/>
  <c r="H19" i="19"/>
  <c r="I19" i="19" s="1"/>
  <c r="H23" i="19"/>
  <c r="I23" i="19" s="1"/>
  <c r="H34" i="19"/>
  <c r="I34" i="19" s="1"/>
  <c r="G41" i="19"/>
  <c r="H41" i="19" s="1"/>
  <c r="I41" i="19" s="1"/>
  <c r="G45" i="19"/>
  <c r="H45" i="19" s="1"/>
  <c r="I45" i="19" s="1"/>
  <c r="H51" i="19"/>
  <c r="I51" i="19" s="1"/>
  <c r="G56" i="19"/>
  <c r="H56" i="19" s="1"/>
  <c r="I56" i="19" s="1"/>
  <c r="G61" i="19"/>
  <c r="H61" i="19" s="1"/>
  <c r="I61" i="19" s="1"/>
  <c r="G80" i="19"/>
  <c r="F89" i="19"/>
  <c r="H89" i="19" s="1"/>
  <c r="I89" i="19" s="1"/>
  <c r="G93" i="19"/>
  <c r="H93" i="19" s="1"/>
  <c r="I93" i="19" s="1"/>
  <c r="G110" i="19"/>
  <c r="G116" i="19"/>
  <c r="G126" i="19"/>
  <c r="G132" i="19"/>
  <c r="G142" i="19"/>
  <c r="G148" i="19"/>
  <c r="G158" i="19"/>
  <c r="H158" i="19" s="1"/>
  <c r="I158" i="19" s="1"/>
  <c r="G164" i="19"/>
  <c r="G174" i="19"/>
  <c r="G180" i="19"/>
  <c r="G190" i="19"/>
  <c r="G196" i="19"/>
  <c r="G66" i="19"/>
  <c r="F66" i="19"/>
  <c r="F99" i="19"/>
  <c r="G99" i="19"/>
  <c r="F107" i="19"/>
  <c r="G107" i="19"/>
  <c r="F119" i="19"/>
  <c r="G119" i="19"/>
  <c r="F143" i="19"/>
  <c r="G143" i="19"/>
  <c r="G50" i="19"/>
  <c r="H50" i="19" s="1"/>
  <c r="I50" i="19" s="1"/>
  <c r="G58" i="19"/>
  <c r="H58" i="19" s="1"/>
  <c r="I58" i="19" s="1"/>
  <c r="H64" i="19"/>
  <c r="I64" i="19" s="1"/>
  <c r="G71" i="19"/>
  <c r="H71" i="19" s="1"/>
  <c r="I71" i="19" s="1"/>
  <c r="G76" i="19"/>
  <c r="H76" i="19" s="1"/>
  <c r="I76" i="19" s="1"/>
  <c r="H81" i="19"/>
  <c r="I81" i="19" s="1"/>
  <c r="G86" i="19"/>
  <c r="F86" i="19"/>
  <c r="F95" i="19"/>
  <c r="G95" i="19"/>
  <c r="F103" i="19"/>
  <c r="G103" i="19"/>
  <c r="F111" i="19"/>
  <c r="G111" i="19"/>
  <c r="F183" i="19"/>
  <c r="G183" i="19"/>
  <c r="G62" i="19"/>
  <c r="F62" i="19"/>
  <c r="G74" i="19"/>
  <c r="F74" i="19"/>
  <c r="F159" i="19"/>
  <c r="G159" i="19"/>
  <c r="F4" i="19"/>
  <c r="H4" i="19" s="1"/>
  <c r="I4" i="19" s="1"/>
  <c r="F8" i="19"/>
  <c r="H8" i="19" s="1"/>
  <c r="I8" i="19" s="1"/>
  <c r="F12" i="19"/>
  <c r="H12" i="19" s="1"/>
  <c r="I12" i="19" s="1"/>
  <c r="F16" i="19"/>
  <c r="H16" i="19" s="1"/>
  <c r="I16" i="19" s="1"/>
  <c r="F20" i="19"/>
  <c r="H20" i="19" s="1"/>
  <c r="I20" i="19" s="1"/>
  <c r="F24" i="19"/>
  <c r="H24" i="19" s="1"/>
  <c r="I24" i="19" s="1"/>
  <c r="F28" i="19"/>
  <c r="H28" i="19" s="1"/>
  <c r="I28" i="19" s="1"/>
  <c r="F49" i="19"/>
  <c r="H49" i="19" s="1"/>
  <c r="I49" i="19" s="1"/>
  <c r="F52" i="19"/>
  <c r="H52" i="19" s="1"/>
  <c r="I52" i="19" s="1"/>
  <c r="F55" i="19"/>
  <c r="H55" i="19" s="1"/>
  <c r="I55" i="19" s="1"/>
  <c r="G79" i="19"/>
  <c r="H79" i="19" s="1"/>
  <c r="I79" i="19" s="1"/>
  <c r="G84" i="19"/>
  <c r="H84" i="19" s="1"/>
  <c r="I84" i="19" s="1"/>
  <c r="G96" i="19"/>
  <c r="H96" i="19" s="1"/>
  <c r="I96" i="19" s="1"/>
  <c r="G104" i="19"/>
  <c r="H104" i="19" s="1"/>
  <c r="I104" i="19" s="1"/>
  <c r="F121" i="19"/>
  <c r="G121" i="19"/>
  <c r="F135" i="19"/>
  <c r="G135" i="19"/>
  <c r="F37" i="19"/>
  <c r="H37" i="19" s="1"/>
  <c r="I37" i="19" s="1"/>
  <c r="F40" i="19"/>
  <c r="H40" i="19" s="1"/>
  <c r="I40" i="19" s="1"/>
  <c r="F43" i="19"/>
  <c r="H43" i="19" s="1"/>
  <c r="I43" i="19" s="1"/>
  <c r="G46" i="19"/>
  <c r="H46" i="19" s="1"/>
  <c r="I46" i="19" s="1"/>
  <c r="F57" i="19"/>
  <c r="H57" i="19" s="1"/>
  <c r="I57" i="19" s="1"/>
  <c r="G67" i="19"/>
  <c r="H67" i="19" s="1"/>
  <c r="I67" i="19" s="1"/>
  <c r="G72" i="19"/>
  <c r="H72" i="19" s="1"/>
  <c r="I72" i="19" s="1"/>
  <c r="G82" i="19"/>
  <c r="F82" i="19"/>
  <c r="F97" i="19"/>
  <c r="H97" i="19" s="1"/>
  <c r="I97" i="19" s="1"/>
  <c r="G97" i="19"/>
  <c r="F105" i="19"/>
  <c r="H105" i="19" s="1"/>
  <c r="I105" i="19" s="1"/>
  <c r="G105" i="19"/>
  <c r="F113" i="19"/>
  <c r="G113" i="19"/>
  <c r="F175" i="19"/>
  <c r="G175" i="19"/>
  <c r="H31" i="19"/>
  <c r="I31" i="19" s="1"/>
  <c r="G70" i="19"/>
  <c r="F70" i="19"/>
  <c r="H80" i="19"/>
  <c r="I80" i="19" s="1"/>
  <c r="G87" i="19"/>
  <c r="H87" i="19" s="1"/>
  <c r="I87" i="19" s="1"/>
  <c r="F151" i="19"/>
  <c r="G151" i="19"/>
  <c r="G54" i="19"/>
  <c r="H54" i="19" s="1"/>
  <c r="I54" i="19" s="1"/>
  <c r="H68" i="19"/>
  <c r="I68" i="19" s="1"/>
  <c r="G75" i="19"/>
  <c r="H75" i="19" s="1"/>
  <c r="I75" i="19" s="1"/>
  <c r="H85" i="19"/>
  <c r="I85" i="19" s="1"/>
  <c r="F90" i="19"/>
  <c r="G90" i="19"/>
  <c r="F127" i="19"/>
  <c r="G127" i="19"/>
  <c r="F191" i="19"/>
  <c r="G191" i="19"/>
  <c r="H39" i="19"/>
  <c r="I39" i="19" s="1"/>
  <c r="H73" i="19"/>
  <c r="I73" i="19" s="1"/>
  <c r="G78" i="19"/>
  <c r="F78" i="19"/>
  <c r="H83" i="19"/>
  <c r="I83" i="19" s="1"/>
  <c r="H88" i="19"/>
  <c r="I88" i="19" s="1"/>
  <c r="F115" i="19"/>
  <c r="G115" i="19"/>
  <c r="F167" i="19"/>
  <c r="G167" i="19"/>
  <c r="H92" i="19"/>
  <c r="I92" i="19" s="1"/>
  <c r="H100" i="19"/>
  <c r="I100" i="19" s="1"/>
  <c r="H108" i="19"/>
  <c r="I108" i="19" s="1"/>
  <c r="H116" i="19"/>
  <c r="I116" i="19" s="1"/>
  <c r="G129" i="19"/>
  <c r="H129" i="19" s="1"/>
  <c r="I129" i="19" s="1"/>
  <c r="H132" i="19"/>
  <c r="I132" i="19" s="1"/>
  <c r="G137" i="19"/>
  <c r="H140" i="19"/>
  <c r="I140" i="19" s="1"/>
  <c r="G145" i="19"/>
  <c r="H148" i="19"/>
  <c r="I148" i="19" s="1"/>
  <c r="G153" i="19"/>
  <c r="G161" i="19"/>
  <c r="H164" i="19"/>
  <c r="I164" i="19" s="1"/>
  <c r="G169" i="19"/>
  <c r="H169" i="19" s="1"/>
  <c r="I169" i="19" s="1"/>
  <c r="H172" i="19"/>
  <c r="I172" i="19" s="1"/>
  <c r="G177" i="19"/>
  <c r="H180" i="19"/>
  <c r="I180" i="19" s="1"/>
  <c r="G185" i="19"/>
  <c r="G193" i="19"/>
  <c r="H196" i="19"/>
  <c r="I196" i="19" s="1"/>
  <c r="G98" i="19"/>
  <c r="H98" i="19" s="1"/>
  <c r="I98" i="19" s="1"/>
  <c r="H101" i="19"/>
  <c r="I101" i="19" s="1"/>
  <c r="G106" i="19"/>
  <c r="H106" i="19" s="1"/>
  <c r="I106" i="19" s="1"/>
  <c r="H109" i="19"/>
  <c r="I109" i="19" s="1"/>
  <c r="G114" i="19"/>
  <c r="H114" i="19" s="1"/>
  <c r="I114" i="19" s="1"/>
  <c r="H117" i="19"/>
  <c r="I117" i="19" s="1"/>
  <c r="G122" i="19"/>
  <c r="H122" i="19" s="1"/>
  <c r="I122" i="19" s="1"/>
  <c r="G130" i="19"/>
  <c r="H130" i="19" s="1"/>
  <c r="I130" i="19" s="1"/>
  <c r="H133" i="19"/>
  <c r="I133" i="19" s="1"/>
  <c r="G138" i="19"/>
  <c r="H138" i="19" s="1"/>
  <c r="I138" i="19" s="1"/>
  <c r="H141" i="19"/>
  <c r="I141" i="19" s="1"/>
  <c r="G146" i="19"/>
  <c r="H146" i="19" s="1"/>
  <c r="I146" i="19" s="1"/>
  <c r="H149" i="19"/>
  <c r="I149" i="19" s="1"/>
  <c r="G154" i="19"/>
  <c r="H154" i="19" s="1"/>
  <c r="I154" i="19" s="1"/>
  <c r="G162" i="19"/>
  <c r="H162" i="19" s="1"/>
  <c r="I162" i="19" s="1"/>
  <c r="H165" i="19"/>
  <c r="I165" i="19" s="1"/>
  <c r="G170" i="19"/>
  <c r="H170" i="19" s="1"/>
  <c r="I170" i="19" s="1"/>
  <c r="H173" i="19"/>
  <c r="I173" i="19" s="1"/>
  <c r="G178" i="19"/>
  <c r="H178" i="19" s="1"/>
  <c r="I178" i="19" s="1"/>
  <c r="H181" i="19"/>
  <c r="I181" i="19" s="1"/>
  <c r="G186" i="19"/>
  <c r="H186" i="19" s="1"/>
  <c r="I186" i="19" s="1"/>
  <c r="H189" i="19"/>
  <c r="I189" i="19" s="1"/>
  <c r="G194" i="19"/>
  <c r="H194" i="19" s="1"/>
  <c r="I194" i="19" s="1"/>
  <c r="H197" i="19"/>
  <c r="I197" i="19" s="1"/>
  <c r="H112" i="19"/>
  <c r="I112" i="19" s="1"/>
  <c r="H120" i="19"/>
  <c r="I120" i="19" s="1"/>
  <c r="H128" i="19"/>
  <c r="I128" i="19" s="1"/>
  <c r="H136" i="19"/>
  <c r="I136" i="19" s="1"/>
  <c r="H144" i="19"/>
  <c r="I144" i="19" s="1"/>
  <c r="H152" i="19"/>
  <c r="I152" i="19" s="1"/>
  <c r="H160" i="19"/>
  <c r="I160" i="19" s="1"/>
  <c r="H168" i="19"/>
  <c r="I168" i="19" s="1"/>
  <c r="H184" i="19"/>
  <c r="I184" i="19" s="1"/>
  <c r="H192" i="19"/>
  <c r="I192" i="19" s="1"/>
  <c r="H94" i="19"/>
  <c r="I94" i="19" s="1"/>
  <c r="H102" i="19"/>
  <c r="I102" i="19" s="1"/>
  <c r="H110" i="19"/>
  <c r="I110" i="19" s="1"/>
  <c r="H118" i="19"/>
  <c r="I118" i="19" s="1"/>
  <c r="G123" i="19"/>
  <c r="H123" i="19" s="1"/>
  <c r="I123" i="19" s="1"/>
  <c r="H126" i="19"/>
  <c r="I126" i="19" s="1"/>
  <c r="G131" i="19"/>
  <c r="H131" i="19" s="1"/>
  <c r="I131" i="19" s="1"/>
  <c r="H134" i="19"/>
  <c r="I134" i="19" s="1"/>
  <c r="G139" i="19"/>
  <c r="H139" i="19" s="1"/>
  <c r="I139" i="19" s="1"/>
  <c r="H142" i="19"/>
  <c r="I142" i="19" s="1"/>
  <c r="G147" i="19"/>
  <c r="H147" i="19" s="1"/>
  <c r="I147" i="19" s="1"/>
  <c r="H150" i="19"/>
  <c r="I150" i="19" s="1"/>
  <c r="G155" i="19"/>
  <c r="H155" i="19" s="1"/>
  <c r="I155" i="19" s="1"/>
  <c r="G163" i="19"/>
  <c r="H163" i="19" s="1"/>
  <c r="I163" i="19" s="1"/>
  <c r="H166" i="19"/>
  <c r="I166" i="19" s="1"/>
  <c r="G171" i="19"/>
  <c r="H171" i="19" s="1"/>
  <c r="I171" i="19" s="1"/>
  <c r="H174" i="19"/>
  <c r="I174" i="19" s="1"/>
  <c r="G179" i="19"/>
  <c r="H179" i="19" s="1"/>
  <c r="I179" i="19" s="1"/>
  <c r="H182" i="19"/>
  <c r="I182" i="19" s="1"/>
  <c r="G187" i="19"/>
  <c r="H187" i="19" s="1"/>
  <c r="I187" i="19" s="1"/>
  <c r="H190" i="19"/>
  <c r="I190" i="19" s="1"/>
  <c r="G195" i="19"/>
  <c r="H195" i="19" s="1"/>
  <c r="I195" i="19" s="1"/>
  <c r="H198" i="19"/>
  <c r="I198" i="19" s="1"/>
  <c r="H137" i="19"/>
  <c r="I137" i="19" s="1"/>
  <c r="H145" i="19"/>
  <c r="I145" i="19" s="1"/>
  <c r="H153" i="19"/>
  <c r="I153" i="19" s="1"/>
  <c r="H161" i="19"/>
  <c r="I161" i="19" s="1"/>
  <c r="H177" i="19"/>
  <c r="I177" i="19" s="1"/>
  <c r="H185" i="19"/>
  <c r="I185" i="19" s="1"/>
  <c r="H193" i="19"/>
  <c r="I193" i="19" s="1"/>
  <c r="G200" i="19"/>
  <c r="H200" i="19" s="1"/>
  <c r="I200" i="19" s="1"/>
  <c r="F202" i="19"/>
  <c r="H202" i="19" s="1"/>
  <c r="I202" i="19" s="1"/>
  <c r="F201" i="19"/>
  <c r="H201" i="19" s="1"/>
  <c r="I201" i="19" s="1"/>
  <c r="H14" i="18"/>
  <c r="I14" i="18" s="1"/>
  <c r="J14" i="18" s="1"/>
  <c r="H30" i="18"/>
  <c r="I30" i="18" s="1"/>
  <c r="J30" i="18" s="1"/>
  <c r="H36" i="18"/>
  <c r="I36" i="18" s="1"/>
  <c r="J36" i="18" s="1"/>
  <c r="H40" i="18"/>
  <c r="I40" i="18" s="1"/>
  <c r="J40" i="18" s="1"/>
  <c r="H18" i="18"/>
  <c r="I18" i="18" s="1"/>
  <c r="J18" i="18" s="1"/>
  <c r="H34" i="18"/>
  <c r="I34" i="18" s="1"/>
  <c r="J34" i="18" s="1"/>
  <c r="H37" i="18"/>
  <c r="I37" i="18" s="1"/>
  <c r="J37" i="18" s="1"/>
  <c r="H68" i="18"/>
  <c r="I68" i="18" s="1"/>
  <c r="J68" i="18" s="1"/>
  <c r="H72" i="18"/>
  <c r="I72" i="18" s="1"/>
  <c r="J72" i="18" s="1"/>
  <c r="H6" i="18"/>
  <c r="I6" i="18" s="1"/>
  <c r="J6" i="18" s="1"/>
  <c r="H22" i="18"/>
  <c r="I22" i="18" s="1"/>
  <c r="J22" i="18" s="1"/>
  <c r="H69" i="18"/>
  <c r="I69" i="18" s="1"/>
  <c r="J69" i="18" s="1"/>
  <c r="F102" i="18"/>
  <c r="H102" i="18" s="1"/>
  <c r="I102" i="18" s="1"/>
  <c r="J102" i="18" s="1"/>
  <c r="G102" i="18"/>
  <c r="F114" i="18"/>
  <c r="G114" i="18"/>
  <c r="F117" i="18"/>
  <c r="G117" i="18"/>
  <c r="F129" i="18"/>
  <c r="G129" i="18"/>
  <c r="F145" i="18"/>
  <c r="H145" i="18" s="1"/>
  <c r="I145" i="18" s="1"/>
  <c r="J145" i="18" s="1"/>
  <c r="G145" i="18"/>
  <c r="F161" i="18"/>
  <c r="G161" i="18"/>
  <c r="F177" i="18"/>
  <c r="G177" i="18"/>
  <c r="F193" i="18"/>
  <c r="G193" i="18"/>
  <c r="G58" i="18"/>
  <c r="H58" i="18" s="1"/>
  <c r="I58" i="18" s="1"/>
  <c r="J58" i="18" s="1"/>
  <c r="F57" i="18"/>
  <c r="H57" i="18" s="1"/>
  <c r="I57" i="18" s="1"/>
  <c r="J57" i="18" s="1"/>
  <c r="F60" i="18"/>
  <c r="H60" i="18" s="1"/>
  <c r="I60" i="18" s="1"/>
  <c r="J60" i="18" s="1"/>
  <c r="F63" i="18"/>
  <c r="H63" i="18" s="1"/>
  <c r="I63" i="18" s="1"/>
  <c r="J63" i="18" s="1"/>
  <c r="G66" i="18"/>
  <c r="H66" i="18" s="1"/>
  <c r="I66" i="18" s="1"/>
  <c r="J66" i="18" s="1"/>
  <c r="F79" i="18"/>
  <c r="H79" i="18" s="1"/>
  <c r="I79" i="18" s="1"/>
  <c r="J79" i="18" s="1"/>
  <c r="F83" i="18"/>
  <c r="H83" i="18" s="1"/>
  <c r="I83" i="18" s="1"/>
  <c r="J83" i="18" s="1"/>
  <c r="F87" i="18"/>
  <c r="H87" i="18" s="1"/>
  <c r="I87" i="18" s="1"/>
  <c r="J87" i="18" s="1"/>
  <c r="H123" i="18"/>
  <c r="I123" i="18" s="1"/>
  <c r="J123" i="18" s="1"/>
  <c r="F131" i="18"/>
  <c r="G131" i="18"/>
  <c r="F137" i="18"/>
  <c r="H137" i="18" s="1"/>
  <c r="I137" i="18" s="1"/>
  <c r="J137" i="18" s="1"/>
  <c r="G137" i="18"/>
  <c r="G92" i="18"/>
  <c r="F92" i="18"/>
  <c r="H92" i="18" s="1"/>
  <c r="I92" i="18" s="1"/>
  <c r="J92" i="18" s="1"/>
  <c r="F99" i="18"/>
  <c r="H99" i="18" s="1"/>
  <c r="I99" i="18" s="1"/>
  <c r="J99" i="18" s="1"/>
  <c r="G99" i="18"/>
  <c r="F136" i="18"/>
  <c r="G136" i="18"/>
  <c r="H51" i="18"/>
  <c r="I51" i="18" s="1"/>
  <c r="J51" i="18" s="1"/>
  <c r="G100" i="18"/>
  <c r="F100" i="18"/>
  <c r="H108" i="18"/>
  <c r="I108" i="18" s="1"/>
  <c r="J108" i="18" s="1"/>
  <c r="H112" i="18"/>
  <c r="I112" i="18" s="1"/>
  <c r="J112" i="18" s="1"/>
  <c r="F119" i="18"/>
  <c r="G119" i="18"/>
  <c r="G123" i="18"/>
  <c r="G132" i="18"/>
  <c r="F132" i="18"/>
  <c r="F153" i="18"/>
  <c r="G153" i="18"/>
  <c r="F169" i="18"/>
  <c r="H169" i="18" s="1"/>
  <c r="I169" i="18" s="1"/>
  <c r="J169" i="18" s="1"/>
  <c r="G169" i="18"/>
  <c r="F185" i="18"/>
  <c r="G185" i="18"/>
  <c r="H39" i="18"/>
  <c r="I39" i="18" s="1"/>
  <c r="J39" i="18" s="1"/>
  <c r="H71" i="18"/>
  <c r="I71" i="18" s="1"/>
  <c r="J71" i="18" s="1"/>
  <c r="F90" i="18"/>
  <c r="G90" i="18"/>
  <c r="F4" i="18"/>
  <c r="H4" i="18" s="1"/>
  <c r="I4" i="18" s="1"/>
  <c r="J4" i="18" s="1"/>
  <c r="F8" i="18"/>
  <c r="H8" i="18" s="1"/>
  <c r="I8" i="18" s="1"/>
  <c r="J8" i="18" s="1"/>
  <c r="F12" i="18"/>
  <c r="H12" i="18" s="1"/>
  <c r="I12" i="18" s="1"/>
  <c r="J12" i="18" s="1"/>
  <c r="F16" i="18"/>
  <c r="H16" i="18" s="1"/>
  <c r="I16" i="18" s="1"/>
  <c r="J16" i="18" s="1"/>
  <c r="F20" i="18"/>
  <c r="H20" i="18" s="1"/>
  <c r="I20" i="18" s="1"/>
  <c r="J20" i="18" s="1"/>
  <c r="F24" i="18"/>
  <c r="H24" i="18" s="1"/>
  <c r="I24" i="18" s="1"/>
  <c r="J24" i="18" s="1"/>
  <c r="F28" i="18"/>
  <c r="H28" i="18" s="1"/>
  <c r="I28" i="18" s="1"/>
  <c r="J28" i="18" s="1"/>
  <c r="F32" i="18"/>
  <c r="H32" i="18" s="1"/>
  <c r="I32" i="18" s="1"/>
  <c r="J32" i="18" s="1"/>
  <c r="F53" i="18"/>
  <c r="H53" i="18" s="1"/>
  <c r="I53" i="18" s="1"/>
  <c r="J53" i="18" s="1"/>
  <c r="F56" i="18"/>
  <c r="H56" i="18" s="1"/>
  <c r="I56" i="18" s="1"/>
  <c r="J56" i="18" s="1"/>
  <c r="F59" i="18"/>
  <c r="H59" i="18" s="1"/>
  <c r="I59" i="18" s="1"/>
  <c r="J59" i="18" s="1"/>
  <c r="G62" i="18"/>
  <c r="H62" i="18" s="1"/>
  <c r="I62" i="18" s="1"/>
  <c r="J62" i="18" s="1"/>
  <c r="F76" i="18"/>
  <c r="H76" i="18" s="1"/>
  <c r="I76" i="18" s="1"/>
  <c r="J76" i="18" s="1"/>
  <c r="F80" i="18"/>
  <c r="H80" i="18" s="1"/>
  <c r="I80" i="18" s="1"/>
  <c r="J80" i="18" s="1"/>
  <c r="H82" i="18"/>
  <c r="I82" i="18" s="1"/>
  <c r="J82" i="18" s="1"/>
  <c r="F84" i="18"/>
  <c r="H84" i="18" s="1"/>
  <c r="I84" i="18" s="1"/>
  <c r="J84" i="18" s="1"/>
  <c r="H86" i="18"/>
  <c r="I86" i="18" s="1"/>
  <c r="J86" i="18" s="1"/>
  <c r="F88" i="18"/>
  <c r="H88" i="18" s="1"/>
  <c r="I88" i="18" s="1"/>
  <c r="J88" i="18" s="1"/>
  <c r="F97" i="18"/>
  <c r="G97" i="18"/>
  <c r="H91" i="18"/>
  <c r="I91" i="18" s="1"/>
  <c r="J91" i="18" s="1"/>
  <c r="H106" i="18"/>
  <c r="I106" i="18" s="1"/>
  <c r="J106" i="18" s="1"/>
  <c r="H121" i="18"/>
  <c r="I121" i="18" s="1"/>
  <c r="J121" i="18" s="1"/>
  <c r="H98" i="18"/>
  <c r="I98" i="18" s="1"/>
  <c r="J98" i="18" s="1"/>
  <c r="H164" i="18"/>
  <c r="I164" i="18" s="1"/>
  <c r="J164" i="18" s="1"/>
  <c r="H172" i="18"/>
  <c r="I172" i="18" s="1"/>
  <c r="J172" i="18" s="1"/>
  <c r="F96" i="18"/>
  <c r="H96" i="18" s="1"/>
  <c r="I96" i="18" s="1"/>
  <c r="J96" i="18" s="1"/>
  <c r="G98" i="18"/>
  <c r="G113" i="18"/>
  <c r="H113" i="18" s="1"/>
  <c r="I113" i="18" s="1"/>
  <c r="J113" i="18" s="1"/>
  <c r="G115" i="18"/>
  <c r="H115" i="18" s="1"/>
  <c r="I115" i="18" s="1"/>
  <c r="J115" i="18" s="1"/>
  <c r="F128" i="18"/>
  <c r="H128" i="18" s="1"/>
  <c r="I128" i="18" s="1"/>
  <c r="J128" i="18" s="1"/>
  <c r="G130" i="18"/>
  <c r="H130" i="18" s="1"/>
  <c r="I130" i="18" s="1"/>
  <c r="J130" i="18" s="1"/>
  <c r="G140" i="18"/>
  <c r="H140" i="18" s="1"/>
  <c r="I140" i="18" s="1"/>
  <c r="J140" i="18" s="1"/>
  <c r="G148" i="18"/>
  <c r="H148" i="18" s="1"/>
  <c r="I148" i="18" s="1"/>
  <c r="J148" i="18" s="1"/>
  <c r="G156" i="18"/>
  <c r="H156" i="18" s="1"/>
  <c r="I156" i="18" s="1"/>
  <c r="J156" i="18" s="1"/>
  <c r="G164" i="18"/>
  <c r="G172" i="18"/>
  <c r="G180" i="18"/>
  <c r="H180" i="18" s="1"/>
  <c r="I180" i="18" s="1"/>
  <c r="J180" i="18" s="1"/>
  <c r="G188" i="18"/>
  <c r="H188" i="18" s="1"/>
  <c r="I188" i="18" s="1"/>
  <c r="J188" i="18" s="1"/>
  <c r="G94" i="18"/>
  <c r="H94" i="18" s="1"/>
  <c r="I94" i="18" s="1"/>
  <c r="J94" i="18" s="1"/>
  <c r="G109" i="18"/>
  <c r="H109" i="18" s="1"/>
  <c r="I109" i="18" s="1"/>
  <c r="J109" i="18" s="1"/>
  <c r="G111" i="18"/>
  <c r="H111" i="18" s="1"/>
  <c r="I111" i="18" s="1"/>
  <c r="J111" i="18" s="1"/>
  <c r="F124" i="18"/>
  <c r="H124" i="18" s="1"/>
  <c r="I124" i="18" s="1"/>
  <c r="J124" i="18" s="1"/>
  <c r="G126" i="18"/>
  <c r="H126" i="18" s="1"/>
  <c r="I126" i="18" s="1"/>
  <c r="J126" i="18" s="1"/>
  <c r="G135" i="18"/>
  <c r="H135" i="18" s="1"/>
  <c r="I135" i="18" s="1"/>
  <c r="J135" i="18" s="1"/>
  <c r="G143" i="18"/>
  <c r="H143" i="18" s="1"/>
  <c r="I143" i="18" s="1"/>
  <c r="J143" i="18" s="1"/>
  <c r="G151" i="18"/>
  <c r="H151" i="18" s="1"/>
  <c r="I151" i="18" s="1"/>
  <c r="J151" i="18" s="1"/>
  <c r="G159" i="18"/>
  <c r="H159" i="18" s="1"/>
  <c r="I159" i="18" s="1"/>
  <c r="J159" i="18" s="1"/>
  <c r="G167" i="18"/>
  <c r="H167" i="18" s="1"/>
  <c r="I167" i="18" s="1"/>
  <c r="J167" i="18" s="1"/>
  <c r="G175" i="18"/>
  <c r="H175" i="18" s="1"/>
  <c r="I175" i="18" s="1"/>
  <c r="J175" i="18" s="1"/>
  <c r="G183" i="18"/>
  <c r="H183" i="18" s="1"/>
  <c r="I183" i="18" s="1"/>
  <c r="J183" i="18" s="1"/>
  <c r="G191" i="18"/>
  <c r="H191" i="18" s="1"/>
  <c r="I191" i="18" s="1"/>
  <c r="J191" i="18" s="1"/>
  <c r="H194" i="18"/>
  <c r="I194" i="18" s="1"/>
  <c r="J194" i="18" s="1"/>
  <c r="H103" i="18"/>
  <c r="I103" i="18" s="1"/>
  <c r="J103" i="18" s="1"/>
  <c r="G105" i="18"/>
  <c r="H105" i="18" s="1"/>
  <c r="I105" i="18" s="1"/>
  <c r="J105" i="18" s="1"/>
  <c r="G107" i="18"/>
  <c r="H107" i="18" s="1"/>
  <c r="I107" i="18" s="1"/>
  <c r="J107" i="18" s="1"/>
  <c r="H118" i="18"/>
  <c r="I118" i="18" s="1"/>
  <c r="J118" i="18" s="1"/>
  <c r="G122" i="18"/>
  <c r="H122" i="18" s="1"/>
  <c r="I122" i="18" s="1"/>
  <c r="J122" i="18" s="1"/>
  <c r="H133" i="18"/>
  <c r="I133" i="18" s="1"/>
  <c r="J133" i="18" s="1"/>
  <c r="G138" i="18"/>
  <c r="H138" i="18" s="1"/>
  <c r="I138" i="18" s="1"/>
  <c r="J138" i="18" s="1"/>
  <c r="H141" i="18"/>
  <c r="I141" i="18" s="1"/>
  <c r="J141" i="18" s="1"/>
  <c r="G146" i="18"/>
  <c r="H146" i="18" s="1"/>
  <c r="I146" i="18" s="1"/>
  <c r="J146" i="18" s="1"/>
  <c r="H149" i="18"/>
  <c r="I149" i="18" s="1"/>
  <c r="J149" i="18" s="1"/>
  <c r="G154" i="18"/>
  <c r="H154" i="18" s="1"/>
  <c r="I154" i="18" s="1"/>
  <c r="J154" i="18" s="1"/>
  <c r="H157" i="18"/>
  <c r="I157" i="18" s="1"/>
  <c r="J157" i="18" s="1"/>
  <c r="G162" i="18"/>
  <c r="H162" i="18" s="1"/>
  <c r="I162" i="18" s="1"/>
  <c r="J162" i="18" s="1"/>
  <c r="H165" i="18"/>
  <c r="I165" i="18" s="1"/>
  <c r="J165" i="18" s="1"/>
  <c r="G170" i="18"/>
  <c r="H170" i="18" s="1"/>
  <c r="I170" i="18" s="1"/>
  <c r="J170" i="18" s="1"/>
  <c r="H173" i="18"/>
  <c r="I173" i="18" s="1"/>
  <c r="J173" i="18" s="1"/>
  <c r="G178" i="18"/>
  <c r="H178" i="18" s="1"/>
  <c r="I178" i="18" s="1"/>
  <c r="J178" i="18" s="1"/>
  <c r="H181" i="18"/>
  <c r="I181" i="18" s="1"/>
  <c r="J181" i="18" s="1"/>
  <c r="G186" i="18"/>
  <c r="H186" i="18" s="1"/>
  <c r="I186" i="18" s="1"/>
  <c r="J186" i="18" s="1"/>
  <c r="H189" i="18"/>
  <c r="I189" i="18" s="1"/>
  <c r="J189" i="18" s="1"/>
  <c r="G194" i="18"/>
  <c r="H197" i="18"/>
  <c r="I197" i="18" s="1"/>
  <c r="J197" i="18" s="1"/>
  <c r="H160" i="18"/>
  <c r="I160" i="18" s="1"/>
  <c r="J160" i="18" s="1"/>
  <c r="H95" i="18"/>
  <c r="I95" i="18" s="1"/>
  <c r="J95" i="18" s="1"/>
  <c r="H110" i="18"/>
  <c r="I110" i="18" s="1"/>
  <c r="J110" i="18" s="1"/>
  <c r="H127" i="18"/>
  <c r="I127" i="18" s="1"/>
  <c r="J127" i="18" s="1"/>
  <c r="H139" i="18"/>
  <c r="I139" i="18" s="1"/>
  <c r="J139" i="18" s="1"/>
  <c r="G144" i="18"/>
  <c r="H144" i="18" s="1"/>
  <c r="I144" i="18" s="1"/>
  <c r="J144" i="18" s="1"/>
  <c r="H147" i="18"/>
  <c r="I147" i="18" s="1"/>
  <c r="J147" i="18" s="1"/>
  <c r="G152" i="18"/>
  <c r="H152" i="18" s="1"/>
  <c r="I152" i="18" s="1"/>
  <c r="J152" i="18" s="1"/>
  <c r="H155" i="18"/>
  <c r="I155" i="18" s="1"/>
  <c r="J155" i="18" s="1"/>
  <c r="G160" i="18"/>
  <c r="H163" i="18"/>
  <c r="I163" i="18" s="1"/>
  <c r="J163" i="18" s="1"/>
  <c r="G168" i="18"/>
  <c r="H168" i="18" s="1"/>
  <c r="I168" i="18" s="1"/>
  <c r="J168" i="18" s="1"/>
  <c r="H171" i="18"/>
  <c r="I171" i="18" s="1"/>
  <c r="J171" i="18" s="1"/>
  <c r="G176" i="18"/>
  <c r="H176" i="18" s="1"/>
  <c r="I176" i="18" s="1"/>
  <c r="J176" i="18" s="1"/>
  <c r="H179" i="18"/>
  <c r="I179" i="18" s="1"/>
  <c r="J179" i="18" s="1"/>
  <c r="G184" i="18"/>
  <c r="H184" i="18" s="1"/>
  <c r="I184" i="18" s="1"/>
  <c r="J184" i="18" s="1"/>
  <c r="G192" i="18"/>
  <c r="H192" i="18" s="1"/>
  <c r="I192" i="18" s="1"/>
  <c r="J192" i="18" s="1"/>
  <c r="H195" i="18"/>
  <c r="I195" i="18" s="1"/>
  <c r="J195" i="18" s="1"/>
  <c r="H134" i="18"/>
  <c r="I134" i="18" s="1"/>
  <c r="J134" i="18" s="1"/>
  <c r="H142" i="18"/>
  <c r="I142" i="18" s="1"/>
  <c r="J142" i="18" s="1"/>
  <c r="H150" i="18"/>
  <c r="I150" i="18" s="1"/>
  <c r="J150" i="18" s="1"/>
  <c r="H158" i="18"/>
  <c r="I158" i="18" s="1"/>
  <c r="J158" i="18" s="1"/>
  <c r="H166" i="18"/>
  <c r="I166" i="18" s="1"/>
  <c r="J166" i="18" s="1"/>
  <c r="H174" i="18"/>
  <c r="I174" i="18" s="1"/>
  <c r="J174" i="18" s="1"/>
  <c r="H182" i="18"/>
  <c r="I182" i="18" s="1"/>
  <c r="J182" i="18" s="1"/>
  <c r="H190" i="18"/>
  <c r="I190" i="18" s="1"/>
  <c r="J190" i="18" s="1"/>
  <c r="H198" i="18"/>
  <c r="I198" i="18" s="1"/>
  <c r="J198" i="18" s="1"/>
  <c r="G200" i="18"/>
  <c r="H200" i="18" s="1"/>
  <c r="I200" i="18" s="1"/>
  <c r="J200" i="18" s="1"/>
  <c r="F202" i="18"/>
  <c r="H202" i="18" s="1"/>
  <c r="I202" i="18" s="1"/>
  <c r="J202" i="18" s="1"/>
  <c r="F201" i="18"/>
  <c r="H201" i="18" s="1"/>
  <c r="I201" i="18" s="1"/>
  <c r="J201" i="18" s="1"/>
  <c r="F3" i="17"/>
  <c r="G3" i="17" s="1"/>
  <c r="F43" i="17"/>
  <c r="G43" i="17" s="1"/>
  <c r="F7" i="17"/>
  <c r="G7" i="17" s="1"/>
  <c r="F11" i="17"/>
  <c r="G11" i="17" s="1"/>
  <c r="F15" i="17"/>
  <c r="G15" i="17" s="1"/>
  <c r="F20" i="17"/>
  <c r="G20" i="17" s="1"/>
  <c r="F24" i="17"/>
  <c r="G24" i="17" s="1"/>
  <c r="F28" i="17"/>
  <c r="G28" i="17" s="1"/>
  <c r="F32" i="17"/>
  <c r="G32" i="17" s="1"/>
  <c r="F36" i="17"/>
  <c r="G36" i="17" s="1"/>
  <c r="F40" i="17"/>
  <c r="G40" i="17" s="1"/>
  <c r="F4" i="17"/>
  <c r="G4" i="17" s="1"/>
  <c r="F2" i="17"/>
  <c r="G2" i="17" s="1"/>
  <c r="F8" i="17"/>
  <c r="G8" i="17" s="1"/>
  <c r="F12" i="17"/>
  <c r="G12" i="17" s="1"/>
  <c r="F17" i="17"/>
  <c r="G17" i="17" s="1"/>
  <c r="F21" i="17"/>
  <c r="G21" i="17" s="1"/>
  <c r="F25" i="17"/>
  <c r="G25" i="17" s="1"/>
  <c r="F29" i="17"/>
  <c r="G29" i="17" s="1"/>
  <c r="F33" i="17"/>
  <c r="G33" i="17" s="1"/>
  <c r="F37" i="17"/>
  <c r="G37" i="17" s="1"/>
  <c r="F41" i="17"/>
  <c r="G41" i="17" s="1"/>
  <c r="F5" i="17"/>
  <c r="G5" i="17" s="1"/>
  <c r="F9" i="17"/>
  <c r="G9" i="17" s="1"/>
  <c r="F13" i="17"/>
  <c r="G13" i="17" s="1"/>
  <c r="F18" i="17"/>
  <c r="G18" i="17" s="1"/>
  <c r="F22" i="17"/>
  <c r="G22" i="17" s="1"/>
  <c r="F26" i="17"/>
  <c r="G26" i="17" s="1"/>
  <c r="F30" i="17"/>
  <c r="G30" i="17" s="1"/>
  <c r="F34" i="17"/>
  <c r="G34" i="17" s="1"/>
  <c r="F38" i="17"/>
  <c r="G38" i="17" s="1"/>
  <c r="F42" i="17"/>
  <c r="G42" i="17" s="1"/>
  <c r="F6" i="17"/>
  <c r="G6" i="17" s="1"/>
  <c r="F10" i="17"/>
  <c r="G10" i="17" s="1"/>
  <c r="F14" i="17"/>
  <c r="G14" i="17" s="1"/>
  <c r="F19" i="17"/>
  <c r="G19" i="17" s="1"/>
  <c r="F23" i="17"/>
  <c r="G23" i="17" s="1"/>
  <c r="F27" i="17"/>
  <c r="G27" i="17" s="1"/>
  <c r="F31" i="17"/>
  <c r="G31" i="17" s="1"/>
  <c r="F35" i="17"/>
  <c r="G35" i="17" s="1"/>
  <c r="F39" i="17"/>
  <c r="G39" i="17" s="1"/>
  <c r="F43" i="16"/>
  <c r="H43" i="16" s="1"/>
  <c r="I43" i="16" s="1"/>
  <c r="J43" i="16" s="1"/>
  <c r="G128" i="16"/>
  <c r="G186" i="16"/>
  <c r="H186" i="16" s="1"/>
  <c r="I186" i="16" s="1"/>
  <c r="J186" i="16" s="1"/>
  <c r="G192" i="16"/>
  <c r="H192" i="16" s="1"/>
  <c r="I192" i="16" s="1"/>
  <c r="J192" i="16" s="1"/>
  <c r="F33" i="16"/>
  <c r="G40" i="16"/>
  <c r="H40" i="16" s="1"/>
  <c r="I40" i="16" s="1"/>
  <c r="J40" i="16" s="1"/>
  <c r="D26" i="4" s="1"/>
  <c r="I32" i="4" s="1"/>
  <c r="G52" i="16"/>
  <c r="H52" i="16" s="1"/>
  <c r="I52" i="16" s="1"/>
  <c r="J52" i="16" s="1"/>
  <c r="G71" i="16"/>
  <c r="H71" i="16" s="1"/>
  <c r="I71" i="16" s="1"/>
  <c r="J71" i="16" s="1"/>
  <c r="F78" i="16"/>
  <c r="H78" i="16" s="1"/>
  <c r="I78" i="16" s="1"/>
  <c r="J78" i="16" s="1"/>
  <c r="G95" i="16"/>
  <c r="H95" i="16" s="1"/>
  <c r="I95" i="16" s="1"/>
  <c r="J95" i="16" s="1"/>
  <c r="G123" i="16"/>
  <c r="G139" i="16"/>
  <c r="G155" i="16"/>
  <c r="G171" i="16"/>
  <c r="H171" i="16" s="1"/>
  <c r="I171" i="16" s="1"/>
  <c r="J171" i="16" s="1"/>
  <c r="G6" i="16"/>
  <c r="H6" i="16" s="1"/>
  <c r="I6" i="16" s="1"/>
  <c r="J6" i="16" s="1"/>
  <c r="G22" i="16"/>
  <c r="H22" i="16" s="1"/>
  <c r="I22" i="16" s="1"/>
  <c r="J22" i="16" s="1"/>
  <c r="G36" i="16"/>
  <c r="H36" i="16" s="1"/>
  <c r="I36" i="16" s="1"/>
  <c r="J36" i="16" s="1"/>
  <c r="G112" i="16"/>
  <c r="G144" i="16"/>
  <c r="G160" i="16"/>
  <c r="G176" i="16"/>
  <c r="F7" i="16"/>
  <c r="H7" i="16" s="1"/>
  <c r="I7" i="16" s="1"/>
  <c r="J7" i="16" s="1"/>
  <c r="G18" i="16"/>
  <c r="H18" i="16" s="1"/>
  <c r="I18" i="16" s="1"/>
  <c r="J18" i="16" s="1"/>
  <c r="F23" i="16"/>
  <c r="H23" i="16" s="1"/>
  <c r="I23" i="16" s="1"/>
  <c r="J23" i="16" s="1"/>
  <c r="F37" i="16"/>
  <c r="F59" i="16"/>
  <c r="G68" i="16"/>
  <c r="H68" i="16" s="1"/>
  <c r="I68" i="16" s="1"/>
  <c r="J68" i="16" s="1"/>
  <c r="H72" i="16"/>
  <c r="I72" i="16" s="1"/>
  <c r="J72" i="16" s="1"/>
  <c r="G88" i="16"/>
  <c r="H88" i="16" s="1"/>
  <c r="I88" i="16" s="1"/>
  <c r="J88" i="16" s="1"/>
  <c r="G113" i="16"/>
  <c r="H113" i="16" s="1"/>
  <c r="I113" i="16" s="1"/>
  <c r="J113" i="16" s="1"/>
  <c r="G119" i="16"/>
  <c r="H119" i="16" s="1"/>
  <c r="I119" i="16" s="1"/>
  <c r="J119" i="16" s="1"/>
  <c r="G129" i="16"/>
  <c r="H129" i="16" s="1"/>
  <c r="I129" i="16" s="1"/>
  <c r="J129" i="16" s="1"/>
  <c r="G135" i="16"/>
  <c r="G145" i="16"/>
  <c r="G151" i="16"/>
  <c r="G161" i="16"/>
  <c r="G167" i="16"/>
  <c r="G177" i="16"/>
  <c r="H177" i="16" s="1"/>
  <c r="I177" i="16" s="1"/>
  <c r="J177" i="16" s="1"/>
  <c r="G183" i="16"/>
  <c r="H183" i="16" s="1"/>
  <c r="I183" i="16" s="1"/>
  <c r="J183" i="16" s="1"/>
  <c r="G187" i="16"/>
  <c r="H187" i="16" s="1"/>
  <c r="I187" i="16" s="1"/>
  <c r="J187" i="16" s="1"/>
  <c r="G193" i="16"/>
  <c r="G199" i="16"/>
  <c r="H199" i="16" s="1"/>
  <c r="I199" i="16" s="1"/>
  <c r="J199" i="16" s="1"/>
  <c r="G74" i="16"/>
  <c r="H74" i="16" s="1"/>
  <c r="I74" i="16" s="1"/>
  <c r="J74" i="16" s="1"/>
  <c r="F27" i="16"/>
  <c r="H27" i="16" s="1"/>
  <c r="I27" i="16" s="1"/>
  <c r="J27" i="16" s="1"/>
  <c r="H3" i="16"/>
  <c r="I3" i="16" s="1"/>
  <c r="G14" i="16"/>
  <c r="H14" i="16" s="1"/>
  <c r="I14" i="16" s="1"/>
  <c r="J14" i="16" s="1"/>
  <c r="F19" i="16"/>
  <c r="H19" i="16" s="1"/>
  <c r="I19" i="16" s="1"/>
  <c r="J19" i="16" s="1"/>
  <c r="G30" i="16"/>
  <c r="H30" i="16" s="1"/>
  <c r="I30" i="16" s="1"/>
  <c r="J30" i="16" s="1"/>
  <c r="D27" i="4" s="1"/>
  <c r="H32" i="4" s="1"/>
  <c r="F38" i="16"/>
  <c r="H38" i="16" s="1"/>
  <c r="I38" i="16" s="1"/>
  <c r="J38" i="16" s="1"/>
  <c r="H45" i="16"/>
  <c r="I45" i="16" s="1"/>
  <c r="J45" i="16" s="1"/>
  <c r="F69" i="16"/>
  <c r="H69" i="16" s="1"/>
  <c r="I69" i="16" s="1"/>
  <c r="J69" i="16" s="1"/>
  <c r="D25" i="4" s="1"/>
  <c r="J32" i="4" s="1"/>
  <c r="H115" i="16"/>
  <c r="I115" i="16" s="1"/>
  <c r="J115" i="16" s="1"/>
  <c r="G120" i="16"/>
  <c r="H120" i="16" s="1"/>
  <c r="I120" i="16" s="1"/>
  <c r="J120" i="16" s="1"/>
  <c r="H201" i="16"/>
  <c r="I201" i="16" s="1"/>
  <c r="J201" i="16" s="1"/>
  <c r="F11" i="16"/>
  <c r="H11" i="16" s="1"/>
  <c r="I11" i="16" s="1"/>
  <c r="J11" i="16" s="1"/>
  <c r="H73" i="16"/>
  <c r="I73" i="16" s="1"/>
  <c r="J73" i="16" s="1"/>
  <c r="F63" i="16"/>
  <c r="H63" i="16" s="1"/>
  <c r="I63" i="16" s="1"/>
  <c r="J63" i="16" s="1"/>
  <c r="G90" i="16"/>
  <c r="H90" i="16" s="1"/>
  <c r="I90" i="16" s="1"/>
  <c r="J90" i="16" s="1"/>
  <c r="H35" i="16"/>
  <c r="I35" i="16" s="1"/>
  <c r="J35" i="16" s="1"/>
  <c r="G10" i="16"/>
  <c r="H10" i="16" s="1"/>
  <c r="I10" i="16" s="1"/>
  <c r="J10" i="16" s="1"/>
  <c r="F15" i="16"/>
  <c r="G26" i="16"/>
  <c r="H26" i="16" s="1"/>
  <c r="I26" i="16" s="1"/>
  <c r="J26" i="16" s="1"/>
  <c r="F31" i="16"/>
  <c r="H31" i="16" s="1"/>
  <c r="I31" i="16" s="1"/>
  <c r="J31" i="16" s="1"/>
  <c r="H39" i="16"/>
  <c r="I39" i="16" s="1"/>
  <c r="J39" i="16" s="1"/>
  <c r="G42" i="16"/>
  <c r="H42" i="16" s="1"/>
  <c r="I42" i="16" s="1"/>
  <c r="J42" i="16" s="1"/>
  <c r="F62" i="16"/>
  <c r="H62" i="16" s="1"/>
  <c r="I62" i="16" s="1"/>
  <c r="J62" i="16" s="1"/>
  <c r="H77" i="16"/>
  <c r="I77" i="16" s="1"/>
  <c r="J77" i="16" s="1"/>
  <c r="G111" i="16"/>
  <c r="H111" i="16" s="1"/>
  <c r="I111" i="16" s="1"/>
  <c r="J111" i="16" s="1"/>
  <c r="G121" i="16"/>
  <c r="G127" i="16"/>
  <c r="G137" i="16"/>
  <c r="H137" i="16" s="1"/>
  <c r="I137" i="16" s="1"/>
  <c r="J137" i="16" s="1"/>
  <c r="G143" i="16"/>
  <c r="G153" i="16"/>
  <c r="G159" i="16"/>
  <c r="G169" i="16"/>
  <c r="H169" i="16" s="1"/>
  <c r="I169" i="16" s="1"/>
  <c r="J169" i="16" s="1"/>
  <c r="G175" i="16"/>
  <c r="H175" i="16" s="1"/>
  <c r="I175" i="16" s="1"/>
  <c r="J175" i="16" s="1"/>
  <c r="H86" i="16"/>
  <c r="I86" i="16" s="1"/>
  <c r="J86" i="16" s="1"/>
  <c r="H59" i="16"/>
  <c r="I59" i="16" s="1"/>
  <c r="J59" i="16" s="1"/>
  <c r="H15" i="16"/>
  <c r="I15" i="16" s="1"/>
  <c r="J15" i="16" s="1"/>
  <c r="F51" i="16"/>
  <c r="H51" i="16" s="1"/>
  <c r="I51" i="16" s="1"/>
  <c r="J51" i="16" s="1"/>
  <c r="F54" i="16"/>
  <c r="H54" i="16" s="1"/>
  <c r="I54" i="16" s="1"/>
  <c r="J54" i="16" s="1"/>
  <c r="F57" i="16"/>
  <c r="H57" i="16" s="1"/>
  <c r="I57" i="16" s="1"/>
  <c r="J57" i="16" s="1"/>
  <c r="G60" i="16"/>
  <c r="H60" i="16" s="1"/>
  <c r="I60" i="16" s="1"/>
  <c r="J60" i="16" s="1"/>
  <c r="F83" i="16"/>
  <c r="H83" i="16" s="1"/>
  <c r="I83" i="16" s="1"/>
  <c r="J83" i="16" s="1"/>
  <c r="G99" i="16"/>
  <c r="G107" i="16"/>
  <c r="F148" i="16"/>
  <c r="G148" i="16"/>
  <c r="H37" i="16"/>
  <c r="I37" i="16" s="1"/>
  <c r="J37" i="16" s="1"/>
  <c r="G48" i="16"/>
  <c r="H48" i="16" s="1"/>
  <c r="I48" i="16" s="1"/>
  <c r="J48" i="16" s="1"/>
  <c r="G80" i="16"/>
  <c r="H80" i="16" s="1"/>
  <c r="I80" i="16" s="1"/>
  <c r="J80" i="16" s="1"/>
  <c r="F100" i="16"/>
  <c r="G100" i="16"/>
  <c r="F108" i="16"/>
  <c r="G108" i="16"/>
  <c r="F116" i="16"/>
  <c r="G116" i="16"/>
  <c r="F126" i="16"/>
  <c r="G126" i="16"/>
  <c r="H33" i="16"/>
  <c r="I33" i="16" s="1"/>
  <c r="J33" i="16" s="1"/>
  <c r="F93" i="16"/>
  <c r="G93" i="16"/>
  <c r="F164" i="16"/>
  <c r="G164" i="16"/>
  <c r="F188" i="16"/>
  <c r="H188" i="16" s="1"/>
  <c r="I188" i="16" s="1"/>
  <c r="J188" i="16" s="1"/>
  <c r="G188" i="16"/>
  <c r="H65" i="16"/>
  <c r="I65" i="16" s="1"/>
  <c r="J65" i="16" s="1"/>
  <c r="F5" i="16"/>
  <c r="H5" i="16" s="1"/>
  <c r="I5" i="16" s="1"/>
  <c r="F9" i="16"/>
  <c r="H9" i="16" s="1"/>
  <c r="I9" i="16" s="1"/>
  <c r="J9" i="16" s="1"/>
  <c r="F13" i="16"/>
  <c r="H13" i="16" s="1"/>
  <c r="I13" i="16" s="1"/>
  <c r="J13" i="16" s="1"/>
  <c r="F17" i="16"/>
  <c r="H17" i="16" s="1"/>
  <c r="I17" i="16" s="1"/>
  <c r="J17" i="16" s="1"/>
  <c r="F21" i="16"/>
  <c r="H21" i="16" s="1"/>
  <c r="I21" i="16" s="1"/>
  <c r="J21" i="16" s="1"/>
  <c r="D28" i="4" s="1"/>
  <c r="G32" i="4" s="1"/>
  <c r="F25" i="16"/>
  <c r="H25" i="16" s="1"/>
  <c r="I25" i="16" s="1"/>
  <c r="J25" i="16" s="1"/>
  <c r="F29" i="16"/>
  <c r="H29" i="16" s="1"/>
  <c r="I29" i="16" s="1"/>
  <c r="J29" i="16" s="1"/>
  <c r="F47" i="16"/>
  <c r="H47" i="16" s="1"/>
  <c r="I47" i="16" s="1"/>
  <c r="J47" i="16" s="1"/>
  <c r="F50" i="16"/>
  <c r="H50" i="16" s="1"/>
  <c r="I50" i="16" s="1"/>
  <c r="J50" i="16" s="1"/>
  <c r="F53" i="16"/>
  <c r="H53" i="16" s="1"/>
  <c r="I53" i="16" s="1"/>
  <c r="J53" i="16" s="1"/>
  <c r="G56" i="16"/>
  <c r="H56" i="16" s="1"/>
  <c r="I56" i="16" s="1"/>
  <c r="J56" i="16" s="1"/>
  <c r="F79" i="16"/>
  <c r="H79" i="16" s="1"/>
  <c r="I79" i="16" s="1"/>
  <c r="J79" i="16" s="1"/>
  <c r="F82" i="16"/>
  <c r="H82" i="16" s="1"/>
  <c r="I82" i="16" s="1"/>
  <c r="J82" i="16" s="1"/>
  <c r="F85" i="16"/>
  <c r="H85" i="16" s="1"/>
  <c r="I85" i="16" s="1"/>
  <c r="J85" i="16" s="1"/>
  <c r="F87" i="16"/>
  <c r="H87" i="16" s="1"/>
  <c r="I87" i="16" s="1"/>
  <c r="J87" i="16" s="1"/>
  <c r="F118" i="16"/>
  <c r="G118" i="16"/>
  <c r="F140" i="16"/>
  <c r="G140" i="16"/>
  <c r="F91" i="16"/>
  <c r="G91" i="16"/>
  <c r="F180" i="16"/>
  <c r="G180" i="16"/>
  <c r="F4" i="16"/>
  <c r="H4" i="16" s="1"/>
  <c r="F8" i="16"/>
  <c r="H8" i="16" s="1"/>
  <c r="I8" i="16" s="1"/>
  <c r="J8" i="16" s="1"/>
  <c r="F12" i="16"/>
  <c r="H12" i="16" s="1"/>
  <c r="I12" i="16" s="1"/>
  <c r="J12" i="16" s="1"/>
  <c r="D29" i="4" s="1"/>
  <c r="F32" i="4" s="1"/>
  <c r="F16" i="16"/>
  <c r="H16" i="16" s="1"/>
  <c r="I16" i="16" s="1"/>
  <c r="J16" i="16" s="1"/>
  <c r="F20" i="16"/>
  <c r="H20" i="16" s="1"/>
  <c r="I20" i="16" s="1"/>
  <c r="J20" i="16" s="1"/>
  <c r="F24" i="16"/>
  <c r="H24" i="16" s="1"/>
  <c r="I24" i="16" s="1"/>
  <c r="J24" i="16" s="1"/>
  <c r="F28" i="16"/>
  <c r="H28" i="16" s="1"/>
  <c r="I28" i="16" s="1"/>
  <c r="J28" i="16" s="1"/>
  <c r="G32" i="16"/>
  <c r="H32" i="16" s="1"/>
  <c r="I32" i="16" s="1"/>
  <c r="J32" i="16" s="1"/>
  <c r="F55" i="16"/>
  <c r="H55" i="16" s="1"/>
  <c r="I55" i="16" s="1"/>
  <c r="J55" i="16" s="1"/>
  <c r="F58" i="16"/>
  <c r="H58" i="16" s="1"/>
  <c r="I58" i="16" s="1"/>
  <c r="J58" i="16" s="1"/>
  <c r="F61" i="16"/>
  <c r="H61" i="16" s="1"/>
  <c r="I61" i="16" s="1"/>
  <c r="J61" i="16" s="1"/>
  <c r="G64" i="16"/>
  <c r="H64" i="16" s="1"/>
  <c r="I64" i="16" s="1"/>
  <c r="J64" i="16" s="1"/>
  <c r="G97" i="16"/>
  <c r="H97" i="16" s="1"/>
  <c r="I97" i="16" s="1"/>
  <c r="J97" i="16" s="1"/>
  <c r="F102" i="16"/>
  <c r="H102" i="16" s="1"/>
  <c r="I102" i="16" s="1"/>
  <c r="J102" i="16" s="1"/>
  <c r="G102" i="16"/>
  <c r="F110" i="16"/>
  <c r="G110" i="16"/>
  <c r="F132" i="16"/>
  <c r="G132" i="16"/>
  <c r="F156" i="16"/>
  <c r="G156" i="16"/>
  <c r="H49" i="16"/>
  <c r="I49" i="16" s="1"/>
  <c r="J49" i="16" s="1"/>
  <c r="H81" i="16"/>
  <c r="I81" i="16" s="1"/>
  <c r="J81" i="16" s="1"/>
  <c r="H92" i="16"/>
  <c r="I92" i="16" s="1"/>
  <c r="J92" i="16" s="1"/>
  <c r="F98" i="16"/>
  <c r="G98" i="16"/>
  <c r="F106" i="16"/>
  <c r="G106" i="16"/>
  <c r="F196" i="16"/>
  <c r="H196" i="16" s="1"/>
  <c r="I196" i="16" s="1"/>
  <c r="J196" i="16" s="1"/>
  <c r="G196" i="16"/>
  <c r="H99" i="16"/>
  <c r="I99" i="16" s="1"/>
  <c r="J99" i="16" s="1"/>
  <c r="H107" i="16"/>
  <c r="I107" i="16" s="1"/>
  <c r="J107" i="16" s="1"/>
  <c r="F124" i="16"/>
  <c r="G124" i="16"/>
  <c r="F134" i="16"/>
  <c r="G134" i="16"/>
  <c r="F172" i="16"/>
  <c r="G172" i="16"/>
  <c r="H103" i="16"/>
  <c r="I103" i="16" s="1"/>
  <c r="J103" i="16" s="1"/>
  <c r="H127" i="16"/>
  <c r="I127" i="16" s="1"/>
  <c r="J127" i="16" s="1"/>
  <c r="H135" i="16"/>
  <c r="I135" i="16" s="1"/>
  <c r="J135" i="16" s="1"/>
  <c r="H143" i="16"/>
  <c r="I143" i="16" s="1"/>
  <c r="J143" i="16" s="1"/>
  <c r="H151" i="16"/>
  <c r="I151" i="16" s="1"/>
  <c r="J151" i="16" s="1"/>
  <c r="H159" i="16"/>
  <c r="I159" i="16" s="1"/>
  <c r="J159" i="16" s="1"/>
  <c r="H167" i="16"/>
  <c r="I167" i="16" s="1"/>
  <c r="J167" i="16" s="1"/>
  <c r="H191" i="16"/>
  <c r="I191" i="16" s="1"/>
  <c r="J191" i="16" s="1"/>
  <c r="G191" i="16"/>
  <c r="G114" i="16"/>
  <c r="H114" i="16" s="1"/>
  <c r="I114" i="16" s="1"/>
  <c r="J114" i="16" s="1"/>
  <c r="G122" i="16"/>
  <c r="H122" i="16" s="1"/>
  <c r="I122" i="16" s="1"/>
  <c r="J122" i="16" s="1"/>
  <c r="G130" i="16"/>
  <c r="H130" i="16" s="1"/>
  <c r="I130" i="16" s="1"/>
  <c r="J130" i="16" s="1"/>
  <c r="G138" i="16"/>
  <c r="H138" i="16" s="1"/>
  <c r="I138" i="16" s="1"/>
  <c r="J138" i="16" s="1"/>
  <c r="G146" i="16"/>
  <c r="H146" i="16" s="1"/>
  <c r="I146" i="16" s="1"/>
  <c r="J146" i="16" s="1"/>
  <c r="G154" i="16"/>
  <c r="H154" i="16" s="1"/>
  <c r="I154" i="16" s="1"/>
  <c r="J154" i="16" s="1"/>
  <c r="G162" i="16"/>
  <c r="H162" i="16" s="1"/>
  <c r="I162" i="16" s="1"/>
  <c r="J162" i="16" s="1"/>
  <c r="G170" i="16"/>
  <c r="H170" i="16" s="1"/>
  <c r="I170" i="16" s="1"/>
  <c r="J170" i="16" s="1"/>
  <c r="G178" i="16"/>
  <c r="H178" i="16" s="1"/>
  <c r="I178" i="16" s="1"/>
  <c r="J178" i="16" s="1"/>
  <c r="G194" i="16"/>
  <c r="H194" i="16" s="1"/>
  <c r="I194" i="16" s="1"/>
  <c r="J194" i="16" s="1"/>
  <c r="H96" i="16"/>
  <c r="I96" i="16" s="1"/>
  <c r="J96" i="16" s="1"/>
  <c r="G101" i="16"/>
  <c r="H101" i="16" s="1"/>
  <c r="I101" i="16" s="1"/>
  <c r="J101" i="16" s="1"/>
  <c r="H104" i="16"/>
  <c r="I104" i="16" s="1"/>
  <c r="J104" i="16" s="1"/>
  <c r="G109" i="16"/>
  <c r="H109" i="16" s="1"/>
  <c r="I109" i="16" s="1"/>
  <c r="J109" i="16" s="1"/>
  <c r="H112" i="16"/>
  <c r="I112" i="16" s="1"/>
  <c r="J112" i="16" s="1"/>
  <c r="G117" i="16"/>
  <c r="H117" i="16" s="1"/>
  <c r="I117" i="16" s="1"/>
  <c r="J117" i="16" s="1"/>
  <c r="G125" i="16"/>
  <c r="H125" i="16" s="1"/>
  <c r="I125" i="16" s="1"/>
  <c r="J125" i="16" s="1"/>
  <c r="H128" i="16"/>
  <c r="I128" i="16" s="1"/>
  <c r="J128" i="16" s="1"/>
  <c r="G133" i="16"/>
  <c r="H133" i="16" s="1"/>
  <c r="I133" i="16" s="1"/>
  <c r="J133" i="16" s="1"/>
  <c r="H136" i="16"/>
  <c r="I136" i="16" s="1"/>
  <c r="J136" i="16" s="1"/>
  <c r="G141" i="16"/>
  <c r="H141" i="16" s="1"/>
  <c r="I141" i="16" s="1"/>
  <c r="J141" i="16" s="1"/>
  <c r="H144" i="16"/>
  <c r="I144" i="16" s="1"/>
  <c r="J144" i="16" s="1"/>
  <c r="G149" i="16"/>
  <c r="H149" i="16" s="1"/>
  <c r="I149" i="16" s="1"/>
  <c r="J149" i="16" s="1"/>
  <c r="H152" i="16"/>
  <c r="I152" i="16" s="1"/>
  <c r="J152" i="16" s="1"/>
  <c r="G157" i="16"/>
  <c r="H157" i="16" s="1"/>
  <c r="I157" i="16" s="1"/>
  <c r="J157" i="16" s="1"/>
  <c r="H160" i="16"/>
  <c r="I160" i="16" s="1"/>
  <c r="J160" i="16" s="1"/>
  <c r="G165" i="16"/>
  <c r="H165" i="16" s="1"/>
  <c r="I165" i="16" s="1"/>
  <c r="J165" i="16" s="1"/>
  <c r="H168" i="16"/>
  <c r="I168" i="16" s="1"/>
  <c r="J168" i="16" s="1"/>
  <c r="G173" i="16"/>
  <c r="H173" i="16" s="1"/>
  <c r="I173" i="16" s="1"/>
  <c r="J173" i="16" s="1"/>
  <c r="H176" i="16"/>
  <c r="I176" i="16" s="1"/>
  <c r="J176" i="16" s="1"/>
  <c r="G181" i="16"/>
  <c r="H181" i="16" s="1"/>
  <c r="I181" i="16" s="1"/>
  <c r="J181" i="16" s="1"/>
  <c r="H184" i="16"/>
  <c r="I184" i="16" s="1"/>
  <c r="J184" i="16" s="1"/>
  <c r="G189" i="16"/>
  <c r="H189" i="16" s="1"/>
  <c r="I189" i="16" s="1"/>
  <c r="J189" i="16" s="1"/>
  <c r="G197" i="16"/>
  <c r="H197" i="16" s="1"/>
  <c r="I197" i="16" s="1"/>
  <c r="J197" i="16" s="1"/>
  <c r="F200" i="16"/>
  <c r="G200" i="16"/>
  <c r="H123" i="16"/>
  <c r="I123" i="16" s="1"/>
  <c r="J123" i="16" s="1"/>
  <c r="H131" i="16"/>
  <c r="I131" i="16" s="1"/>
  <c r="J131" i="16" s="1"/>
  <c r="H139" i="16"/>
  <c r="I139" i="16" s="1"/>
  <c r="J139" i="16" s="1"/>
  <c r="H147" i="16"/>
  <c r="I147" i="16" s="1"/>
  <c r="J147" i="16" s="1"/>
  <c r="H155" i="16"/>
  <c r="I155" i="16" s="1"/>
  <c r="J155" i="16" s="1"/>
  <c r="H163" i="16"/>
  <c r="I163" i="16" s="1"/>
  <c r="J163" i="16" s="1"/>
  <c r="H179" i="16"/>
  <c r="I179" i="16" s="1"/>
  <c r="J179" i="16" s="1"/>
  <c r="H195" i="16"/>
  <c r="I195" i="16" s="1"/>
  <c r="J195" i="16" s="1"/>
  <c r="H105" i="16"/>
  <c r="I105" i="16" s="1"/>
  <c r="J105" i="16" s="1"/>
  <c r="H121" i="16"/>
  <c r="I121" i="16" s="1"/>
  <c r="J121" i="16" s="1"/>
  <c r="G142" i="16"/>
  <c r="H142" i="16" s="1"/>
  <c r="I142" i="16" s="1"/>
  <c r="J142" i="16" s="1"/>
  <c r="H145" i="16"/>
  <c r="I145" i="16" s="1"/>
  <c r="J145" i="16" s="1"/>
  <c r="G150" i="16"/>
  <c r="H150" i="16" s="1"/>
  <c r="I150" i="16" s="1"/>
  <c r="J150" i="16" s="1"/>
  <c r="H153" i="16"/>
  <c r="I153" i="16" s="1"/>
  <c r="J153" i="16" s="1"/>
  <c r="G158" i="16"/>
  <c r="H158" i="16" s="1"/>
  <c r="I158" i="16" s="1"/>
  <c r="J158" i="16" s="1"/>
  <c r="H161" i="16"/>
  <c r="I161" i="16" s="1"/>
  <c r="J161" i="16" s="1"/>
  <c r="G166" i="16"/>
  <c r="H166" i="16" s="1"/>
  <c r="I166" i="16" s="1"/>
  <c r="J166" i="16" s="1"/>
  <c r="G174" i="16"/>
  <c r="H174" i="16" s="1"/>
  <c r="I174" i="16" s="1"/>
  <c r="J174" i="16" s="1"/>
  <c r="G182" i="16"/>
  <c r="H182" i="16" s="1"/>
  <c r="I182" i="16" s="1"/>
  <c r="J182" i="16" s="1"/>
  <c r="H185" i="16"/>
  <c r="I185" i="16" s="1"/>
  <c r="J185" i="16" s="1"/>
  <c r="G190" i="16"/>
  <c r="H190" i="16" s="1"/>
  <c r="I190" i="16" s="1"/>
  <c r="J190" i="16" s="1"/>
  <c r="G198" i="16"/>
  <c r="H198" i="16" s="1"/>
  <c r="I198" i="16" s="1"/>
  <c r="J198" i="16" s="1"/>
  <c r="F202" i="16"/>
  <c r="H202" i="16" s="1"/>
  <c r="I202" i="16" s="1"/>
  <c r="J202" i="16" s="1"/>
  <c r="I18" i="4"/>
  <c r="E38" i="4" s="1"/>
  <c r="I15" i="4"/>
  <c r="H17" i="15"/>
  <c r="I17" i="15" s="1"/>
  <c r="J17" i="15" s="1"/>
  <c r="F14" i="15"/>
  <c r="H14" i="15" s="1"/>
  <c r="I14" i="15" s="1"/>
  <c r="J14" i="15" s="1"/>
  <c r="F26" i="15"/>
  <c r="H26" i="15" s="1"/>
  <c r="I26" i="15" s="1"/>
  <c r="J26" i="15" s="1"/>
  <c r="F35" i="15"/>
  <c r="H35" i="15" s="1"/>
  <c r="I35" i="15" s="1"/>
  <c r="J35" i="15" s="1"/>
  <c r="F38" i="15"/>
  <c r="H38" i="15" s="1"/>
  <c r="I38" i="15" s="1"/>
  <c r="J38" i="15" s="1"/>
  <c r="G57" i="15"/>
  <c r="H57" i="15" s="1"/>
  <c r="I57" i="15" s="1"/>
  <c r="J57" i="15" s="1"/>
  <c r="G72" i="15"/>
  <c r="H72" i="15" s="1"/>
  <c r="I72" i="15" s="1"/>
  <c r="J72" i="15" s="1"/>
  <c r="G76" i="15"/>
  <c r="H76" i="15" s="1"/>
  <c r="I76" i="15" s="1"/>
  <c r="J76" i="15" s="1"/>
  <c r="G126" i="15"/>
  <c r="H126" i="15" s="1"/>
  <c r="I126" i="15" s="1"/>
  <c r="J126" i="15" s="1"/>
  <c r="G166" i="15"/>
  <c r="H166" i="15" s="1"/>
  <c r="I166" i="15" s="1"/>
  <c r="J166" i="15" s="1"/>
  <c r="G175" i="15"/>
  <c r="H180" i="15"/>
  <c r="I180" i="15" s="1"/>
  <c r="J180" i="15" s="1"/>
  <c r="G52" i="15"/>
  <c r="H52" i="15" s="1"/>
  <c r="I52" i="15" s="1"/>
  <c r="J52" i="15" s="1"/>
  <c r="G61" i="15"/>
  <c r="H61" i="15" s="1"/>
  <c r="I61" i="15" s="1"/>
  <c r="J61" i="15" s="1"/>
  <c r="G91" i="15"/>
  <c r="F97" i="15"/>
  <c r="G101" i="15"/>
  <c r="G116" i="15"/>
  <c r="H116" i="15" s="1"/>
  <c r="I116" i="15" s="1"/>
  <c r="J116" i="15" s="1"/>
  <c r="G131" i="15"/>
  <c r="G147" i="15"/>
  <c r="H157" i="15"/>
  <c r="I157" i="15" s="1"/>
  <c r="J157" i="15" s="1"/>
  <c r="G162" i="15"/>
  <c r="H162" i="15" s="1"/>
  <c r="I162" i="15" s="1"/>
  <c r="J162" i="15" s="1"/>
  <c r="G171" i="15"/>
  <c r="H176" i="15"/>
  <c r="I176" i="15" s="1"/>
  <c r="J176" i="15" s="1"/>
  <c r="G180" i="15"/>
  <c r="G195" i="15"/>
  <c r="H195" i="15" s="1"/>
  <c r="I195" i="15" s="1"/>
  <c r="J195" i="15" s="1"/>
  <c r="G199" i="15"/>
  <c r="H199" i="15" s="1"/>
  <c r="I199" i="15" s="1"/>
  <c r="J199" i="15" s="1"/>
  <c r="H5" i="15"/>
  <c r="I5" i="15" s="1"/>
  <c r="J5" i="15" s="1"/>
  <c r="H192" i="15"/>
  <c r="I192" i="15" s="1"/>
  <c r="J192" i="15" s="1"/>
  <c r="H196" i="15"/>
  <c r="I196" i="15" s="1"/>
  <c r="J196" i="15" s="1"/>
  <c r="F18" i="15"/>
  <c r="H18" i="15" s="1"/>
  <c r="I18" i="15" s="1"/>
  <c r="J18" i="15" s="1"/>
  <c r="F36" i="15"/>
  <c r="H36" i="15" s="1"/>
  <c r="I36" i="15" s="1"/>
  <c r="J36" i="15" s="1"/>
  <c r="F39" i="15"/>
  <c r="H39" i="15" s="1"/>
  <c r="I39" i="15" s="1"/>
  <c r="J39" i="15" s="1"/>
  <c r="G53" i="15"/>
  <c r="H53" i="15" s="1"/>
  <c r="I53" i="15" s="1"/>
  <c r="J53" i="15" s="1"/>
  <c r="H59" i="15"/>
  <c r="I59" i="15" s="1"/>
  <c r="J59" i="15" s="1"/>
  <c r="G81" i="15"/>
  <c r="H81" i="15" s="1"/>
  <c r="I81" i="15" s="1"/>
  <c r="J81" i="15" s="1"/>
  <c r="G98" i="15"/>
  <c r="H98" i="15" s="1"/>
  <c r="I98" i="15" s="1"/>
  <c r="J98" i="15" s="1"/>
  <c r="G108" i="15"/>
  <c r="H114" i="15"/>
  <c r="I114" i="15" s="1"/>
  <c r="J114" i="15" s="1"/>
  <c r="G123" i="15"/>
  <c r="G128" i="15"/>
  <c r="G132" i="15"/>
  <c r="G148" i="15"/>
  <c r="G163" i="15"/>
  <c r="H163" i="15" s="1"/>
  <c r="I163" i="15" s="1"/>
  <c r="J163" i="15" s="1"/>
  <c r="G168" i="15"/>
  <c r="H168" i="15" s="1"/>
  <c r="I168" i="15" s="1"/>
  <c r="J168" i="15" s="1"/>
  <c r="G172" i="15"/>
  <c r="H172" i="15" s="1"/>
  <c r="I172" i="15" s="1"/>
  <c r="J172" i="15" s="1"/>
  <c r="G188" i="15"/>
  <c r="F6" i="15"/>
  <c r="H6" i="15" s="1"/>
  <c r="I6" i="15" s="1"/>
  <c r="J6" i="15" s="1"/>
  <c r="F9" i="15"/>
  <c r="H9" i="15" s="1"/>
  <c r="I9" i="15" s="1"/>
  <c r="J9" i="15" s="1"/>
  <c r="F3" i="15"/>
  <c r="H3" i="15" s="1"/>
  <c r="I3" i="15" s="1"/>
  <c r="J3" i="15" s="1"/>
  <c r="H34" i="15"/>
  <c r="I34" i="15" s="1"/>
  <c r="J34" i="15" s="1"/>
  <c r="H145" i="15"/>
  <c r="I145" i="15" s="1"/>
  <c r="J145" i="15" s="1"/>
  <c r="H29" i="15"/>
  <c r="I29" i="15" s="1"/>
  <c r="J29" i="15" s="1"/>
  <c r="H121" i="15"/>
  <c r="I121" i="15" s="1"/>
  <c r="J121" i="15" s="1"/>
  <c r="H71" i="15"/>
  <c r="I71" i="15" s="1"/>
  <c r="J71" i="15" s="1"/>
  <c r="H13" i="15"/>
  <c r="I13" i="15" s="1"/>
  <c r="J13" i="15" s="1"/>
  <c r="H25" i="15"/>
  <c r="I25" i="15" s="1"/>
  <c r="J25" i="15" s="1"/>
  <c r="F31" i="15"/>
  <c r="G37" i="15"/>
  <c r="H37" i="15" s="1"/>
  <c r="I37" i="15" s="1"/>
  <c r="J37" i="15" s="1"/>
  <c r="G75" i="15"/>
  <c r="H75" i="15" s="1"/>
  <c r="I75" i="15" s="1"/>
  <c r="J75" i="15" s="1"/>
  <c r="G89" i="15"/>
  <c r="G125" i="15"/>
  <c r="G140" i="15"/>
  <c r="H146" i="15"/>
  <c r="I146" i="15" s="1"/>
  <c r="J146" i="15" s="1"/>
  <c r="F169" i="15"/>
  <c r="H169" i="15" s="1"/>
  <c r="I169" i="15" s="1"/>
  <c r="J169" i="15" s="1"/>
  <c r="G174" i="15"/>
  <c r="H174" i="15" s="1"/>
  <c r="I174" i="15" s="1"/>
  <c r="J174" i="15" s="1"/>
  <c r="G184" i="15"/>
  <c r="H184" i="15" s="1"/>
  <c r="I184" i="15" s="1"/>
  <c r="J184" i="15" s="1"/>
  <c r="H191" i="15"/>
  <c r="I191" i="15" s="1"/>
  <c r="J191" i="15" s="1"/>
  <c r="H198" i="15"/>
  <c r="I198" i="15" s="1"/>
  <c r="J198" i="15" s="1"/>
  <c r="G202" i="15"/>
  <c r="H202" i="15" s="1"/>
  <c r="I202" i="15" s="1"/>
  <c r="J202" i="15" s="1"/>
  <c r="H15" i="15"/>
  <c r="I15" i="15" s="1"/>
  <c r="J15" i="15" s="1"/>
  <c r="F94" i="15"/>
  <c r="G94" i="15"/>
  <c r="H31" i="15"/>
  <c r="I31" i="15" s="1"/>
  <c r="J31" i="15" s="1"/>
  <c r="H23" i="15"/>
  <c r="I23" i="15" s="1"/>
  <c r="J23" i="15" s="1"/>
  <c r="G67" i="15"/>
  <c r="F67" i="15"/>
  <c r="F84" i="15"/>
  <c r="G84" i="15"/>
  <c r="F117" i="15"/>
  <c r="H117" i="15" s="1"/>
  <c r="I117" i="15" s="1"/>
  <c r="J117" i="15" s="1"/>
  <c r="G117" i="15"/>
  <c r="F63" i="15"/>
  <c r="G63" i="15"/>
  <c r="F69" i="15"/>
  <c r="G69" i="15"/>
  <c r="F86" i="15"/>
  <c r="G86" i="15"/>
  <c r="F47" i="15"/>
  <c r="G47" i="15"/>
  <c r="F54" i="15"/>
  <c r="H54" i="15" s="1"/>
  <c r="I54" i="15" s="1"/>
  <c r="J54" i="15" s="1"/>
  <c r="G54" i="15"/>
  <c r="H19" i="15"/>
  <c r="I19" i="15" s="1"/>
  <c r="J19" i="15" s="1"/>
  <c r="H27" i="15"/>
  <c r="I27" i="15" s="1"/>
  <c r="J27" i="15" s="1"/>
  <c r="F56" i="15"/>
  <c r="G56" i="15"/>
  <c r="F182" i="15"/>
  <c r="G182" i="15"/>
  <c r="H65" i="15"/>
  <c r="I65" i="15" s="1"/>
  <c r="J65" i="15" s="1"/>
  <c r="G167" i="15"/>
  <c r="H167" i="15" s="1"/>
  <c r="I167" i="15" s="1"/>
  <c r="J167" i="15" s="1"/>
  <c r="F4" i="15"/>
  <c r="H4" i="15" s="1"/>
  <c r="I4" i="15" s="1"/>
  <c r="J4" i="15" s="1"/>
  <c r="F8" i="15"/>
  <c r="H8" i="15" s="1"/>
  <c r="I8" i="15" s="1"/>
  <c r="J8" i="15" s="1"/>
  <c r="F12" i="15"/>
  <c r="H12" i="15" s="1"/>
  <c r="I12" i="15" s="1"/>
  <c r="J12" i="15" s="1"/>
  <c r="I29" i="4" s="1"/>
  <c r="F38" i="4" s="1"/>
  <c r="F16" i="15"/>
  <c r="H16" i="15" s="1"/>
  <c r="I16" i="15" s="1"/>
  <c r="J16" i="15" s="1"/>
  <c r="F20" i="15"/>
  <c r="H20" i="15" s="1"/>
  <c r="I20" i="15" s="1"/>
  <c r="J20" i="15" s="1"/>
  <c r="F24" i="15"/>
  <c r="H24" i="15" s="1"/>
  <c r="I24" i="15" s="1"/>
  <c r="J24" i="15" s="1"/>
  <c r="F28" i="15"/>
  <c r="H28" i="15" s="1"/>
  <c r="I28" i="15" s="1"/>
  <c r="J28" i="15" s="1"/>
  <c r="F32" i="15"/>
  <c r="H32" i="15" s="1"/>
  <c r="I32" i="15" s="1"/>
  <c r="J32" i="15" s="1"/>
  <c r="F44" i="15"/>
  <c r="H44" i="15" s="1"/>
  <c r="I44" i="15" s="1"/>
  <c r="J44" i="15" s="1"/>
  <c r="G49" i="15"/>
  <c r="H49" i="15" s="1"/>
  <c r="I49" i="15" s="1"/>
  <c r="J49" i="15" s="1"/>
  <c r="H58" i="15"/>
  <c r="I58" i="15" s="1"/>
  <c r="J58" i="15" s="1"/>
  <c r="G65" i="15"/>
  <c r="H78" i="15"/>
  <c r="I78" i="15" s="1"/>
  <c r="J78" i="15" s="1"/>
  <c r="G80" i="15"/>
  <c r="H80" i="15" s="1"/>
  <c r="I80" i="15" s="1"/>
  <c r="J80" i="15" s="1"/>
  <c r="G82" i="15"/>
  <c r="H82" i="15" s="1"/>
  <c r="I82" i="15" s="1"/>
  <c r="J82" i="15" s="1"/>
  <c r="F103" i="15"/>
  <c r="G103" i="15"/>
  <c r="F109" i="15"/>
  <c r="H109" i="15" s="1"/>
  <c r="I109" i="15" s="1"/>
  <c r="J109" i="15" s="1"/>
  <c r="G124" i="15"/>
  <c r="H128" i="15"/>
  <c r="I128" i="15" s="1"/>
  <c r="J128" i="15" s="1"/>
  <c r="G160" i="15"/>
  <c r="H160" i="15" s="1"/>
  <c r="I160" i="15" s="1"/>
  <c r="J160" i="15" s="1"/>
  <c r="H97" i="15"/>
  <c r="I97" i="15" s="1"/>
  <c r="J97" i="15" s="1"/>
  <c r="H124" i="15"/>
  <c r="I124" i="15" s="1"/>
  <c r="J124" i="15" s="1"/>
  <c r="G137" i="15"/>
  <c r="F137" i="15"/>
  <c r="H137" i="15" s="1"/>
  <c r="I137" i="15" s="1"/>
  <c r="J137" i="15" s="1"/>
  <c r="F141" i="15"/>
  <c r="H141" i="15" s="1"/>
  <c r="I141" i="15" s="1"/>
  <c r="J141" i="15" s="1"/>
  <c r="H51" i="15"/>
  <c r="I51" i="15" s="1"/>
  <c r="J51" i="15" s="1"/>
  <c r="H74" i="15"/>
  <c r="I74" i="15" s="1"/>
  <c r="J74" i="15" s="1"/>
  <c r="H89" i="15"/>
  <c r="I89" i="15" s="1"/>
  <c r="J89" i="15" s="1"/>
  <c r="F95" i="15"/>
  <c r="G95" i="15"/>
  <c r="F118" i="15"/>
  <c r="G118" i="15"/>
  <c r="H125" i="15"/>
  <c r="I125" i="15" s="1"/>
  <c r="J125" i="15" s="1"/>
  <c r="F134" i="15"/>
  <c r="G134" i="15"/>
  <c r="H149" i="15"/>
  <c r="I149" i="15" s="1"/>
  <c r="J149" i="15" s="1"/>
  <c r="F156" i="15"/>
  <c r="G156" i="15"/>
  <c r="F189" i="15"/>
  <c r="H189" i="15" s="1"/>
  <c r="I189" i="15" s="1"/>
  <c r="J189" i="15" s="1"/>
  <c r="H62" i="15"/>
  <c r="I62" i="15" s="1"/>
  <c r="J62" i="15" s="1"/>
  <c r="F104" i="15"/>
  <c r="H104" i="15" s="1"/>
  <c r="I104" i="15" s="1"/>
  <c r="J104" i="15" s="1"/>
  <c r="G104" i="15"/>
  <c r="F119" i="15"/>
  <c r="H119" i="15" s="1"/>
  <c r="I119" i="15" s="1"/>
  <c r="J119" i="15" s="1"/>
  <c r="G119" i="15"/>
  <c r="F40" i="15"/>
  <c r="H40" i="15" s="1"/>
  <c r="I40" i="15" s="1"/>
  <c r="J40" i="15" s="1"/>
  <c r="I26" i="4" s="1"/>
  <c r="I38" i="4" s="1"/>
  <c r="F43" i="15"/>
  <c r="H43" i="15" s="1"/>
  <c r="I43" i="15" s="1"/>
  <c r="J43" i="15" s="1"/>
  <c r="G46" i="15"/>
  <c r="F48" i="15"/>
  <c r="H48" i="15" s="1"/>
  <c r="I48" i="15" s="1"/>
  <c r="J48" i="15" s="1"/>
  <c r="F55" i="15"/>
  <c r="H55" i="15" s="1"/>
  <c r="I55" i="15" s="1"/>
  <c r="J55" i="15" s="1"/>
  <c r="G62" i="15"/>
  <c r="F64" i="15"/>
  <c r="H64" i="15" s="1"/>
  <c r="I64" i="15" s="1"/>
  <c r="J64" i="15" s="1"/>
  <c r="H66" i="15"/>
  <c r="I66" i="15" s="1"/>
  <c r="J66" i="15" s="1"/>
  <c r="G68" i="15"/>
  <c r="H68" i="15" s="1"/>
  <c r="I68" i="15" s="1"/>
  <c r="J68" i="15" s="1"/>
  <c r="G70" i="15"/>
  <c r="H70" i="15" s="1"/>
  <c r="I70" i="15" s="1"/>
  <c r="J70" i="15" s="1"/>
  <c r="F83" i="15"/>
  <c r="H83" i="15" s="1"/>
  <c r="I83" i="15" s="1"/>
  <c r="J83" i="15" s="1"/>
  <c r="G85" i="15"/>
  <c r="H85" i="15" s="1"/>
  <c r="I85" i="15" s="1"/>
  <c r="J85" i="15" s="1"/>
  <c r="G92" i="15"/>
  <c r="H96" i="15"/>
  <c r="I96" i="15" s="1"/>
  <c r="J96" i="15" s="1"/>
  <c r="H101" i="15"/>
  <c r="I101" i="15" s="1"/>
  <c r="J101" i="15" s="1"/>
  <c r="G107" i="15"/>
  <c r="G122" i="15"/>
  <c r="H122" i="15" s="1"/>
  <c r="I122" i="15" s="1"/>
  <c r="J122" i="15" s="1"/>
  <c r="F139" i="15"/>
  <c r="G139" i="15"/>
  <c r="G143" i="15"/>
  <c r="H143" i="15" s="1"/>
  <c r="I143" i="15" s="1"/>
  <c r="J143" i="15" s="1"/>
  <c r="G197" i="15"/>
  <c r="F197" i="15"/>
  <c r="H197" i="15" s="1"/>
  <c r="I197" i="15" s="1"/>
  <c r="J197" i="15" s="1"/>
  <c r="H46" i="15"/>
  <c r="I46" i="15" s="1"/>
  <c r="J46" i="15" s="1"/>
  <c r="H92" i="15"/>
  <c r="I92" i="15" s="1"/>
  <c r="J92" i="15" s="1"/>
  <c r="H87" i="15"/>
  <c r="I87" i="15" s="1"/>
  <c r="J87" i="15" s="1"/>
  <c r="G50" i="15"/>
  <c r="H50" i="15" s="1"/>
  <c r="I50" i="15" s="1"/>
  <c r="J50" i="15" s="1"/>
  <c r="H73" i="15"/>
  <c r="I73" i="15" s="1"/>
  <c r="J73" i="15" s="1"/>
  <c r="G77" i="15"/>
  <c r="H77" i="15" s="1"/>
  <c r="I77" i="15" s="1"/>
  <c r="J77" i="15" s="1"/>
  <c r="G90" i="15"/>
  <c r="H90" i="15" s="1"/>
  <c r="I90" i="15" s="1"/>
  <c r="J90" i="15" s="1"/>
  <c r="G93" i="15"/>
  <c r="H93" i="15" s="1"/>
  <c r="I93" i="15" s="1"/>
  <c r="J93" i="15" s="1"/>
  <c r="F102" i="15"/>
  <c r="H102" i="15" s="1"/>
  <c r="I102" i="15" s="1"/>
  <c r="J102" i="15" s="1"/>
  <c r="G102" i="15"/>
  <c r="F105" i="15"/>
  <c r="H105" i="15" s="1"/>
  <c r="I105" i="15" s="1"/>
  <c r="J105" i="15" s="1"/>
  <c r="G111" i="15"/>
  <c r="H111" i="15" s="1"/>
  <c r="I111" i="15" s="1"/>
  <c r="J111" i="15" s="1"/>
  <c r="F120" i="15"/>
  <c r="G120" i="15"/>
  <c r="F136" i="15"/>
  <c r="G136" i="15"/>
  <c r="F154" i="15"/>
  <c r="H154" i="15" s="1"/>
  <c r="I154" i="15" s="1"/>
  <c r="J154" i="15" s="1"/>
  <c r="G154" i="15"/>
  <c r="G158" i="15"/>
  <c r="H158" i="15" s="1"/>
  <c r="I158" i="15" s="1"/>
  <c r="J158" i="15" s="1"/>
  <c r="G177" i="15"/>
  <c r="F177" i="15"/>
  <c r="F187" i="15"/>
  <c r="G187" i="15"/>
  <c r="H175" i="15"/>
  <c r="I175" i="15" s="1"/>
  <c r="J175" i="15" s="1"/>
  <c r="H99" i="15"/>
  <c r="I99" i="15" s="1"/>
  <c r="J99" i="15" s="1"/>
  <c r="H131" i="15"/>
  <c r="I131" i="15" s="1"/>
  <c r="J131" i="15" s="1"/>
  <c r="F133" i="15"/>
  <c r="H133" i="15" s="1"/>
  <c r="I133" i="15" s="1"/>
  <c r="J133" i="15" s="1"/>
  <c r="G135" i="15"/>
  <c r="H135" i="15" s="1"/>
  <c r="I135" i="15" s="1"/>
  <c r="J135" i="15" s="1"/>
  <c r="H148" i="15"/>
  <c r="I148" i="15" s="1"/>
  <c r="J148" i="15" s="1"/>
  <c r="G150" i="15"/>
  <c r="H150" i="15" s="1"/>
  <c r="I150" i="15" s="1"/>
  <c r="J150" i="15" s="1"/>
  <c r="G152" i="15"/>
  <c r="H152" i="15" s="1"/>
  <c r="I152" i="15" s="1"/>
  <c r="J152" i="15" s="1"/>
  <c r="F165" i="15"/>
  <c r="H165" i="15" s="1"/>
  <c r="I165" i="15" s="1"/>
  <c r="J165" i="15" s="1"/>
  <c r="G170" i="15"/>
  <c r="H170" i="15" s="1"/>
  <c r="I170" i="15" s="1"/>
  <c r="J170" i="15" s="1"/>
  <c r="H129" i="15"/>
  <c r="I129" i="15" s="1"/>
  <c r="J129" i="15" s="1"/>
  <c r="H161" i="15"/>
  <c r="I161" i="15" s="1"/>
  <c r="J161" i="15" s="1"/>
  <c r="F185" i="15"/>
  <c r="H185" i="15" s="1"/>
  <c r="I185" i="15" s="1"/>
  <c r="J185" i="15" s="1"/>
  <c r="G190" i="15"/>
  <c r="H190" i="15" s="1"/>
  <c r="I190" i="15" s="1"/>
  <c r="J190" i="15" s="1"/>
  <c r="H91" i="15"/>
  <c r="I91" i="15" s="1"/>
  <c r="J91" i="15" s="1"/>
  <c r="H108" i="15"/>
  <c r="I108" i="15" s="1"/>
  <c r="J108" i="15" s="1"/>
  <c r="G110" i="15"/>
  <c r="H110" i="15" s="1"/>
  <c r="I110" i="15" s="1"/>
  <c r="J110" i="15" s="1"/>
  <c r="G112" i="15"/>
  <c r="H112" i="15" s="1"/>
  <c r="I112" i="15" s="1"/>
  <c r="J112" i="15" s="1"/>
  <c r="H123" i="15"/>
  <c r="I123" i="15" s="1"/>
  <c r="J123" i="15" s="1"/>
  <c r="G127" i="15"/>
  <c r="H127" i="15" s="1"/>
  <c r="I127" i="15" s="1"/>
  <c r="J127" i="15" s="1"/>
  <c r="H140" i="15"/>
  <c r="I140" i="15" s="1"/>
  <c r="J140" i="15" s="1"/>
  <c r="G142" i="15"/>
  <c r="H142" i="15" s="1"/>
  <c r="I142" i="15" s="1"/>
  <c r="J142" i="15" s="1"/>
  <c r="G144" i="15"/>
  <c r="H144" i="15" s="1"/>
  <c r="I144" i="15" s="1"/>
  <c r="J144" i="15" s="1"/>
  <c r="G159" i="15"/>
  <c r="H159" i="15" s="1"/>
  <c r="I159" i="15" s="1"/>
  <c r="J159" i="15" s="1"/>
  <c r="H171" i="15"/>
  <c r="I171" i="15" s="1"/>
  <c r="J171" i="15" s="1"/>
  <c r="F173" i="15"/>
  <c r="H173" i="15" s="1"/>
  <c r="I173" i="15" s="1"/>
  <c r="J173" i="15" s="1"/>
  <c r="G178" i="15"/>
  <c r="H178" i="15" s="1"/>
  <c r="I178" i="15" s="1"/>
  <c r="J178" i="15" s="1"/>
  <c r="G183" i="15"/>
  <c r="H183" i="15" s="1"/>
  <c r="I183" i="15" s="1"/>
  <c r="J183" i="15" s="1"/>
  <c r="H188" i="15"/>
  <c r="I188" i="15" s="1"/>
  <c r="J188" i="15" s="1"/>
  <c r="F201" i="15"/>
  <c r="H201" i="15" s="1"/>
  <c r="I201" i="15" s="1"/>
  <c r="J201" i="15" s="1"/>
  <c r="H100" i="15"/>
  <c r="I100" i="15" s="1"/>
  <c r="J100" i="15" s="1"/>
  <c r="H115" i="15"/>
  <c r="I115" i="15" s="1"/>
  <c r="J115" i="15" s="1"/>
  <c r="H132" i="15"/>
  <c r="I132" i="15" s="1"/>
  <c r="J132" i="15" s="1"/>
  <c r="G151" i="15"/>
  <c r="H151" i="15" s="1"/>
  <c r="I151" i="15" s="1"/>
  <c r="J151" i="15" s="1"/>
  <c r="H164" i="15"/>
  <c r="I164" i="15" s="1"/>
  <c r="J164" i="15" s="1"/>
  <c r="H179" i="15"/>
  <c r="I179" i="15" s="1"/>
  <c r="J179" i="15" s="1"/>
  <c r="F181" i="15"/>
  <c r="H181" i="15" s="1"/>
  <c r="I181" i="15" s="1"/>
  <c r="J181" i="15" s="1"/>
  <c r="G186" i="15"/>
  <c r="H186" i="15" s="1"/>
  <c r="I186" i="15" s="1"/>
  <c r="J186" i="15" s="1"/>
  <c r="G200" i="15"/>
  <c r="H200" i="15" s="1"/>
  <c r="I200" i="15" s="1"/>
  <c r="J200" i="15" s="1"/>
  <c r="F2" i="8"/>
  <c r="F2" i="10"/>
  <c r="F2" i="7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J123" i="22" l="1"/>
  <c r="K123" i="22"/>
  <c r="J139" i="22"/>
  <c r="K139" i="22"/>
  <c r="J51" i="22"/>
  <c r="K51" i="22"/>
  <c r="J48" i="22"/>
  <c r="H180" i="22"/>
  <c r="I180" i="22" s="1"/>
  <c r="J180" i="22" s="1"/>
  <c r="H109" i="22"/>
  <c r="I109" i="22" s="1"/>
  <c r="H85" i="22"/>
  <c r="I85" i="22" s="1"/>
  <c r="H156" i="22"/>
  <c r="I156" i="22" s="1"/>
  <c r="J4" i="22"/>
  <c r="K35" i="22"/>
  <c r="K179" i="22"/>
  <c r="J179" i="22"/>
  <c r="K155" i="22"/>
  <c r="J155" i="22"/>
  <c r="K75" i="22"/>
  <c r="K171" i="22"/>
  <c r="J171" i="22"/>
  <c r="K131" i="22"/>
  <c r="J131" i="22"/>
  <c r="K187" i="22"/>
  <c r="J187" i="22"/>
  <c r="H108" i="22"/>
  <c r="I108" i="22" s="1"/>
  <c r="H132" i="22"/>
  <c r="I132" i="22" s="1"/>
  <c r="H188" i="22"/>
  <c r="I188" i="22" s="1"/>
  <c r="K83" i="22"/>
  <c r="H104" i="22"/>
  <c r="I104" i="22" s="1"/>
  <c r="J115" i="22"/>
  <c r="J163" i="22"/>
  <c r="K163" i="22"/>
  <c r="K138" i="21"/>
  <c r="J138" i="21"/>
  <c r="K74" i="21"/>
  <c r="J74" i="21"/>
  <c r="K75" i="21"/>
  <c r="J75" i="21"/>
  <c r="K123" i="21"/>
  <c r="J123" i="21"/>
  <c r="K90" i="21"/>
  <c r="J90" i="21"/>
  <c r="K139" i="21"/>
  <c r="J139" i="21"/>
  <c r="K163" i="21"/>
  <c r="J162" i="21"/>
  <c r="J60" i="21"/>
  <c r="H77" i="21"/>
  <c r="I77" i="21" s="1"/>
  <c r="K77" i="21" s="1"/>
  <c r="K11" i="21"/>
  <c r="J11" i="21"/>
  <c r="K155" i="21"/>
  <c r="J155" i="21"/>
  <c r="K159" i="21"/>
  <c r="K72" i="21"/>
  <c r="J31" i="21"/>
  <c r="J27" i="21"/>
  <c r="K86" i="21"/>
  <c r="J24" i="21"/>
  <c r="K145" i="21"/>
  <c r="J85" i="21"/>
  <c r="K85" i="21"/>
  <c r="H152" i="21"/>
  <c r="I152" i="21" s="1"/>
  <c r="J152" i="21" s="1"/>
  <c r="H93" i="21"/>
  <c r="I93" i="21" s="1"/>
  <c r="J93" i="21" s="1"/>
  <c r="J46" i="21"/>
  <c r="K153" i="21"/>
  <c r="K187" i="21"/>
  <c r="J187" i="21"/>
  <c r="J42" i="21"/>
  <c r="J156" i="21"/>
  <c r="K156" i="21"/>
  <c r="H108" i="21"/>
  <c r="I108" i="21" s="1"/>
  <c r="J108" i="21" s="1"/>
  <c r="J48" i="21"/>
  <c r="K48" i="21"/>
  <c r="J56" i="19"/>
  <c r="K56" i="19"/>
  <c r="J29" i="19"/>
  <c r="K29" i="19"/>
  <c r="J176" i="19"/>
  <c r="K176" i="19"/>
  <c r="J47" i="19"/>
  <c r="K47" i="19"/>
  <c r="J122" i="19"/>
  <c r="K122" i="19"/>
  <c r="J188" i="19"/>
  <c r="K188" i="19"/>
  <c r="J124" i="19"/>
  <c r="K124" i="19"/>
  <c r="J27" i="19"/>
  <c r="K27" i="19"/>
  <c r="J21" i="19"/>
  <c r="K21" i="19"/>
  <c r="J93" i="19"/>
  <c r="K93" i="19"/>
  <c r="J129" i="19"/>
  <c r="K129" i="19"/>
  <c r="J163" i="19"/>
  <c r="K163" i="19"/>
  <c r="J142" i="19"/>
  <c r="K142" i="19"/>
  <c r="J196" i="19"/>
  <c r="K196" i="19"/>
  <c r="J68" i="19"/>
  <c r="K68" i="19"/>
  <c r="J25" i="19"/>
  <c r="K25" i="19"/>
  <c r="J202" i="19"/>
  <c r="K202" i="19"/>
  <c r="J174" i="19"/>
  <c r="K174" i="19"/>
  <c r="J139" i="19"/>
  <c r="K139" i="19"/>
  <c r="J94" i="19"/>
  <c r="K94" i="19"/>
  <c r="J144" i="19"/>
  <c r="K144" i="19"/>
  <c r="J186" i="19"/>
  <c r="K186" i="19"/>
  <c r="J149" i="19"/>
  <c r="K149" i="19"/>
  <c r="J114" i="19"/>
  <c r="K114" i="19"/>
  <c r="H115" i="19"/>
  <c r="I115" i="19" s="1"/>
  <c r="H191" i="19"/>
  <c r="I191" i="19" s="1"/>
  <c r="J54" i="19"/>
  <c r="K54" i="19"/>
  <c r="J37" i="19"/>
  <c r="K37" i="19"/>
  <c r="J79" i="19"/>
  <c r="K79" i="19"/>
  <c r="J12" i="19"/>
  <c r="K12" i="19"/>
  <c r="H95" i="19"/>
  <c r="I95" i="19" s="1"/>
  <c r="J50" i="19"/>
  <c r="K50" i="19"/>
  <c r="H99" i="19"/>
  <c r="I99" i="19" s="1"/>
  <c r="J158" i="19"/>
  <c r="K158" i="19"/>
  <c r="J89" i="19"/>
  <c r="K89" i="19"/>
  <c r="J65" i="19"/>
  <c r="K65" i="19"/>
  <c r="J35" i="19"/>
  <c r="K35" i="19"/>
  <c r="J102" i="19"/>
  <c r="K102" i="19"/>
  <c r="J31" i="19"/>
  <c r="K31" i="19"/>
  <c r="J137" i="19"/>
  <c r="K137" i="19"/>
  <c r="J200" i="19"/>
  <c r="K200" i="19"/>
  <c r="J171" i="19"/>
  <c r="K171" i="19"/>
  <c r="J134" i="19"/>
  <c r="K134" i="19"/>
  <c r="J136" i="19"/>
  <c r="K136" i="19"/>
  <c r="J181" i="19"/>
  <c r="K181" i="19"/>
  <c r="J146" i="19"/>
  <c r="K146" i="19"/>
  <c r="J109" i="19"/>
  <c r="K109" i="19"/>
  <c r="J116" i="19"/>
  <c r="K116" i="19"/>
  <c r="J88" i="19"/>
  <c r="K88" i="19"/>
  <c r="J55" i="19"/>
  <c r="K55" i="19"/>
  <c r="J8" i="19"/>
  <c r="K8" i="19"/>
  <c r="H66" i="19"/>
  <c r="I66" i="19" s="1"/>
  <c r="J23" i="19"/>
  <c r="K23" i="19"/>
  <c r="J17" i="19"/>
  <c r="K17" i="19"/>
  <c r="J32" i="19"/>
  <c r="K32" i="19"/>
  <c r="J152" i="19"/>
  <c r="K152" i="19"/>
  <c r="J16" i="19"/>
  <c r="K16" i="19"/>
  <c r="J125" i="19"/>
  <c r="K125" i="19"/>
  <c r="J193" i="19"/>
  <c r="K193" i="19"/>
  <c r="J198" i="19"/>
  <c r="K198" i="19"/>
  <c r="J166" i="19"/>
  <c r="K166" i="19"/>
  <c r="J131" i="19"/>
  <c r="K131" i="19"/>
  <c r="J192" i="19"/>
  <c r="K192" i="19"/>
  <c r="J128" i="19"/>
  <c r="K128" i="19"/>
  <c r="J178" i="19"/>
  <c r="K178" i="19"/>
  <c r="J141" i="19"/>
  <c r="K141" i="19"/>
  <c r="J106" i="19"/>
  <c r="K106" i="19"/>
  <c r="J148" i="19"/>
  <c r="K148" i="19"/>
  <c r="J108" i="19"/>
  <c r="K108" i="19"/>
  <c r="J83" i="19"/>
  <c r="K83" i="19"/>
  <c r="J72" i="19"/>
  <c r="K72" i="19"/>
  <c r="J4" i="19"/>
  <c r="K4" i="19"/>
  <c r="J61" i="19"/>
  <c r="K61" i="19"/>
  <c r="J19" i="19"/>
  <c r="K19" i="19"/>
  <c r="J199" i="19"/>
  <c r="K199" i="19"/>
  <c r="J91" i="19"/>
  <c r="K91" i="19"/>
  <c r="J13" i="19"/>
  <c r="K13" i="19"/>
  <c r="J154" i="19"/>
  <c r="K154" i="19"/>
  <c r="J97" i="19"/>
  <c r="K97" i="19"/>
  <c r="J69" i="19"/>
  <c r="K69" i="19"/>
  <c r="J185" i="19"/>
  <c r="K185" i="19"/>
  <c r="J195" i="19"/>
  <c r="K195" i="19"/>
  <c r="J126" i="19"/>
  <c r="K126" i="19"/>
  <c r="J184" i="19"/>
  <c r="K184" i="19"/>
  <c r="J120" i="19"/>
  <c r="K120" i="19"/>
  <c r="J173" i="19"/>
  <c r="K173" i="19"/>
  <c r="J138" i="19"/>
  <c r="K138" i="19"/>
  <c r="J101" i="19"/>
  <c r="K101" i="19"/>
  <c r="J180" i="19"/>
  <c r="K180" i="19"/>
  <c r="J100" i="19"/>
  <c r="K100" i="19"/>
  <c r="J87" i="19"/>
  <c r="K87" i="19"/>
  <c r="J67" i="19"/>
  <c r="K67" i="19"/>
  <c r="J49" i="19"/>
  <c r="K49" i="19"/>
  <c r="J81" i="19"/>
  <c r="K81" i="19"/>
  <c r="J15" i="19"/>
  <c r="K15" i="19"/>
  <c r="J156" i="19"/>
  <c r="K156" i="19"/>
  <c r="J59" i="19"/>
  <c r="K59" i="19"/>
  <c r="J9" i="19"/>
  <c r="K9" i="19"/>
  <c r="J201" i="19"/>
  <c r="K201" i="19"/>
  <c r="J189" i="19"/>
  <c r="K189" i="19"/>
  <c r="J40" i="19"/>
  <c r="K40" i="19"/>
  <c r="J177" i="19"/>
  <c r="K177" i="19"/>
  <c r="J190" i="19"/>
  <c r="K190" i="19"/>
  <c r="J155" i="19"/>
  <c r="K155" i="19"/>
  <c r="J123" i="19"/>
  <c r="K123" i="19"/>
  <c r="J112" i="19"/>
  <c r="K112" i="19"/>
  <c r="J170" i="19"/>
  <c r="K170" i="19"/>
  <c r="J133" i="19"/>
  <c r="K133" i="19"/>
  <c r="J98" i="19"/>
  <c r="K98" i="19"/>
  <c r="J140" i="19"/>
  <c r="K140" i="19"/>
  <c r="J92" i="19"/>
  <c r="K92" i="19"/>
  <c r="H90" i="19"/>
  <c r="I90" i="19" s="1"/>
  <c r="J80" i="19"/>
  <c r="K80" i="19"/>
  <c r="J57" i="19"/>
  <c r="K57" i="19"/>
  <c r="J28" i="19"/>
  <c r="K28" i="19"/>
  <c r="H159" i="19"/>
  <c r="I159" i="19" s="1"/>
  <c r="J76" i="19"/>
  <c r="K76" i="19"/>
  <c r="J51" i="19"/>
  <c r="K51" i="19"/>
  <c r="J11" i="19"/>
  <c r="K11" i="19"/>
  <c r="J60" i="19"/>
  <c r="K60" i="19"/>
  <c r="J53" i="19"/>
  <c r="K53" i="19"/>
  <c r="J5" i="19"/>
  <c r="K5" i="19"/>
  <c r="J42" i="19"/>
  <c r="K42" i="19"/>
  <c r="J179" i="19"/>
  <c r="K179" i="19"/>
  <c r="J164" i="19"/>
  <c r="K164" i="19"/>
  <c r="J84" i="19"/>
  <c r="K84" i="19"/>
  <c r="J34" i="19"/>
  <c r="K34" i="19"/>
  <c r="J187" i="19"/>
  <c r="K187" i="19"/>
  <c r="J150" i="19"/>
  <c r="K150" i="19"/>
  <c r="J118" i="19"/>
  <c r="K118" i="19"/>
  <c r="J168" i="19"/>
  <c r="K168" i="19"/>
  <c r="J197" i="19"/>
  <c r="K197" i="19"/>
  <c r="J165" i="19"/>
  <c r="K165" i="19"/>
  <c r="J130" i="19"/>
  <c r="K130" i="19"/>
  <c r="J172" i="19"/>
  <c r="K172" i="19"/>
  <c r="J73" i="19"/>
  <c r="K73" i="19"/>
  <c r="J85" i="19"/>
  <c r="K85" i="19"/>
  <c r="J105" i="19"/>
  <c r="K105" i="19"/>
  <c r="J46" i="19"/>
  <c r="K46" i="19"/>
  <c r="J104" i="19"/>
  <c r="K104" i="19"/>
  <c r="J24" i="19"/>
  <c r="K24" i="19"/>
  <c r="J71" i="19"/>
  <c r="K71" i="19"/>
  <c r="J45" i="19"/>
  <c r="K45" i="19"/>
  <c r="J7" i="19"/>
  <c r="E5" i="23" s="1"/>
  <c r="K7" i="19"/>
  <c r="J157" i="19"/>
  <c r="K157" i="19"/>
  <c r="J44" i="19"/>
  <c r="K44" i="19"/>
  <c r="J48" i="19"/>
  <c r="K48" i="19"/>
  <c r="J77" i="19"/>
  <c r="K77" i="19"/>
  <c r="J145" i="19"/>
  <c r="K145" i="19"/>
  <c r="J117" i="19"/>
  <c r="K117" i="19"/>
  <c r="J58" i="19"/>
  <c r="K58" i="19"/>
  <c r="J161" i="19"/>
  <c r="K161" i="19"/>
  <c r="J153" i="19"/>
  <c r="K153" i="19"/>
  <c r="J182" i="19"/>
  <c r="K182" i="19"/>
  <c r="J147" i="19"/>
  <c r="K147" i="19"/>
  <c r="J110" i="19"/>
  <c r="K110" i="19"/>
  <c r="J160" i="19"/>
  <c r="K160" i="19"/>
  <c r="J194" i="19"/>
  <c r="K194" i="19"/>
  <c r="J162" i="19"/>
  <c r="K162" i="19"/>
  <c r="J169" i="19"/>
  <c r="K169" i="19"/>
  <c r="J132" i="19"/>
  <c r="K132" i="19"/>
  <c r="J39" i="19"/>
  <c r="K39" i="19"/>
  <c r="J75" i="19"/>
  <c r="K75" i="19"/>
  <c r="J43" i="19"/>
  <c r="K43" i="19"/>
  <c r="J96" i="19"/>
  <c r="K96" i="19"/>
  <c r="J20" i="19"/>
  <c r="K20" i="19"/>
  <c r="J64" i="19"/>
  <c r="K64" i="19"/>
  <c r="J41" i="19"/>
  <c r="K41" i="19"/>
  <c r="J63" i="19"/>
  <c r="K63" i="19"/>
  <c r="J33" i="19"/>
  <c r="K33" i="19"/>
  <c r="K3" i="19"/>
  <c r="J3" i="19"/>
  <c r="J52" i="19"/>
  <c r="K52" i="19"/>
  <c r="H119" i="18"/>
  <c r="I119" i="18" s="1"/>
  <c r="J119" i="18" s="1"/>
  <c r="H131" i="18"/>
  <c r="I131" i="18" s="1"/>
  <c r="J131" i="18" s="1"/>
  <c r="J6" i="23"/>
  <c r="K25" i="4"/>
  <c r="I6" i="23"/>
  <c r="K26" i="4"/>
  <c r="H100" i="18"/>
  <c r="I100" i="18" s="1"/>
  <c r="J100" i="18" s="1"/>
  <c r="K29" i="4"/>
  <c r="F6" i="23"/>
  <c r="K27" i="4"/>
  <c r="H6" i="23"/>
  <c r="H177" i="18"/>
  <c r="I177" i="18" s="1"/>
  <c r="J177" i="18" s="1"/>
  <c r="H117" i="18"/>
  <c r="I117" i="18" s="1"/>
  <c r="J117" i="18" s="1"/>
  <c r="H156" i="15"/>
  <c r="I156" i="15" s="1"/>
  <c r="J156" i="15" s="1"/>
  <c r="H95" i="15"/>
  <c r="I95" i="15" s="1"/>
  <c r="J95" i="15" s="1"/>
  <c r="H134" i="15"/>
  <c r="I134" i="15" s="1"/>
  <c r="J134" i="15" s="1"/>
  <c r="H200" i="16"/>
  <c r="I200" i="16" s="1"/>
  <c r="J200" i="16" s="1"/>
  <c r="H98" i="16"/>
  <c r="I98" i="16" s="1"/>
  <c r="J98" i="16" s="1"/>
  <c r="H100" i="16"/>
  <c r="I100" i="16" s="1"/>
  <c r="J100" i="16" s="1"/>
  <c r="H180" i="16"/>
  <c r="I180" i="16" s="1"/>
  <c r="J180" i="16" s="1"/>
  <c r="H126" i="16"/>
  <c r="I126" i="16" s="1"/>
  <c r="J126" i="16" s="1"/>
  <c r="K97" i="22"/>
  <c r="J97" i="22"/>
  <c r="K129" i="22"/>
  <c r="J129" i="22"/>
  <c r="K94" i="22"/>
  <c r="J94" i="22"/>
  <c r="K79" i="22"/>
  <c r="J79" i="22"/>
  <c r="K150" i="22"/>
  <c r="J150" i="22"/>
  <c r="J143" i="22"/>
  <c r="K143" i="22"/>
  <c r="J158" i="22"/>
  <c r="K158" i="22"/>
  <c r="K65" i="22"/>
  <c r="J65" i="22"/>
  <c r="J188" i="22"/>
  <c r="K188" i="22"/>
  <c r="K66" i="22"/>
  <c r="J66" i="22"/>
  <c r="J18" i="22"/>
  <c r="K18" i="22"/>
  <c r="K182" i="22"/>
  <c r="J182" i="22"/>
  <c r="J96" i="22"/>
  <c r="K96" i="22"/>
  <c r="K116" i="22"/>
  <c r="J116" i="22"/>
  <c r="K5" i="22"/>
  <c r="J5" i="22"/>
  <c r="K60" i="22"/>
  <c r="J60" i="22"/>
  <c r="K13" i="22"/>
  <c r="J13" i="22"/>
  <c r="K108" i="22"/>
  <c r="J108" i="22"/>
  <c r="H148" i="22"/>
  <c r="I148" i="22" s="1"/>
  <c r="K57" i="22"/>
  <c r="J57" i="22"/>
  <c r="J10" i="22"/>
  <c r="K10" i="22"/>
  <c r="K52" i="22"/>
  <c r="J52" i="22"/>
  <c r="K183" i="22"/>
  <c r="J183" i="22"/>
  <c r="K55" i="22"/>
  <c r="J55" i="22"/>
  <c r="J132" i="22"/>
  <c r="K132" i="22"/>
  <c r="J134" i="22"/>
  <c r="K134" i="22"/>
  <c r="H164" i="22"/>
  <c r="I164" i="22" s="1"/>
  <c r="H93" i="22"/>
  <c r="I93" i="22" s="1"/>
  <c r="K126" i="22"/>
  <c r="J126" i="22"/>
  <c r="K40" i="22"/>
  <c r="J40" i="22"/>
  <c r="I7" i="23" s="1"/>
  <c r="H111" i="22"/>
  <c r="I111" i="22" s="1"/>
  <c r="J90" i="22"/>
  <c r="K90" i="22"/>
  <c r="H145" i="22"/>
  <c r="I145" i="22" s="1"/>
  <c r="K146" i="22"/>
  <c r="J146" i="22"/>
  <c r="K50" i="22"/>
  <c r="J50" i="22"/>
  <c r="K41" i="22"/>
  <c r="J41" i="22"/>
  <c r="K156" i="22"/>
  <c r="J156" i="22"/>
  <c r="H124" i="22"/>
  <c r="I124" i="22" s="1"/>
  <c r="K32" i="22"/>
  <c r="J32" i="22"/>
  <c r="J64" i="22"/>
  <c r="K64" i="22"/>
  <c r="K89" i="22"/>
  <c r="J89" i="22"/>
  <c r="K71" i="22"/>
  <c r="J71" i="22"/>
  <c r="K45" i="22"/>
  <c r="J45" i="22"/>
  <c r="K33" i="22"/>
  <c r="J33" i="22"/>
  <c r="K95" i="22"/>
  <c r="J95" i="22"/>
  <c r="J103" i="22"/>
  <c r="K103" i="22"/>
  <c r="K189" i="22"/>
  <c r="J189" i="22"/>
  <c r="K109" i="22"/>
  <c r="J109" i="22"/>
  <c r="K82" i="22"/>
  <c r="J82" i="22"/>
  <c r="K24" i="22"/>
  <c r="J24" i="22"/>
  <c r="K98" i="22"/>
  <c r="J98" i="22"/>
  <c r="K136" i="22"/>
  <c r="J136" i="22"/>
  <c r="K104" i="22"/>
  <c r="J104" i="22"/>
  <c r="K87" i="22"/>
  <c r="J87" i="22"/>
  <c r="K68" i="22"/>
  <c r="J68" i="22"/>
  <c r="K37" i="22"/>
  <c r="J37" i="22"/>
  <c r="K25" i="22"/>
  <c r="J25" i="22"/>
  <c r="K118" i="22"/>
  <c r="J118" i="22"/>
  <c r="J26" i="22"/>
  <c r="K26" i="22"/>
  <c r="K173" i="22"/>
  <c r="J173" i="22"/>
  <c r="H196" i="22"/>
  <c r="I196" i="22" s="1"/>
  <c r="K174" i="22"/>
  <c r="J174" i="22"/>
  <c r="J80" i="22"/>
  <c r="K80" i="22"/>
  <c r="K16" i="22"/>
  <c r="J16" i="22"/>
  <c r="H160" i="22"/>
  <c r="I160" i="22" s="1"/>
  <c r="J42" i="22"/>
  <c r="K42" i="22"/>
  <c r="K130" i="22"/>
  <c r="J130" i="22"/>
  <c r="K29" i="22"/>
  <c r="J29" i="22"/>
  <c r="K17" i="22"/>
  <c r="J17" i="22"/>
  <c r="J85" i="22"/>
  <c r="K85" i="22"/>
  <c r="J119" i="22"/>
  <c r="K119" i="22"/>
  <c r="H140" i="22"/>
  <c r="I140" i="22" s="1"/>
  <c r="J125" i="22"/>
  <c r="K125" i="22"/>
  <c r="H172" i="22"/>
  <c r="I172" i="22" s="1"/>
  <c r="K102" i="22"/>
  <c r="J102" i="22"/>
  <c r="H77" i="22"/>
  <c r="I77" i="22" s="1"/>
  <c r="K8" i="22"/>
  <c r="J8" i="22"/>
  <c r="K92" i="22"/>
  <c r="J92" i="22"/>
  <c r="H101" i="22"/>
  <c r="I101" i="22" s="1"/>
  <c r="J34" i="22"/>
  <c r="K34" i="22"/>
  <c r="K110" i="22"/>
  <c r="J110" i="22"/>
  <c r="K21" i="22"/>
  <c r="J21" i="22"/>
  <c r="G7" i="23" s="1"/>
  <c r="K9" i="22"/>
  <c r="J9" i="22"/>
  <c r="K160" i="21"/>
  <c r="J160" i="21"/>
  <c r="J102" i="21"/>
  <c r="K102" i="21"/>
  <c r="J96" i="21"/>
  <c r="K96" i="21"/>
  <c r="K176" i="21"/>
  <c r="J176" i="21"/>
  <c r="K45" i="21"/>
  <c r="J45" i="21"/>
  <c r="K197" i="21"/>
  <c r="J197" i="21"/>
  <c r="K97" i="21"/>
  <c r="J97" i="21"/>
  <c r="K129" i="21"/>
  <c r="J129" i="21"/>
  <c r="K152" i="21"/>
  <c r="K54" i="21"/>
  <c r="J54" i="21"/>
  <c r="K5" i="21"/>
  <c r="J5" i="21"/>
  <c r="K118" i="21"/>
  <c r="J118" i="21"/>
  <c r="H198" i="21"/>
  <c r="I198" i="21" s="1"/>
  <c r="J161" i="21"/>
  <c r="K161" i="21"/>
  <c r="H141" i="21"/>
  <c r="I141" i="21" s="1"/>
  <c r="K71" i="21"/>
  <c r="J71" i="21"/>
  <c r="H128" i="21"/>
  <c r="I128" i="21" s="1"/>
  <c r="K94" i="21"/>
  <c r="J94" i="21"/>
  <c r="J39" i="21"/>
  <c r="K39" i="21"/>
  <c r="H101" i="21"/>
  <c r="I101" i="21" s="1"/>
  <c r="J49" i="21"/>
  <c r="K49" i="21"/>
  <c r="H113" i="21"/>
  <c r="I113" i="21" s="1"/>
  <c r="H30" i="21"/>
  <c r="I30" i="21" s="1"/>
  <c r="J196" i="21"/>
  <c r="K196" i="21"/>
  <c r="K181" i="21"/>
  <c r="J181" i="21"/>
  <c r="J201" i="21"/>
  <c r="K201" i="21"/>
  <c r="H112" i="21"/>
  <c r="I112" i="21" s="1"/>
  <c r="J78" i="21"/>
  <c r="K78" i="21"/>
  <c r="K190" i="21"/>
  <c r="J190" i="21"/>
  <c r="K88" i="21"/>
  <c r="J88" i="21"/>
  <c r="K130" i="21"/>
  <c r="J130" i="21"/>
  <c r="K40" i="21"/>
  <c r="J40" i="21"/>
  <c r="I4" i="23" s="1"/>
  <c r="H22" i="21"/>
  <c r="I22" i="21" s="1"/>
  <c r="K165" i="21"/>
  <c r="J165" i="21"/>
  <c r="J115" i="21"/>
  <c r="K115" i="21"/>
  <c r="J180" i="21"/>
  <c r="K180" i="21"/>
  <c r="H149" i="21"/>
  <c r="I149" i="21" s="1"/>
  <c r="K158" i="21"/>
  <c r="J158" i="21"/>
  <c r="K150" i="21"/>
  <c r="J150" i="21"/>
  <c r="K79" i="21"/>
  <c r="J79" i="21"/>
  <c r="K95" i="21"/>
  <c r="J95" i="21"/>
  <c r="K35" i="21"/>
  <c r="J35" i="21"/>
  <c r="J151" i="21"/>
  <c r="K151" i="21"/>
  <c r="K68" i="21"/>
  <c r="J68" i="21"/>
  <c r="K110" i="21"/>
  <c r="J110" i="21"/>
  <c r="J174" i="21"/>
  <c r="K174" i="21"/>
  <c r="K122" i="21"/>
  <c r="J122" i="21"/>
  <c r="K182" i="21"/>
  <c r="J182" i="21"/>
  <c r="K126" i="21"/>
  <c r="J126" i="21"/>
  <c r="K143" i="21"/>
  <c r="J143" i="21"/>
  <c r="K184" i="21"/>
  <c r="J184" i="21"/>
  <c r="J61" i="21"/>
  <c r="K61" i="21"/>
  <c r="H124" i="21"/>
  <c r="I124" i="21" s="1"/>
  <c r="K76" i="21"/>
  <c r="J76" i="21"/>
  <c r="J70" i="21"/>
  <c r="K70" i="21"/>
  <c r="K29" i="21"/>
  <c r="J29" i="21"/>
  <c r="H6" i="21"/>
  <c r="I6" i="21" s="1"/>
  <c r="H14" i="21"/>
  <c r="I14" i="21" s="1"/>
  <c r="K173" i="21"/>
  <c r="J173" i="21"/>
  <c r="K168" i="21"/>
  <c r="J168" i="21"/>
  <c r="K87" i="21"/>
  <c r="J87" i="21"/>
  <c r="K200" i="21"/>
  <c r="J200" i="21"/>
  <c r="J172" i="21"/>
  <c r="K172" i="21"/>
  <c r="K106" i="21"/>
  <c r="J106" i="21"/>
  <c r="K142" i="21"/>
  <c r="J142" i="21"/>
  <c r="J38" i="21"/>
  <c r="K38" i="21"/>
  <c r="H92" i="21"/>
  <c r="I92" i="21" s="1"/>
  <c r="K119" i="21"/>
  <c r="J119" i="21"/>
  <c r="K63" i="21"/>
  <c r="J63" i="21"/>
  <c r="K21" i="21"/>
  <c r="J21" i="21"/>
  <c r="G4" i="23" s="1"/>
  <c r="H67" i="21"/>
  <c r="I67" i="21" s="1"/>
  <c r="H83" i="21"/>
  <c r="I83" i="21" s="1"/>
  <c r="J164" i="21"/>
  <c r="K164" i="21"/>
  <c r="K84" i="21"/>
  <c r="J84" i="21"/>
  <c r="J188" i="21"/>
  <c r="K188" i="21"/>
  <c r="K189" i="21"/>
  <c r="J189" i="21"/>
  <c r="H166" i="21"/>
  <c r="I166" i="21" s="1"/>
  <c r="J137" i="21"/>
  <c r="K137" i="21"/>
  <c r="K133" i="21"/>
  <c r="J133" i="21"/>
  <c r="K157" i="21"/>
  <c r="J157" i="21"/>
  <c r="K100" i="21"/>
  <c r="J100" i="21"/>
  <c r="J98" i="21"/>
  <c r="K98" i="21"/>
  <c r="H114" i="21"/>
  <c r="I114" i="21" s="1"/>
  <c r="K58" i="21"/>
  <c r="J58" i="21"/>
  <c r="K13" i="21"/>
  <c r="J13" i="21"/>
  <c r="H121" i="19"/>
  <c r="I121" i="19" s="1"/>
  <c r="H183" i="19"/>
  <c r="I183" i="19" s="1"/>
  <c r="H143" i="19"/>
  <c r="I143" i="19" s="1"/>
  <c r="H103" i="19"/>
  <c r="I103" i="19" s="1"/>
  <c r="H107" i="19"/>
  <c r="I107" i="19" s="1"/>
  <c r="H127" i="19"/>
  <c r="I127" i="19" s="1"/>
  <c r="H175" i="19"/>
  <c r="I175" i="19" s="1"/>
  <c r="H62" i="19"/>
  <c r="I62" i="19" s="1"/>
  <c r="H78" i="19"/>
  <c r="I78" i="19" s="1"/>
  <c r="H151" i="19"/>
  <c r="I151" i="19" s="1"/>
  <c r="H86" i="19"/>
  <c r="I86" i="19" s="1"/>
  <c r="H82" i="19"/>
  <c r="I82" i="19" s="1"/>
  <c r="H167" i="19"/>
  <c r="I167" i="19" s="1"/>
  <c r="H113" i="19"/>
  <c r="I113" i="19" s="1"/>
  <c r="H135" i="19"/>
  <c r="I135" i="19" s="1"/>
  <c r="H111" i="19"/>
  <c r="I111" i="19" s="1"/>
  <c r="H119" i="19"/>
  <c r="I119" i="19" s="1"/>
  <c r="H70" i="19"/>
  <c r="I70" i="19" s="1"/>
  <c r="H74" i="19"/>
  <c r="I74" i="19" s="1"/>
  <c r="H90" i="18"/>
  <c r="I90" i="18" s="1"/>
  <c r="J90" i="18" s="1"/>
  <c r="H153" i="18"/>
  <c r="I153" i="18" s="1"/>
  <c r="J153" i="18" s="1"/>
  <c r="H193" i="18"/>
  <c r="I193" i="18" s="1"/>
  <c r="J193" i="18" s="1"/>
  <c r="H129" i="18"/>
  <c r="I129" i="18" s="1"/>
  <c r="J129" i="18" s="1"/>
  <c r="H132" i="18"/>
  <c r="I132" i="18" s="1"/>
  <c r="J132" i="18" s="1"/>
  <c r="H97" i="18"/>
  <c r="I97" i="18" s="1"/>
  <c r="J97" i="18" s="1"/>
  <c r="H185" i="18"/>
  <c r="I185" i="18" s="1"/>
  <c r="J185" i="18" s="1"/>
  <c r="H136" i="18"/>
  <c r="I136" i="18" s="1"/>
  <c r="J136" i="18" s="1"/>
  <c r="H161" i="18"/>
  <c r="I161" i="18" s="1"/>
  <c r="J161" i="18" s="1"/>
  <c r="H114" i="18"/>
  <c r="I114" i="18" s="1"/>
  <c r="J114" i="18" s="1"/>
  <c r="H134" i="16"/>
  <c r="I134" i="16" s="1"/>
  <c r="J134" i="16" s="1"/>
  <c r="H132" i="16"/>
  <c r="I132" i="16" s="1"/>
  <c r="J132" i="16" s="1"/>
  <c r="H140" i="16"/>
  <c r="I140" i="16" s="1"/>
  <c r="J140" i="16" s="1"/>
  <c r="H93" i="16"/>
  <c r="I93" i="16" s="1"/>
  <c r="J93" i="16" s="1"/>
  <c r="H172" i="16"/>
  <c r="I172" i="16" s="1"/>
  <c r="J172" i="16" s="1"/>
  <c r="H110" i="16"/>
  <c r="I110" i="16" s="1"/>
  <c r="J110" i="16" s="1"/>
  <c r="H118" i="16"/>
  <c r="I118" i="16" s="1"/>
  <c r="J118" i="16" s="1"/>
  <c r="H156" i="16"/>
  <c r="I156" i="16" s="1"/>
  <c r="J156" i="16" s="1"/>
  <c r="H116" i="16"/>
  <c r="I116" i="16" s="1"/>
  <c r="J116" i="16" s="1"/>
  <c r="H124" i="16"/>
  <c r="I124" i="16" s="1"/>
  <c r="J124" i="16" s="1"/>
  <c r="H106" i="16"/>
  <c r="I106" i="16" s="1"/>
  <c r="J106" i="16" s="1"/>
  <c r="H91" i="16"/>
  <c r="I91" i="16" s="1"/>
  <c r="J91" i="16" s="1"/>
  <c r="H164" i="16"/>
  <c r="I164" i="16" s="1"/>
  <c r="J164" i="16" s="1"/>
  <c r="H148" i="16"/>
  <c r="I148" i="16" s="1"/>
  <c r="J148" i="16" s="1"/>
  <c r="H108" i="16"/>
  <c r="I108" i="16" s="1"/>
  <c r="J108" i="16" s="1"/>
  <c r="H177" i="15"/>
  <c r="I177" i="15" s="1"/>
  <c r="J177" i="15" s="1"/>
  <c r="H120" i="15"/>
  <c r="I120" i="15" s="1"/>
  <c r="J120" i="15" s="1"/>
  <c r="H56" i="15"/>
  <c r="I56" i="15" s="1"/>
  <c r="J56" i="15" s="1"/>
  <c r="H86" i="15"/>
  <c r="I86" i="15" s="1"/>
  <c r="J86" i="15" s="1"/>
  <c r="H136" i="15"/>
  <c r="I136" i="15" s="1"/>
  <c r="J136" i="15" s="1"/>
  <c r="H118" i="15"/>
  <c r="I118" i="15" s="1"/>
  <c r="J118" i="15" s="1"/>
  <c r="H182" i="15"/>
  <c r="I182" i="15" s="1"/>
  <c r="J182" i="15" s="1"/>
  <c r="H47" i="15"/>
  <c r="I47" i="15" s="1"/>
  <c r="J47" i="15" s="1"/>
  <c r="H63" i="15"/>
  <c r="I63" i="15" s="1"/>
  <c r="J63" i="15" s="1"/>
  <c r="H187" i="15"/>
  <c r="I187" i="15" s="1"/>
  <c r="J187" i="15" s="1"/>
  <c r="H84" i="15"/>
  <c r="I84" i="15" s="1"/>
  <c r="J84" i="15" s="1"/>
  <c r="H94" i="15"/>
  <c r="I94" i="15" s="1"/>
  <c r="J94" i="15" s="1"/>
  <c r="H139" i="15"/>
  <c r="I139" i="15" s="1"/>
  <c r="J139" i="15" s="1"/>
  <c r="H103" i="15"/>
  <c r="I103" i="15" s="1"/>
  <c r="J103" i="15" s="1"/>
  <c r="H69" i="15"/>
  <c r="I69" i="15" s="1"/>
  <c r="J69" i="15" s="1"/>
  <c r="I25" i="4" s="1"/>
  <c r="J38" i="4" s="1"/>
  <c r="H67" i="15"/>
  <c r="I67" i="15" s="1"/>
  <c r="J67" i="15" s="1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H13" i="4"/>
  <c r="D202" i="9"/>
  <c r="G202" i="9" s="1"/>
  <c r="D201" i="9"/>
  <c r="G201" i="9" s="1"/>
  <c r="D200" i="9"/>
  <c r="F200" i="9" s="1"/>
  <c r="D199" i="9"/>
  <c r="F199" i="9" s="1"/>
  <c r="D198" i="9"/>
  <c r="F198" i="9" s="1"/>
  <c r="G197" i="9"/>
  <c r="D197" i="9"/>
  <c r="F197" i="9" s="1"/>
  <c r="D196" i="9"/>
  <c r="D195" i="9"/>
  <c r="F195" i="9" s="1"/>
  <c r="D194" i="9"/>
  <c r="F194" i="9" s="1"/>
  <c r="D193" i="9"/>
  <c r="F193" i="9" s="1"/>
  <c r="G192" i="9"/>
  <c r="D192" i="9"/>
  <c r="F192" i="9" s="1"/>
  <c r="D191" i="9"/>
  <c r="F191" i="9" s="1"/>
  <c r="D190" i="9"/>
  <c r="F190" i="9" s="1"/>
  <c r="D189" i="9"/>
  <c r="F189" i="9" s="1"/>
  <c r="D188" i="9"/>
  <c r="G187" i="9"/>
  <c r="D187" i="9"/>
  <c r="F187" i="9" s="1"/>
  <c r="D186" i="9"/>
  <c r="F186" i="9" s="1"/>
  <c r="D185" i="9"/>
  <c r="F185" i="9" s="1"/>
  <c r="D184" i="9"/>
  <c r="F184" i="9" s="1"/>
  <c r="D183" i="9"/>
  <c r="F183" i="9" s="1"/>
  <c r="D182" i="9"/>
  <c r="F182" i="9" s="1"/>
  <c r="D181" i="9"/>
  <c r="F181" i="9" s="1"/>
  <c r="D180" i="9"/>
  <c r="D179" i="9"/>
  <c r="F179" i="9" s="1"/>
  <c r="D178" i="9"/>
  <c r="F178" i="9" s="1"/>
  <c r="G177" i="9"/>
  <c r="D177" i="9"/>
  <c r="F177" i="9" s="1"/>
  <c r="D176" i="9"/>
  <c r="F176" i="9" s="1"/>
  <c r="G175" i="9"/>
  <c r="D175" i="9"/>
  <c r="F175" i="9" s="1"/>
  <c r="D174" i="9"/>
  <c r="F174" i="9" s="1"/>
  <c r="D173" i="9"/>
  <c r="F173" i="9" s="1"/>
  <c r="D172" i="9"/>
  <c r="D171" i="9"/>
  <c r="F171" i="9" s="1"/>
  <c r="D170" i="9"/>
  <c r="F170" i="9" s="1"/>
  <c r="D169" i="9"/>
  <c r="F169" i="9" s="1"/>
  <c r="D168" i="9"/>
  <c r="F168" i="9" s="1"/>
  <c r="G167" i="9"/>
  <c r="D167" i="9"/>
  <c r="F167" i="9" s="1"/>
  <c r="D166" i="9"/>
  <c r="F166" i="9" s="1"/>
  <c r="G165" i="9"/>
  <c r="D165" i="9"/>
  <c r="F165" i="9" s="1"/>
  <c r="D164" i="9"/>
  <c r="D163" i="9"/>
  <c r="F163" i="9" s="1"/>
  <c r="D162" i="9"/>
  <c r="F162" i="9" s="1"/>
  <c r="D161" i="9"/>
  <c r="F161" i="9" s="1"/>
  <c r="G160" i="9"/>
  <c r="D160" i="9"/>
  <c r="F160" i="9" s="1"/>
  <c r="G159" i="9"/>
  <c r="D159" i="9"/>
  <c r="F159" i="9" s="1"/>
  <c r="D158" i="9"/>
  <c r="F158" i="9" s="1"/>
  <c r="G157" i="9"/>
  <c r="D157" i="9"/>
  <c r="F157" i="9" s="1"/>
  <c r="D156" i="9"/>
  <c r="G155" i="9"/>
  <c r="D155" i="9"/>
  <c r="F155" i="9" s="1"/>
  <c r="D154" i="9"/>
  <c r="F154" i="9" s="1"/>
  <c r="D153" i="9"/>
  <c r="F153" i="9" s="1"/>
  <c r="G152" i="9"/>
  <c r="D152" i="9"/>
  <c r="F152" i="9" s="1"/>
  <c r="G151" i="9"/>
  <c r="D151" i="9"/>
  <c r="F151" i="9" s="1"/>
  <c r="D150" i="9"/>
  <c r="F150" i="9" s="1"/>
  <c r="G149" i="9"/>
  <c r="D149" i="9"/>
  <c r="F149" i="9" s="1"/>
  <c r="D148" i="9"/>
  <c r="G147" i="9"/>
  <c r="D147" i="9"/>
  <c r="F147" i="9" s="1"/>
  <c r="D146" i="9"/>
  <c r="F146" i="9" s="1"/>
  <c r="G145" i="9"/>
  <c r="D145" i="9"/>
  <c r="F145" i="9" s="1"/>
  <c r="G144" i="9"/>
  <c r="D144" i="9"/>
  <c r="F144" i="9" s="1"/>
  <c r="G143" i="9"/>
  <c r="D143" i="9"/>
  <c r="F143" i="9" s="1"/>
  <c r="D142" i="9"/>
  <c r="F142" i="9" s="1"/>
  <c r="G141" i="9"/>
  <c r="D141" i="9"/>
  <c r="F141" i="9" s="1"/>
  <c r="D140" i="9"/>
  <c r="G139" i="9"/>
  <c r="D139" i="9"/>
  <c r="F139" i="9" s="1"/>
  <c r="D138" i="9"/>
  <c r="F138" i="9" s="1"/>
  <c r="G137" i="9"/>
  <c r="D137" i="9"/>
  <c r="F137" i="9" s="1"/>
  <c r="G136" i="9"/>
  <c r="D136" i="9"/>
  <c r="F136" i="9" s="1"/>
  <c r="D135" i="9"/>
  <c r="F135" i="9" s="1"/>
  <c r="D134" i="9"/>
  <c r="F134" i="9" s="1"/>
  <c r="G133" i="9"/>
  <c r="D133" i="9"/>
  <c r="F133" i="9" s="1"/>
  <c r="D132" i="9"/>
  <c r="G131" i="9"/>
  <c r="D131" i="9"/>
  <c r="F131" i="9" s="1"/>
  <c r="D130" i="9"/>
  <c r="F130" i="9" s="1"/>
  <c r="D129" i="9"/>
  <c r="F129" i="9" s="1"/>
  <c r="G128" i="9"/>
  <c r="D128" i="9"/>
  <c r="F128" i="9" s="1"/>
  <c r="D127" i="9"/>
  <c r="F127" i="9" s="1"/>
  <c r="D126" i="9"/>
  <c r="F126" i="9" s="1"/>
  <c r="D125" i="9"/>
  <c r="F125" i="9" s="1"/>
  <c r="D124" i="9"/>
  <c r="G123" i="9"/>
  <c r="D123" i="9"/>
  <c r="F123" i="9" s="1"/>
  <c r="D122" i="9"/>
  <c r="F122" i="9" s="1"/>
  <c r="D121" i="9"/>
  <c r="F121" i="9" s="1"/>
  <c r="D120" i="9"/>
  <c r="F120" i="9" s="1"/>
  <c r="D119" i="9"/>
  <c r="F119" i="9" s="1"/>
  <c r="D118" i="9"/>
  <c r="F118" i="9" s="1"/>
  <c r="D117" i="9"/>
  <c r="F117" i="9" s="1"/>
  <c r="D116" i="9"/>
  <c r="D115" i="9"/>
  <c r="F115" i="9" s="1"/>
  <c r="F114" i="9"/>
  <c r="D114" i="9"/>
  <c r="G114" i="9" s="1"/>
  <c r="D113" i="9"/>
  <c r="F113" i="9" s="1"/>
  <c r="D112" i="9"/>
  <c r="F112" i="9" s="1"/>
  <c r="D111" i="9"/>
  <c r="F111" i="9" s="1"/>
  <c r="D110" i="9"/>
  <c r="G110" i="9" s="1"/>
  <c r="G109" i="9"/>
  <c r="D109" i="9"/>
  <c r="F109" i="9" s="1"/>
  <c r="D108" i="9"/>
  <c r="G108" i="9" s="1"/>
  <c r="D107" i="9"/>
  <c r="F107" i="9" s="1"/>
  <c r="F106" i="9"/>
  <c r="D106" i="9"/>
  <c r="G106" i="9" s="1"/>
  <c r="D105" i="9"/>
  <c r="F105" i="9" s="1"/>
  <c r="D104" i="9"/>
  <c r="D103" i="9"/>
  <c r="F103" i="9" s="1"/>
  <c r="F102" i="9"/>
  <c r="D102" i="9"/>
  <c r="G102" i="9" s="1"/>
  <c r="H101" i="9"/>
  <c r="I101" i="9" s="1"/>
  <c r="J101" i="9" s="1"/>
  <c r="G101" i="9"/>
  <c r="D101" i="9"/>
  <c r="F101" i="9" s="1"/>
  <c r="D100" i="9"/>
  <c r="F100" i="9" s="1"/>
  <c r="D99" i="9"/>
  <c r="F99" i="9" s="1"/>
  <c r="F98" i="9"/>
  <c r="D98" i="9"/>
  <c r="G98" i="9" s="1"/>
  <c r="G97" i="9"/>
  <c r="D97" i="9"/>
  <c r="F97" i="9" s="1"/>
  <c r="D96" i="9"/>
  <c r="G96" i="9" s="1"/>
  <c r="D95" i="9"/>
  <c r="G94" i="9"/>
  <c r="D94" i="9"/>
  <c r="F94" i="9" s="1"/>
  <c r="D93" i="9"/>
  <c r="F93" i="9" s="1"/>
  <c r="D92" i="9"/>
  <c r="G92" i="9" s="1"/>
  <c r="D91" i="9"/>
  <c r="F91" i="9" s="1"/>
  <c r="D90" i="9"/>
  <c r="F90" i="9" s="1"/>
  <c r="D89" i="9"/>
  <c r="G89" i="9" s="1"/>
  <c r="G88" i="9"/>
  <c r="D88" i="9"/>
  <c r="F88" i="9" s="1"/>
  <c r="D87" i="9"/>
  <c r="G87" i="9" s="1"/>
  <c r="F86" i="9"/>
  <c r="D86" i="9"/>
  <c r="G86" i="9" s="1"/>
  <c r="D85" i="9"/>
  <c r="G85" i="9" s="1"/>
  <c r="G84" i="9"/>
  <c r="D84" i="9"/>
  <c r="F84" i="9" s="1"/>
  <c r="D83" i="9"/>
  <c r="G83" i="9" s="1"/>
  <c r="F82" i="9"/>
  <c r="H82" i="9" s="1"/>
  <c r="I82" i="9" s="1"/>
  <c r="J82" i="9" s="1"/>
  <c r="D82" i="9"/>
  <c r="G82" i="9" s="1"/>
  <c r="D81" i="9"/>
  <c r="G81" i="9" s="1"/>
  <c r="G80" i="9"/>
  <c r="D80" i="9"/>
  <c r="F80" i="9" s="1"/>
  <c r="D79" i="9"/>
  <c r="G79" i="9" s="1"/>
  <c r="F78" i="9"/>
  <c r="D78" i="9"/>
  <c r="G78" i="9" s="1"/>
  <c r="D77" i="9"/>
  <c r="G77" i="9" s="1"/>
  <c r="G76" i="9"/>
  <c r="D76" i="9"/>
  <c r="F76" i="9" s="1"/>
  <c r="D75" i="9"/>
  <c r="G75" i="9" s="1"/>
  <c r="F74" i="9"/>
  <c r="D74" i="9"/>
  <c r="G74" i="9" s="1"/>
  <c r="D73" i="9"/>
  <c r="G73" i="9" s="1"/>
  <c r="G72" i="9"/>
  <c r="D72" i="9"/>
  <c r="F72" i="9" s="1"/>
  <c r="D71" i="9"/>
  <c r="G71" i="9" s="1"/>
  <c r="F70" i="9"/>
  <c r="H70" i="9" s="1"/>
  <c r="I70" i="9" s="1"/>
  <c r="J70" i="9" s="1"/>
  <c r="D70" i="9"/>
  <c r="G70" i="9" s="1"/>
  <c r="F69" i="9"/>
  <c r="H69" i="9" s="1"/>
  <c r="I69" i="9" s="1"/>
  <c r="J69" i="9" s="1"/>
  <c r="H25" i="4" s="1"/>
  <c r="J37" i="4" s="1"/>
  <c r="D69" i="9"/>
  <c r="G69" i="9" s="1"/>
  <c r="D68" i="9"/>
  <c r="G68" i="9" s="1"/>
  <c r="D67" i="9"/>
  <c r="G67" i="9" s="1"/>
  <c r="F66" i="9"/>
  <c r="D66" i="9"/>
  <c r="G66" i="9" s="1"/>
  <c r="F65" i="9"/>
  <c r="D65" i="9"/>
  <c r="G65" i="9" s="1"/>
  <c r="D64" i="9"/>
  <c r="G64" i="9" s="1"/>
  <c r="D63" i="9"/>
  <c r="G63" i="9" s="1"/>
  <c r="D62" i="9"/>
  <c r="G62" i="9" s="1"/>
  <c r="F61" i="9"/>
  <c r="H61" i="9" s="1"/>
  <c r="I61" i="9" s="1"/>
  <c r="J61" i="9" s="1"/>
  <c r="D61" i="9"/>
  <c r="G61" i="9" s="1"/>
  <c r="D60" i="9"/>
  <c r="G60" i="9" s="1"/>
  <c r="D59" i="9"/>
  <c r="G59" i="9" s="1"/>
  <c r="D58" i="9"/>
  <c r="G58" i="9" s="1"/>
  <c r="F57" i="9"/>
  <c r="H57" i="9" s="1"/>
  <c r="I57" i="9" s="1"/>
  <c r="J57" i="9" s="1"/>
  <c r="D57" i="9"/>
  <c r="G57" i="9" s="1"/>
  <c r="D56" i="9"/>
  <c r="G56" i="9" s="1"/>
  <c r="D55" i="9"/>
  <c r="G55" i="9" s="1"/>
  <c r="F54" i="9"/>
  <c r="H54" i="9" s="1"/>
  <c r="I54" i="9" s="1"/>
  <c r="J54" i="9" s="1"/>
  <c r="D54" i="9"/>
  <c r="G54" i="9" s="1"/>
  <c r="F53" i="9"/>
  <c r="D53" i="9"/>
  <c r="G53" i="9" s="1"/>
  <c r="F52" i="9"/>
  <c r="D52" i="9"/>
  <c r="G52" i="9" s="1"/>
  <c r="D51" i="9"/>
  <c r="G51" i="9" s="1"/>
  <c r="F50" i="9"/>
  <c r="D50" i="9"/>
  <c r="G50" i="9" s="1"/>
  <c r="F49" i="9"/>
  <c r="D49" i="9"/>
  <c r="G49" i="9" s="1"/>
  <c r="F48" i="9"/>
  <c r="D48" i="9"/>
  <c r="G48" i="9" s="1"/>
  <c r="H48" i="9" s="1"/>
  <c r="I48" i="9" s="1"/>
  <c r="J48" i="9" s="1"/>
  <c r="D47" i="9"/>
  <c r="G47" i="9" s="1"/>
  <c r="F46" i="9"/>
  <c r="D46" i="9"/>
  <c r="G46" i="9" s="1"/>
  <c r="D45" i="9"/>
  <c r="G45" i="9" s="1"/>
  <c r="G44" i="9"/>
  <c r="F44" i="9"/>
  <c r="D44" i="9"/>
  <c r="D43" i="9"/>
  <c r="G43" i="9" s="1"/>
  <c r="F42" i="9"/>
  <c r="D42" i="9"/>
  <c r="G42" i="9" s="1"/>
  <c r="D41" i="9"/>
  <c r="G41" i="9" s="1"/>
  <c r="G40" i="9"/>
  <c r="F40" i="9"/>
  <c r="D40" i="9"/>
  <c r="D39" i="9"/>
  <c r="G39" i="9" s="1"/>
  <c r="H38" i="9"/>
  <c r="I38" i="9" s="1"/>
  <c r="J38" i="9" s="1"/>
  <c r="F38" i="9"/>
  <c r="D38" i="9"/>
  <c r="G38" i="9" s="1"/>
  <c r="D37" i="9"/>
  <c r="G37" i="9" s="1"/>
  <c r="G36" i="9"/>
  <c r="D36" i="9"/>
  <c r="F36" i="9" s="1"/>
  <c r="D35" i="9"/>
  <c r="G35" i="9" s="1"/>
  <c r="F34" i="9"/>
  <c r="D34" i="9"/>
  <c r="G34" i="9" s="1"/>
  <c r="D33" i="9"/>
  <c r="G33" i="9" s="1"/>
  <c r="G32" i="9"/>
  <c r="D32" i="9"/>
  <c r="F32" i="9" s="1"/>
  <c r="G31" i="9"/>
  <c r="D31" i="9"/>
  <c r="F31" i="9" s="1"/>
  <c r="F30" i="9"/>
  <c r="H30" i="9" s="1"/>
  <c r="I30" i="9" s="1"/>
  <c r="J30" i="9" s="1"/>
  <c r="H27" i="4" s="1"/>
  <c r="H37" i="4" s="1"/>
  <c r="D30" i="9"/>
  <c r="G30" i="9" s="1"/>
  <c r="D29" i="9"/>
  <c r="G29" i="9" s="1"/>
  <c r="G28" i="9"/>
  <c r="F28" i="9"/>
  <c r="D28" i="9"/>
  <c r="G27" i="9"/>
  <c r="F27" i="9"/>
  <c r="D27" i="9"/>
  <c r="D26" i="9"/>
  <c r="G26" i="9" s="1"/>
  <c r="F25" i="9"/>
  <c r="D25" i="9"/>
  <c r="G25" i="9" s="1"/>
  <c r="F24" i="9"/>
  <c r="D24" i="9"/>
  <c r="G24" i="9" s="1"/>
  <c r="H24" i="9" s="1"/>
  <c r="I24" i="9" s="1"/>
  <c r="J24" i="9" s="1"/>
  <c r="D23" i="9"/>
  <c r="G23" i="9" s="1"/>
  <c r="F22" i="9"/>
  <c r="D22" i="9"/>
  <c r="G22" i="9" s="1"/>
  <c r="D21" i="9"/>
  <c r="G21" i="9" s="1"/>
  <c r="G20" i="9"/>
  <c r="F20" i="9"/>
  <c r="D20" i="9"/>
  <c r="G19" i="9"/>
  <c r="H19" i="9" s="1"/>
  <c r="I19" i="9" s="1"/>
  <c r="J19" i="9" s="1"/>
  <c r="F19" i="9"/>
  <c r="D19" i="9"/>
  <c r="D18" i="9"/>
  <c r="G18" i="9" s="1"/>
  <c r="F17" i="9"/>
  <c r="D17" i="9"/>
  <c r="G17" i="9" s="1"/>
  <c r="G16" i="9"/>
  <c r="F16" i="9"/>
  <c r="D16" i="9"/>
  <c r="D15" i="9"/>
  <c r="G15" i="9" s="1"/>
  <c r="D14" i="9"/>
  <c r="G14" i="9" s="1"/>
  <c r="D13" i="9"/>
  <c r="G13" i="9" s="1"/>
  <c r="D12" i="9"/>
  <c r="G12" i="9" s="1"/>
  <c r="G11" i="9"/>
  <c r="D11" i="9"/>
  <c r="F11" i="9" s="1"/>
  <c r="G10" i="9"/>
  <c r="F10" i="9"/>
  <c r="H10" i="9" s="1"/>
  <c r="I10" i="9" s="1"/>
  <c r="J10" i="9" s="1"/>
  <c r="D10" i="9"/>
  <c r="D9" i="9"/>
  <c r="G9" i="9" s="1"/>
  <c r="G8" i="9"/>
  <c r="D8" i="9"/>
  <c r="F8" i="9" s="1"/>
  <c r="D7" i="9"/>
  <c r="G7" i="9" s="1"/>
  <c r="D6" i="9"/>
  <c r="F6" i="9" s="1"/>
  <c r="D5" i="9"/>
  <c r="G5" i="9" s="1"/>
  <c r="D4" i="9"/>
  <c r="F4" i="9" s="1"/>
  <c r="D3" i="9"/>
  <c r="G3" i="9" s="1"/>
  <c r="E3" i="8"/>
  <c r="F3" i="8" s="1"/>
  <c r="G3" i="8" s="1"/>
  <c r="H3" i="8" s="1"/>
  <c r="I3" i="8" s="1"/>
  <c r="E4" i="8"/>
  <c r="F4" i="8" s="1"/>
  <c r="G4" i="8" s="1"/>
  <c r="H4" i="8" s="1"/>
  <c r="I4" i="8" s="1"/>
  <c r="E5" i="8"/>
  <c r="E6" i="8"/>
  <c r="E7" i="8"/>
  <c r="F7" i="8" s="1"/>
  <c r="G7" i="8" s="1"/>
  <c r="H7" i="8" s="1"/>
  <c r="I7" i="8" s="1"/>
  <c r="E8" i="8"/>
  <c r="E9" i="8"/>
  <c r="E10" i="8"/>
  <c r="F10" i="8" s="1"/>
  <c r="G10" i="8" s="1"/>
  <c r="H10" i="8" s="1"/>
  <c r="I10" i="8" s="1"/>
  <c r="E11" i="8"/>
  <c r="F11" i="8" s="1"/>
  <c r="G11" i="8" s="1"/>
  <c r="H11" i="8" s="1"/>
  <c r="E12" i="8"/>
  <c r="F12" i="8" s="1"/>
  <c r="G12" i="8" s="1"/>
  <c r="H12" i="8" s="1"/>
  <c r="I12" i="8" s="1"/>
  <c r="E13" i="8"/>
  <c r="E14" i="8"/>
  <c r="E15" i="8"/>
  <c r="F15" i="8" s="1"/>
  <c r="G15" i="8" s="1"/>
  <c r="H15" i="8" s="1"/>
  <c r="I15" i="8" s="1"/>
  <c r="E16" i="8"/>
  <c r="E17" i="8"/>
  <c r="E18" i="8"/>
  <c r="F18" i="8" s="1"/>
  <c r="G18" i="8" s="1"/>
  <c r="H18" i="8" s="1"/>
  <c r="I18" i="8" s="1"/>
  <c r="E19" i="8"/>
  <c r="F19" i="8" s="1"/>
  <c r="G19" i="8" s="1"/>
  <c r="H19" i="8" s="1"/>
  <c r="I19" i="8" s="1"/>
  <c r="E20" i="8"/>
  <c r="F20" i="8" s="1"/>
  <c r="G20" i="8" s="1"/>
  <c r="H20" i="8" s="1"/>
  <c r="I20" i="8" s="1"/>
  <c r="E21" i="8"/>
  <c r="F21" i="8" s="1"/>
  <c r="G21" i="8" s="1"/>
  <c r="H21" i="8" s="1"/>
  <c r="I21" i="8" s="1"/>
  <c r="E22" i="8"/>
  <c r="E23" i="8"/>
  <c r="F23" i="8" s="1"/>
  <c r="G23" i="8" s="1"/>
  <c r="H23" i="8" s="1"/>
  <c r="I23" i="8" s="1"/>
  <c r="E24" i="8"/>
  <c r="E25" i="8"/>
  <c r="E26" i="8"/>
  <c r="F26" i="8" s="1"/>
  <c r="G26" i="8" s="1"/>
  <c r="H26" i="8" s="1"/>
  <c r="I26" i="8" s="1"/>
  <c r="E27" i="8"/>
  <c r="F27" i="8" s="1"/>
  <c r="G27" i="8" s="1"/>
  <c r="H27" i="8" s="1"/>
  <c r="I27" i="8" s="1"/>
  <c r="E28" i="8"/>
  <c r="F28" i="8" s="1"/>
  <c r="G28" i="8" s="1"/>
  <c r="H28" i="8" s="1"/>
  <c r="I28" i="8" s="1"/>
  <c r="E29" i="8"/>
  <c r="F29" i="8" s="1"/>
  <c r="G29" i="8" s="1"/>
  <c r="H29" i="8" s="1"/>
  <c r="I29" i="8" s="1"/>
  <c r="E30" i="8"/>
  <c r="E31" i="8"/>
  <c r="F31" i="8" s="1"/>
  <c r="G31" i="8" s="1"/>
  <c r="H31" i="8" s="1"/>
  <c r="I31" i="8" s="1"/>
  <c r="E32" i="8"/>
  <c r="E2" i="8"/>
  <c r="G2" i="8" s="1"/>
  <c r="H2" i="8" s="1"/>
  <c r="I2" i="8" s="1"/>
  <c r="F5" i="8"/>
  <c r="G5" i="8" s="1"/>
  <c r="H5" i="8" s="1"/>
  <c r="I5" i="8" s="1"/>
  <c r="F13" i="8"/>
  <c r="G13" i="8" s="1"/>
  <c r="H13" i="8" s="1"/>
  <c r="I13" i="8" s="1"/>
  <c r="F32" i="8"/>
  <c r="G32" i="8" s="1"/>
  <c r="H32" i="8" s="1"/>
  <c r="I32" i="8" s="1"/>
  <c r="F30" i="8"/>
  <c r="G30" i="8" s="1"/>
  <c r="H30" i="8" s="1"/>
  <c r="I30" i="8" s="1"/>
  <c r="F25" i="8"/>
  <c r="G25" i="8" s="1"/>
  <c r="H25" i="8" s="1"/>
  <c r="I25" i="8" s="1"/>
  <c r="F24" i="8"/>
  <c r="G24" i="8" s="1"/>
  <c r="H24" i="8" s="1"/>
  <c r="I24" i="8" s="1"/>
  <c r="F22" i="8"/>
  <c r="G22" i="8" s="1"/>
  <c r="H22" i="8" s="1"/>
  <c r="I22" i="8" s="1"/>
  <c r="F17" i="8"/>
  <c r="G17" i="8" s="1"/>
  <c r="H17" i="8" s="1"/>
  <c r="I17" i="8" s="1"/>
  <c r="F16" i="8"/>
  <c r="G16" i="8" s="1"/>
  <c r="H16" i="8" s="1"/>
  <c r="I16" i="8" s="1"/>
  <c r="F14" i="8"/>
  <c r="G14" i="8" s="1"/>
  <c r="H14" i="8" s="1"/>
  <c r="I14" i="8" s="1"/>
  <c r="F9" i="8"/>
  <c r="G9" i="8" s="1"/>
  <c r="H9" i="8" s="1"/>
  <c r="I9" i="8" s="1"/>
  <c r="F8" i="8"/>
  <c r="G8" i="8" s="1"/>
  <c r="H8" i="8" s="1"/>
  <c r="I8" i="8" s="1"/>
  <c r="F6" i="8"/>
  <c r="G6" i="8" s="1"/>
  <c r="H6" i="8" s="1"/>
  <c r="I6" i="8" s="1"/>
  <c r="G2" i="7"/>
  <c r="H2" i="7" s="1"/>
  <c r="E11" i="7"/>
  <c r="F11" i="7" s="1"/>
  <c r="G11" i="7" s="1"/>
  <c r="H11" i="7" s="1"/>
  <c r="K180" i="22" l="1"/>
  <c r="K93" i="21"/>
  <c r="K108" i="21"/>
  <c r="J77" i="21"/>
  <c r="J135" i="19"/>
  <c r="K135" i="19"/>
  <c r="J113" i="19"/>
  <c r="K113" i="19"/>
  <c r="J127" i="19"/>
  <c r="K127" i="19"/>
  <c r="J167" i="19"/>
  <c r="K167" i="19"/>
  <c r="J107" i="19"/>
  <c r="K107" i="19"/>
  <c r="J99" i="19"/>
  <c r="K99" i="19"/>
  <c r="J175" i="19"/>
  <c r="K175" i="19"/>
  <c r="J82" i="19"/>
  <c r="K82" i="19"/>
  <c r="J103" i="19"/>
  <c r="K103" i="19"/>
  <c r="J74" i="19"/>
  <c r="K74" i="19"/>
  <c r="J86" i="19"/>
  <c r="K86" i="19"/>
  <c r="J143" i="19"/>
  <c r="K143" i="19"/>
  <c r="L26" i="4"/>
  <c r="I36" i="4" s="1"/>
  <c r="I5" i="23"/>
  <c r="J70" i="19"/>
  <c r="K70" i="19"/>
  <c r="J151" i="19"/>
  <c r="K151" i="19"/>
  <c r="J183" i="19"/>
  <c r="K183" i="19"/>
  <c r="J66" i="19"/>
  <c r="K66" i="19"/>
  <c r="J95" i="19"/>
  <c r="K95" i="19"/>
  <c r="J119" i="19"/>
  <c r="K119" i="19"/>
  <c r="J78" i="19"/>
  <c r="K78" i="19"/>
  <c r="J121" i="19"/>
  <c r="K121" i="19"/>
  <c r="J90" i="19"/>
  <c r="K90" i="19"/>
  <c r="L25" i="4"/>
  <c r="J36" i="4" s="1"/>
  <c r="J5" i="23"/>
  <c r="J191" i="19"/>
  <c r="K191" i="19"/>
  <c r="J111" i="19"/>
  <c r="K111" i="19"/>
  <c r="J62" i="19"/>
  <c r="K62" i="19"/>
  <c r="J159" i="19"/>
  <c r="K159" i="19"/>
  <c r="F5" i="23"/>
  <c r="L29" i="4"/>
  <c r="F36" i="4" s="1"/>
  <c r="J115" i="19"/>
  <c r="K115" i="19"/>
  <c r="G5" i="23"/>
  <c r="L28" i="4"/>
  <c r="G36" i="4" s="1"/>
  <c r="H46" i="9"/>
  <c r="I46" i="9" s="1"/>
  <c r="J46" i="9" s="1"/>
  <c r="H52" i="9"/>
  <c r="I52" i="9" s="1"/>
  <c r="J52" i="9" s="1"/>
  <c r="H78" i="9"/>
  <c r="I78" i="9" s="1"/>
  <c r="J78" i="9" s="1"/>
  <c r="H74" i="9"/>
  <c r="I74" i="9" s="1"/>
  <c r="J74" i="9" s="1"/>
  <c r="H53" i="9"/>
  <c r="I53" i="9" s="1"/>
  <c r="J53" i="9" s="1"/>
  <c r="H65" i="9"/>
  <c r="I65" i="9" s="1"/>
  <c r="J65" i="9" s="1"/>
  <c r="H102" i="9"/>
  <c r="I102" i="9" s="1"/>
  <c r="J102" i="9" s="1"/>
  <c r="H22" i="9"/>
  <c r="I22" i="9" s="1"/>
  <c r="J22" i="9" s="1"/>
  <c r="H27" i="9"/>
  <c r="I27" i="9" s="1"/>
  <c r="J27" i="9" s="1"/>
  <c r="H31" i="9"/>
  <c r="I31" i="9" s="1"/>
  <c r="J31" i="9" s="1"/>
  <c r="H44" i="9"/>
  <c r="I44" i="9" s="1"/>
  <c r="J44" i="9" s="1"/>
  <c r="H49" i="9"/>
  <c r="I49" i="9" s="1"/>
  <c r="J49" i="9" s="1"/>
  <c r="H86" i="9"/>
  <c r="I86" i="9" s="1"/>
  <c r="J86" i="9" s="1"/>
  <c r="H98" i="9"/>
  <c r="I98" i="9" s="1"/>
  <c r="J98" i="9" s="1"/>
  <c r="K77" i="22"/>
  <c r="J77" i="22"/>
  <c r="K124" i="22"/>
  <c r="J124" i="22"/>
  <c r="K196" i="22"/>
  <c r="J196" i="22"/>
  <c r="K145" i="22"/>
  <c r="J145" i="22"/>
  <c r="J93" i="22"/>
  <c r="K93" i="22"/>
  <c r="J148" i="22"/>
  <c r="K148" i="22"/>
  <c r="K101" i="22"/>
  <c r="J101" i="22"/>
  <c r="K172" i="22"/>
  <c r="J172" i="22"/>
  <c r="K160" i="22"/>
  <c r="J160" i="22"/>
  <c r="K164" i="22"/>
  <c r="J164" i="22"/>
  <c r="J111" i="22"/>
  <c r="K111" i="22"/>
  <c r="K140" i="22"/>
  <c r="J140" i="22"/>
  <c r="K114" i="21"/>
  <c r="J114" i="21"/>
  <c r="K101" i="21"/>
  <c r="J101" i="21"/>
  <c r="K141" i="21"/>
  <c r="J141" i="21"/>
  <c r="K83" i="21"/>
  <c r="J83" i="21"/>
  <c r="J92" i="21"/>
  <c r="K92" i="21"/>
  <c r="K149" i="21"/>
  <c r="J149" i="21"/>
  <c r="J166" i="21"/>
  <c r="K166" i="21"/>
  <c r="J124" i="21"/>
  <c r="K124" i="21"/>
  <c r="K67" i="21"/>
  <c r="J67" i="21"/>
  <c r="K6" i="21"/>
  <c r="J6" i="21"/>
  <c r="J112" i="21"/>
  <c r="K112" i="21"/>
  <c r="K198" i="21"/>
  <c r="J198" i="21"/>
  <c r="K22" i="21"/>
  <c r="J22" i="21"/>
  <c r="K14" i="21"/>
  <c r="J14" i="21"/>
  <c r="K30" i="21"/>
  <c r="J30" i="21"/>
  <c r="H4" i="23" s="1"/>
  <c r="K113" i="21"/>
  <c r="J113" i="21"/>
  <c r="J128" i="21"/>
  <c r="K128" i="21"/>
  <c r="G6" i="9"/>
  <c r="F14" i="9"/>
  <c r="H14" i="9" s="1"/>
  <c r="I14" i="9" s="1"/>
  <c r="J14" i="9" s="1"/>
  <c r="F18" i="9"/>
  <c r="H18" i="9" s="1"/>
  <c r="I18" i="9" s="1"/>
  <c r="J18" i="9" s="1"/>
  <c r="F33" i="9"/>
  <c r="H33" i="9" s="1"/>
  <c r="I33" i="9" s="1"/>
  <c r="J33" i="9" s="1"/>
  <c r="F37" i="9"/>
  <c r="H37" i="9" s="1"/>
  <c r="I37" i="9" s="1"/>
  <c r="J37" i="9" s="1"/>
  <c r="F56" i="9"/>
  <c r="H56" i="9" s="1"/>
  <c r="I56" i="9" s="1"/>
  <c r="J56" i="9" s="1"/>
  <c r="F60" i="9"/>
  <c r="H60" i="9" s="1"/>
  <c r="I60" i="9" s="1"/>
  <c r="J60" i="9" s="1"/>
  <c r="G91" i="9"/>
  <c r="H91" i="9" s="1"/>
  <c r="I91" i="9" s="1"/>
  <c r="J91" i="9" s="1"/>
  <c r="G119" i="9"/>
  <c r="G153" i="9"/>
  <c r="G163" i="9"/>
  <c r="H163" i="9" s="1"/>
  <c r="I163" i="9" s="1"/>
  <c r="J163" i="9" s="1"/>
  <c r="G168" i="9"/>
  <c r="G173" i="9"/>
  <c r="G183" i="9"/>
  <c r="H11" i="9"/>
  <c r="I11" i="9" s="1"/>
  <c r="J11" i="9" s="1"/>
  <c r="F21" i="9"/>
  <c r="H21" i="9" s="1"/>
  <c r="I21" i="9" s="1"/>
  <c r="J21" i="9" s="1"/>
  <c r="H28" i="4" s="1"/>
  <c r="G37" i="4" s="1"/>
  <c r="H25" i="9"/>
  <c r="I25" i="9" s="1"/>
  <c r="J25" i="9" s="1"/>
  <c r="H34" i="9"/>
  <c r="I34" i="9" s="1"/>
  <c r="J34" i="9" s="1"/>
  <c r="F41" i="9"/>
  <c r="H41" i="9" s="1"/>
  <c r="I41" i="9" s="1"/>
  <c r="J41" i="9" s="1"/>
  <c r="F45" i="9"/>
  <c r="H45" i="9" s="1"/>
  <c r="I45" i="9" s="1"/>
  <c r="J45" i="9" s="1"/>
  <c r="F64" i="9"/>
  <c r="H64" i="9" s="1"/>
  <c r="I64" i="9" s="1"/>
  <c r="J64" i="9" s="1"/>
  <c r="F68" i="9"/>
  <c r="H68" i="9" s="1"/>
  <c r="I68" i="9" s="1"/>
  <c r="J68" i="9" s="1"/>
  <c r="F96" i="9"/>
  <c r="H96" i="9" s="1"/>
  <c r="I96" i="9" s="1"/>
  <c r="J96" i="9" s="1"/>
  <c r="G100" i="9"/>
  <c r="G103" i="9"/>
  <c r="H103" i="9" s="1"/>
  <c r="I103" i="9" s="1"/>
  <c r="J103" i="9" s="1"/>
  <c r="G129" i="9"/>
  <c r="G193" i="9"/>
  <c r="H193" i="9" s="1"/>
  <c r="I193" i="9" s="1"/>
  <c r="J193" i="9" s="1"/>
  <c r="H8" i="9"/>
  <c r="I8" i="9" s="1"/>
  <c r="J8" i="9" s="1"/>
  <c r="H28" i="9"/>
  <c r="I28" i="9" s="1"/>
  <c r="J28" i="9" s="1"/>
  <c r="H42" i="9"/>
  <c r="I42" i="9" s="1"/>
  <c r="J42" i="9" s="1"/>
  <c r="F92" i="9"/>
  <c r="H92" i="9" s="1"/>
  <c r="I92" i="9" s="1"/>
  <c r="J92" i="9" s="1"/>
  <c r="G120" i="9"/>
  <c r="G125" i="9"/>
  <c r="G135" i="9"/>
  <c r="G169" i="9"/>
  <c r="H169" i="9" s="1"/>
  <c r="I169" i="9" s="1"/>
  <c r="J169" i="9" s="1"/>
  <c r="G179" i="9"/>
  <c r="G184" i="9"/>
  <c r="G189" i="9"/>
  <c r="G199" i="9"/>
  <c r="H199" i="9" s="1"/>
  <c r="I199" i="9" s="1"/>
  <c r="J199" i="9" s="1"/>
  <c r="H50" i="9"/>
  <c r="I50" i="9" s="1"/>
  <c r="J50" i="9" s="1"/>
  <c r="H72" i="9"/>
  <c r="I72" i="9" s="1"/>
  <c r="J72" i="9" s="1"/>
  <c r="H76" i="9"/>
  <c r="I76" i="9" s="1"/>
  <c r="J76" i="9" s="1"/>
  <c r="H80" i="9"/>
  <c r="I80" i="9" s="1"/>
  <c r="J80" i="9" s="1"/>
  <c r="H84" i="9"/>
  <c r="I84" i="9" s="1"/>
  <c r="J84" i="9" s="1"/>
  <c r="H88" i="9"/>
  <c r="I88" i="9" s="1"/>
  <c r="J88" i="9" s="1"/>
  <c r="H97" i="9"/>
  <c r="I97" i="9" s="1"/>
  <c r="J97" i="9" s="1"/>
  <c r="H6" i="9"/>
  <c r="I6" i="9" s="1"/>
  <c r="J6" i="9" s="1"/>
  <c r="F12" i="9"/>
  <c r="H12" i="9" s="1"/>
  <c r="I12" i="9" s="1"/>
  <c r="J12" i="9" s="1"/>
  <c r="H29" i="4" s="1"/>
  <c r="F37" i="4" s="1"/>
  <c r="F26" i="9"/>
  <c r="H26" i="9" s="1"/>
  <c r="I26" i="9" s="1"/>
  <c r="J26" i="9" s="1"/>
  <c r="G121" i="9"/>
  <c r="G185" i="9"/>
  <c r="G195" i="9"/>
  <c r="H16" i="9"/>
  <c r="I16" i="9" s="1"/>
  <c r="J16" i="9" s="1"/>
  <c r="H29" i="9"/>
  <c r="I29" i="9" s="1"/>
  <c r="J29" i="9" s="1"/>
  <c r="G4" i="9"/>
  <c r="H4" i="9" s="1"/>
  <c r="I4" i="9" s="1"/>
  <c r="J4" i="9" s="1"/>
  <c r="H17" i="9"/>
  <c r="I17" i="9" s="1"/>
  <c r="J17" i="9" s="1"/>
  <c r="F23" i="9"/>
  <c r="H23" i="9" s="1"/>
  <c r="I23" i="9" s="1"/>
  <c r="J23" i="9" s="1"/>
  <c r="F29" i="9"/>
  <c r="F58" i="9"/>
  <c r="H58" i="9" s="1"/>
  <c r="I58" i="9" s="1"/>
  <c r="J58" i="9" s="1"/>
  <c r="F62" i="9"/>
  <c r="H62" i="9" s="1"/>
  <c r="I62" i="9" s="1"/>
  <c r="J62" i="9" s="1"/>
  <c r="H66" i="9"/>
  <c r="I66" i="9" s="1"/>
  <c r="J66" i="9" s="1"/>
  <c r="F73" i="9"/>
  <c r="H73" i="9" s="1"/>
  <c r="I73" i="9" s="1"/>
  <c r="J73" i="9" s="1"/>
  <c r="F77" i="9"/>
  <c r="H77" i="9" s="1"/>
  <c r="I77" i="9" s="1"/>
  <c r="J77" i="9" s="1"/>
  <c r="F81" i="9"/>
  <c r="H81" i="9" s="1"/>
  <c r="I81" i="9" s="1"/>
  <c r="J81" i="9" s="1"/>
  <c r="F85" i="9"/>
  <c r="H85" i="9" s="1"/>
  <c r="I85" i="9" s="1"/>
  <c r="J85" i="9" s="1"/>
  <c r="F89" i="9"/>
  <c r="H89" i="9" s="1"/>
  <c r="I89" i="9" s="1"/>
  <c r="J89" i="9" s="1"/>
  <c r="G105" i="9"/>
  <c r="H105" i="9" s="1"/>
  <c r="I105" i="9" s="1"/>
  <c r="J105" i="9" s="1"/>
  <c r="G117" i="9"/>
  <c r="G127" i="9"/>
  <c r="H127" i="9" s="1"/>
  <c r="I127" i="9" s="1"/>
  <c r="J127" i="9" s="1"/>
  <c r="G161" i="9"/>
  <c r="H161" i="9" s="1"/>
  <c r="I161" i="9" s="1"/>
  <c r="J161" i="9" s="1"/>
  <c r="G171" i="9"/>
  <c r="G176" i="9"/>
  <c r="G181" i="9"/>
  <c r="G191" i="9"/>
  <c r="H20" i="9"/>
  <c r="I20" i="9" s="1"/>
  <c r="J20" i="9" s="1"/>
  <c r="H32" i="9"/>
  <c r="I32" i="9" s="1"/>
  <c r="J32" i="9" s="1"/>
  <c r="H36" i="9"/>
  <c r="I36" i="9" s="1"/>
  <c r="J36" i="9" s="1"/>
  <c r="H40" i="9"/>
  <c r="I40" i="9" s="1"/>
  <c r="J40" i="9" s="1"/>
  <c r="H26" i="4" s="1"/>
  <c r="I37" i="4" s="1"/>
  <c r="H123" i="9"/>
  <c r="I123" i="9" s="1"/>
  <c r="J123" i="9" s="1"/>
  <c r="H15" i="4"/>
  <c r="H10" i="4"/>
  <c r="G26" i="10"/>
  <c r="H26" i="10" s="1"/>
  <c r="I26" i="10" s="1"/>
  <c r="J26" i="10" s="1"/>
  <c r="K26" i="10" s="1"/>
  <c r="J11" i="10"/>
  <c r="K11" i="10" s="1"/>
  <c r="G11" i="10"/>
  <c r="H11" i="10"/>
  <c r="I11" i="10" s="1"/>
  <c r="G28" i="10"/>
  <c r="H28" i="10" s="1"/>
  <c r="I28" i="10" s="1"/>
  <c r="J28" i="10" s="1"/>
  <c r="K28" i="10" s="1"/>
  <c r="G5" i="10"/>
  <c r="H5" i="10"/>
  <c r="I5" i="10" s="1"/>
  <c r="J5" i="10" s="1"/>
  <c r="K5" i="10" s="1"/>
  <c r="G13" i="10"/>
  <c r="H13" i="10"/>
  <c r="I13" i="10" s="1"/>
  <c r="J13" i="10" s="1"/>
  <c r="K13" i="10" s="1"/>
  <c r="J21" i="10"/>
  <c r="K21" i="10" s="1"/>
  <c r="G21" i="10"/>
  <c r="H21" i="10"/>
  <c r="I21" i="10" s="1"/>
  <c r="G29" i="10"/>
  <c r="H29" i="10" s="1"/>
  <c r="I29" i="10" s="1"/>
  <c r="J29" i="10" s="1"/>
  <c r="K29" i="10" s="1"/>
  <c r="G10" i="10"/>
  <c r="H10" i="10" s="1"/>
  <c r="I10" i="10" s="1"/>
  <c r="J10" i="10" s="1"/>
  <c r="K10" i="10" s="1"/>
  <c r="G4" i="10"/>
  <c r="H4" i="10" s="1"/>
  <c r="I4" i="10" s="1"/>
  <c r="J4" i="10" s="1"/>
  <c r="K4" i="10" s="1"/>
  <c r="G6" i="10"/>
  <c r="H6" i="10"/>
  <c r="I6" i="10" s="1"/>
  <c r="J6" i="10" s="1"/>
  <c r="K6" i="10" s="1"/>
  <c r="G14" i="10"/>
  <c r="H14" i="10" s="1"/>
  <c r="I14" i="10" s="1"/>
  <c r="J14" i="10" s="1"/>
  <c r="K14" i="10" s="1"/>
  <c r="G22" i="10"/>
  <c r="H22" i="10"/>
  <c r="I22" i="10" s="1"/>
  <c r="J22" i="10" s="1"/>
  <c r="K22" i="10" s="1"/>
  <c r="G30" i="10"/>
  <c r="H30" i="10"/>
  <c r="I30" i="10" s="1"/>
  <c r="J30" i="10" s="1"/>
  <c r="K30" i="10" s="1"/>
  <c r="G3" i="10"/>
  <c r="H3" i="10" s="1"/>
  <c r="I3" i="10" s="1"/>
  <c r="J3" i="10" s="1"/>
  <c r="K3" i="10" s="1"/>
  <c r="G7" i="10"/>
  <c r="H7" i="10" s="1"/>
  <c r="I7" i="10" s="1"/>
  <c r="J7" i="10" s="1"/>
  <c r="K7" i="10" s="1"/>
  <c r="G15" i="10"/>
  <c r="H15" i="10"/>
  <c r="I15" i="10" s="1"/>
  <c r="J15" i="10" s="1"/>
  <c r="K15" i="10" s="1"/>
  <c r="G23" i="10"/>
  <c r="H23" i="10" s="1"/>
  <c r="I23" i="10" s="1"/>
  <c r="J23" i="10" s="1"/>
  <c r="K23" i="10" s="1"/>
  <c r="G31" i="10"/>
  <c r="H31" i="10"/>
  <c r="I31" i="10" s="1"/>
  <c r="J31" i="10" s="1"/>
  <c r="K31" i="10" s="1"/>
  <c r="H2" i="10"/>
  <c r="I2" i="10" s="1"/>
  <c r="J2" i="10" s="1"/>
  <c r="K2" i="10" s="1"/>
  <c r="G19" i="10"/>
  <c r="H19" i="10" s="1"/>
  <c r="I19" i="10" s="1"/>
  <c r="J19" i="10" s="1"/>
  <c r="K19" i="10" s="1"/>
  <c r="G20" i="10"/>
  <c r="H20" i="10"/>
  <c r="I20" i="10" s="1"/>
  <c r="J20" i="10" s="1"/>
  <c r="K20" i="10" s="1"/>
  <c r="G8" i="10"/>
  <c r="H8" i="10" s="1"/>
  <c r="I8" i="10" s="1"/>
  <c r="J8" i="10" s="1"/>
  <c r="K8" i="10" s="1"/>
  <c r="G16" i="10"/>
  <c r="H16" i="10"/>
  <c r="I16" i="10" s="1"/>
  <c r="J16" i="10" s="1"/>
  <c r="K16" i="10" s="1"/>
  <c r="G24" i="10"/>
  <c r="H24" i="10"/>
  <c r="I24" i="10" s="1"/>
  <c r="J24" i="10" s="1"/>
  <c r="K24" i="10" s="1"/>
  <c r="J32" i="10"/>
  <c r="K32" i="10" s="1"/>
  <c r="G32" i="10"/>
  <c r="H32" i="10"/>
  <c r="I32" i="10" s="1"/>
  <c r="H18" i="10"/>
  <c r="I18" i="10" s="1"/>
  <c r="J18" i="10" s="1"/>
  <c r="K18" i="10" s="1"/>
  <c r="G18" i="10"/>
  <c r="G27" i="10"/>
  <c r="H27" i="10"/>
  <c r="I27" i="10" s="1"/>
  <c r="J27" i="10" s="1"/>
  <c r="K27" i="10" s="1"/>
  <c r="G12" i="10"/>
  <c r="H12" i="10" s="1"/>
  <c r="I12" i="10" s="1"/>
  <c r="J12" i="10" s="1"/>
  <c r="K12" i="10" s="1"/>
  <c r="G9" i="10"/>
  <c r="H9" i="10"/>
  <c r="I9" i="10" s="1"/>
  <c r="J9" i="10" s="1"/>
  <c r="K9" i="10" s="1"/>
  <c r="G17" i="10"/>
  <c r="H17" i="10" s="1"/>
  <c r="I17" i="10" s="1"/>
  <c r="J17" i="10" s="1"/>
  <c r="K17" i="10" s="1"/>
  <c r="G25" i="10"/>
  <c r="H25" i="10" s="1"/>
  <c r="I25" i="10" s="1"/>
  <c r="J25" i="10" s="1"/>
  <c r="K25" i="10" s="1"/>
  <c r="G2" i="10"/>
  <c r="I11" i="8"/>
  <c r="F124" i="9"/>
  <c r="G124" i="9"/>
  <c r="F156" i="9"/>
  <c r="G156" i="9"/>
  <c r="F188" i="9"/>
  <c r="G188" i="9"/>
  <c r="F3" i="9"/>
  <c r="H3" i="9" s="1"/>
  <c r="I3" i="9" s="1"/>
  <c r="J3" i="9" s="1"/>
  <c r="F7" i="9"/>
  <c r="H7" i="9" s="1"/>
  <c r="I7" i="9" s="1"/>
  <c r="J7" i="9" s="1"/>
  <c r="F35" i="9"/>
  <c r="H35" i="9" s="1"/>
  <c r="I35" i="9" s="1"/>
  <c r="J35" i="9" s="1"/>
  <c r="F51" i="9"/>
  <c r="H51" i="9" s="1"/>
  <c r="I51" i="9" s="1"/>
  <c r="J51" i="9" s="1"/>
  <c r="F67" i="9"/>
  <c r="H67" i="9" s="1"/>
  <c r="I67" i="9" s="1"/>
  <c r="J67" i="9" s="1"/>
  <c r="G93" i="9"/>
  <c r="H93" i="9" s="1"/>
  <c r="I93" i="9" s="1"/>
  <c r="J93" i="9" s="1"/>
  <c r="F116" i="9"/>
  <c r="G116" i="9"/>
  <c r="F148" i="9"/>
  <c r="G148" i="9"/>
  <c r="F180" i="9"/>
  <c r="G180" i="9"/>
  <c r="F13" i="9"/>
  <c r="H13" i="9" s="1"/>
  <c r="I13" i="9" s="1"/>
  <c r="J13" i="9" s="1"/>
  <c r="F39" i="9"/>
  <c r="H39" i="9" s="1"/>
  <c r="I39" i="9" s="1"/>
  <c r="J39" i="9" s="1"/>
  <c r="F55" i="9"/>
  <c r="H55" i="9" s="1"/>
  <c r="I55" i="9" s="1"/>
  <c r="J55" i="9" s="1"/>
  <c r="F71" i="9"/>
  <c r="H71" i="9" s="1"/>
  <c r="I71" i="9" s="1"/>
  <c r="J71" i="9" s="1"/>
  <c r="F75" i="9"/>
  <c r="H75" i="9" s="1"/>
  <c r="I75" i="9" s="1"/>
  <c r="J75" i="9" s="1"/>
  <c r="F79" i="9"/>
  <c r="H79" i="9" s="1"/>
  <c r="I79" i="9" s="1"/>
  <c r="J79" i="9" s="1"/>
  <c r="F83" i="9"/>
  <c r="H83" i="9" s="1"/>
  <c r="I83" i="9" s="1"/>
  <c r="J83" i="9" s="1"/>
  <c r="F87" i="9"/>
  <c r="H87" i="9" s="1"/>
  <c r="I87" i="9" s="1"/>
  <c r="J87" i="9" s="1"/>
  <c r="H100" i="9"/>
  <c r="I100" i="9" s="1"/>
  <c r="J100" i="9" s="1"/>
  <c r="F140" i="9"/>
  <c r="G140" i="9"/>
  <c r="F172" i="9"/>
  <c r="G172" i="9"/>
  <c r="F5" i="9"/>
  <c r="H5" i="9" s="1"/>
  <c r="I5" i="9" s="1"/>
  <c r="J5" i="9" s="1"/>
  <c r="F9" i="9"/>
  <c r="H9" i="9" s="1"/>
  <c r="I9" i="9" s="1"/>
  <c r="J9" i="9" s="1"/>
  <c r="F15" i="9"/>
  <c r="H15" i="9" s="1"/>
  <c r="I15" i="9" s="1"/>
  <c r="J15" i="9" s="1"/>
  <c r="F43" i="9"/>
  <c r="H43" i="9" s="1"/>
  <c r="I43" i="9" s="1"/>
  <c r="J43" i="9" s="1"/>
  <c r="F59" i="9"/>
  <c r="H59" i="9" s="1"/>
  <c r="I59" i="9" s="1"/>
  <c r="J59" i="9" s="1"/>
  <c r="G104" i="9"/>
  <c r="F104" i="9"/>
  <c r="F132" i="9"/>
  <c r="G132" i="9"/>
  <c r="F164" i="9"/>
  <c r="G164" i="9"/>
  <c r="F196" i="9"/>
  <c r="G196" i="9"/>
  <c r="F47" i="9"/>
  <c r="H47" i="9" s="1"/>
  <c r="I47" i="9" s="1"/>
  <c r="J47" i="9" s="1"/>
  <c r="F63" i="9"/>
  <c r="H63" i="9" s="1"/>
  <c r="I63" i="9" s="1"/>
  <c r="J63" i="9" s="1"/>
  <c r="G90" i="9"/>
  <c r="H90" i="9" s="1"/>
  <c r="I90" i="9" s="1"/>
  <c r="J90" i="9" s="1"/>
  <c r="F95" i="9"/>
  <c r="G95" i="9"/>
  <c r="H119" i="9"/>
  <c r="I119" i="9" s="1"/>
  <c r="J119" i="9" s="1"/>
  <c r="H135" i="9"/>
  <c r="I135" i="9" s="1"/>
  <c r="J135" i="9" s="1"/>
  <c r="H143" i="9"/>
  <c r="I143" i="9" s="1"/>
  <c r="J143" i="9" s="1"/>
  <c r="H151" i="9"/>
  <c r="I151" i="9" s="1"/>
  <c r="J151" i="9" s="1"/>
  <c r="H159" i="9"/>
  <c r="I159" i="9" s="1"/>
  <c r="J159" i="9" s="1"/>
  <c r="H167" i="9"/>
  <c r="I167" i="9" s="1"/>
  <c r="J167" i="9" s="1"/>
  <c r="H175" i="9"/>
  <c r="I175" i="9" s="1"/>
  <c r="J175" i="9" s="1"/>
  <c r="H183" i="9"/>
  <c r="I183" i="9" s="1"/>
  <c r="J183" i="9" s="1"/>
  <c r="H191" i="9"/>
  <c r="I191" i="9" s="1"/>
  <c r="J191" i="9" s="1"/>
  <c r="H106" i="9"/>
  <c r="I106" i="9" s="1"/>
  <c r="J106" i="9" s="1"/>
  <c r="H114" i="9"/>
  <c r="I114" i="9" s="1"/>
  <c r="J114" i="9" s="1"/>
  <c r="G99" i="9"/>
  <c r="H99" i="9" s="1"/>
  <c r="I99" i="9" s="1"/>
  <c r="J99" i="9" s="1"/>
  <c r="F108" i="9"/>
  <c r="H108" i="9" s="1"/>
  <c r="I108" i="9" s="1"/>
  <c r="J108" i="9" s="1"/>
  <c r="F110" i="9"/>
  <c r="H110" i="9" s="1"/>
  <c r="I110" i="9" s="1"/>
  <c r="J110" i="9" s="1"/>
  <c r="G112" i="9"/>
  <c r="H112" i="9" s="1"/>
  <c r="I112" i="9" s="1"/>
  <c r="J112" i="9" s="1"/>
  <c r="H117" i="9"/>
  <c r="I117" i="9" s="1"/>
  <c r="J117" i="9" s="1"/>
  <c r="G122" i="9"/>
  <c r="H122" i="9" s="1"/>
  <c r="I122" i="9" s="1"/>
  <c r="J122" i="9" s="1"/>
  <c r="H125" i="9"/>
  <c r="I125" i="9" s="1"/>
  <c r="J125" i="9" s="1"/>
  <c r="G130" i="9"/>
  <c r="H130" i="9" s="1"/>
  <c r="I130" i="9" s="1"/>
  <c r="J130" i="9" s="1"/>
  <c r="H133" i="9"/>
  <c r="I133" i="9" s="1"/>
  <c r="J133" i="9" s="1"/>
  <c r="G138" i="9"/>
  <c r="H138" i="9" s="1"/>
  <c r="I138" i="9" s="1"/>
  <c r="J138" i="9" s="1"/>
  <c r="H141" i="9"/>
  <c r="I141" i="9" s="1"/>
  <c r="J141" i="9" s="1"/>
  <c r="G146" i="9"/>
  <c r="H146" i="9" s="1"/>
  <c r="I146" i="9" s="1"/>
  <c r="J146" i="9" s="1"/>
  <c r="H149" i="9"/>
  <c r="I149" i="9" s="1"/>
  <c r="J149" i="9" s="1"/>
  <c r="G154" i="9"/>
  <c r="H154" i="9" s="1"/>
  <c r="I154" i="9" s="1"/>
  <c r="J154" i="9" s="1"/>
  <c r="H157" i="9"/>
  <c r="I157" i="9" s="1"/>
  <c r="J157" i="9" s="1"/>
  <c r="G162" i="9"/>
  <c r="H162" i="9" s="1"/>
  <c r="I162" i="9" s="1"/>
  <c r="J162" i="9" s="1"/>
  <c r="H165" i="9"/>
  <c r="I165" i="9" s="1"/>
  <c r="J165" i="9" s="1"/>
  <c r="G170" i="9"/>
  <c r="H170" i="9" s="1"/>
  <c r="I170" i="9" s="1"/>
  <c r="J170" i="9" s="1"/>
  <c r="H173" i="9"/>
  <c r="I173" i="9" s="1"/>
  <c r="J173" i="9" s="1"/>
  <c r="G178" i="9"/>
  <c r="H178" i="9" s="1"/>
  <c r="I178" i="9" s="1"/>
  <c r="J178" i="9" s="1"/>
  <c r="H181" i="9"/>
  <c r="I181" i="9" s="1"/>
  <c r="J181" i="9" s="1"/>
  <c r="G186" i="9"/>
  <c r="H186" i="9" s="1"/>
  <c r="I186" i="9" s="1"/>
  <c r="J186" i="9" s="1"/>
  <c r="H189" i="9"/>
  <c r="I189" i="9" s="1"/>
  <c r="J189" i="9" s="1"/>
  <c r="G194" i="9"/>
  <c r="H194" i="9" s="1"/>
  <c r="I194" i="9" s="1"/>
  <c r="J194" i="9" s="1"/>
  <c r="H197" i="9"/>
  <c r="I197" i="9" s="1"/>
  <c r="J197" i="9" s="1"/>
  <c r="H94" i="9"/>
  <c r="I94" i="9" s="1"/>
  <c r="J94" i="9" s="1"/>
  <c r="H120" i="9"/>
  <c r="I120" i="9" s="1"/>
  <c r="J120" i="9" s="1"/>
  <c r="H128" i="9"/>
  <c r="I128" i="9" s="1"/>
  <c r="J128" i="9" s="1"/>
  <c r="H136" i="9"/>
  <c r="I136" i="9" s="1"/>
  <c r="J136" i="9" s="1"/>
  <c r="H144" i="9"/>
  <c r="I144" i="9" s="1"/>
  <c r="J144" i="9" s="1"/>
  <c r="H152" i="9"/>
  <c r="I152" i="9" s="1"/>
  <c r="J152" i="9" s="1"/>
  <c r="H160" i="9"/>
  <c r="I160" i="9" s="1"/>
  <c r="J160" i="9" s="1"/>
  <c r="H168" i="9"/>
  <c r="I168" i="9" s="1"/>
  <c r="J168" i="9" s="1"/>
  <c r="H176" i="9"/>
  <c r="I176" i="9" s="1"/>
  <c r="J176" i="9" s="1"/>
  <c r="H184" i="9"/>
  <c r="I184" i="9" s="1"/>
  <c r="J184" i="9" s="1"/>
  <c r="H192" i="9"/>
  <c r="I192" i="9" s="1"/>
  <c r="J192" i="9" s="1"/>
  <c r="H115" i="9"/>
  <c r="I115" i="9" s="1"/>
  <c r="J115" i="9" s="1"/>
  <c r="H131" i="9"/>
  <c r="I131" i="9" s="1"/>
  <c r="J131" i="9" s="1"/>
  <c r="H139" i="9"/>
  <c r="I139" i="9" s="1"/>
  <c r="J139" i="9" s="1"/>
  <c r="H147" i="9"/>
  <c r="I147" i="9" s="1"/>
  <c r="J147" i="9" s="1"/>
  <c r="H155" i="9"/>
  <c r="I155" i="9" s="1"/>
  <c r="J155" i="9" s="1"/>
  <c r="H171" i="9"/>
  <c r="I171" i="9" s="1"/>
  <c r="J171" i="9" s="1"/>
  <c r="H179" i="9"/>
  <c r="I179" i="9" s="1"/>
  <c r="J179" i="9" s="1"/>
  <c r="H187" i="9"/>
  <c r="I187" i="9" s="1"/>
  <c r="J187" i="9" s="1"/>
  <c r="H195" i="9"/>
  <c r="I195" i="9" s="1"/>
  <c r="J195" i="9" s="1"/>
  <c r="G115" i="9"/>
  <c r="G107" i="9"/>
  <c r="H107" i="9" s="1"/>
  <c r="I107" i="9" s="1"/>
  <c r="J107" i="9" s="1"/>
  <c r="H109" i="9"/>
  <c r="I109" i="9" s="1"/>
  <c r="J109" i="9" s="1"/>
  <c r="G111" i="9"/>
  <c r="H111" i="9" s="1"/>
  <c r="I111" i="9" s="1"/>
  <c r="J111" i="9" s="1"/>
  <c r="G113" i="9"/>
  <c r="H113" i="9" s="1"/>
  <c r="I113" i="9" s="1"/>
  <c r="J113" i="9" s="1"/>
  <c r="G118" i="9"/>
  <c r="H118" i="9" s="1"/>
  <c r="I118" i="9" s="1"/>
  <c r="J118" i="9" s="1"/>
  <c r="H121" i="9"/>
  <c r="I121" i="9" s="1"/>
  <c r="J121" i="9" s="1"/>
  <c r="G126" i="9"/>
  <c r="H126" i="9" s="1"/>
  <c r="I126" i="9" s="1"/>
  <c r="J126" i="9" s="1"/>
  <c r="H129" i="9"/>
  <c r="I129" i="9" s="1"/>
  <c r="J129" i="9" s="1"/>
  <c r="G134" i="9"/>
  <c r="H134" i="9" s="1"/>
  <c r="I134" i="9" s="1"/>
  <c r="J134" i="9" s="1"/>
  <c r="H137" i="9"/>
  <c r="I137" i="9" s="1"/>
  <c r="J137" i="9" s="1"/>
  <c r="G142" i="9"/>
  <c r="H142" i="9" s="1"/>
  <c r="I142" i="9" s="1"/>
  <c r="J142" i="9" s="1"/>
  <c r="H145" i="9"/>
  <c r="I145" i="9" s="1"/>
  <c r="J145" i="9" s="1"/>
  <c r="G150" i="9"/>
  <c r="H150" i="9" s="1"/>
  <c r="I150" i="9" s="1"/>
  <c r="J150" i="9" s="1"/>
  <c r="H153" i="9"/>
  <c r="I153" i="9" s="1"/>
  <c r="J153" i="9" s="1"/>
  <c r="G158" i="9"/>
  <c r="H158" i="9" s="1"/>
  <c r="I158" i="9" s="1"/>
  <c r="J158" i="9" s="1"/>
  <c r="G166" i="9"/>
  <c r="H166" i="9" s="1"/>
  <c r="I166" i="9" s="1"/>
  <c r="J166" i="9" s="1"/>
  <c r="G174" i="9"/>
  <c r="H174" i="9" s="1"/>
  <c r="I174" i="9" s="1"/>
  <c r="J174" i="9" s="1"/>
  <c r="H177" i="9"/>
  <c r="I177" i="9" s="1"/>
  <c r="J177" i="9" s="1"/>
  <c r="G182" i="9"/>
  <c r="H182" i="9" s="1"/>
  <c r="I182" i="9" s="1"/>
  <c r="J182" i="9" s="1"/>
  <c r="H185" i="9"/>
  <c r="I185" i="9" s="1"/>
  <c r="J185" i="9" s="1"/>
  <c r="G190" i="9"/>
  <c r="H190" i="9" s="1"/>
  <c r="I190" i="9" s="1"/>
  <c r="J190" i="9" s="1"/>
  <c r="G198" i="9"/>
  <c r="H198" i="9" s="1"/>
  <c r="I198" i="9" s="1"/>
  <c r="J198" i="9" s="1"/>
  <c r="G200" i="9"/>
  <c r="H200" i="9" s="1"/>
  <c r="I200" i="9" s="1"/>
  <c r="J200" i="9" s="1"/>
  <c r="F202" i="9"/>
  <c r="H202" i="9" s="1"/>
  <c r="I202" i="9" s="1"/>
  <c r="J202" i="9" s="1"/>
  <c r="F201" i="9"/>
  <c r="H201" i="9" s="1"/>
  <c r="I201" i="9" s="1"/>
  <c r="J201" i="9" s="1"/>
  <c r="I11" i="7"/>
  <c r="E12" i="7"/>
  <c r="F12" i="7" s="1"/>
  <c r="G12" i="7" s="1"/>
  <c r="E10" i="7"/>
  <c r="F10" i="7" s="1"/>
  <c r="G10" i="7" s="1"/>
  <c r="E13" i="7"/>
  <c r="F13" i="7" s="1"/>
  <c r="G13" i="7" s="1"/>
  <c r="E14" i="7"/>
  <c r="F14" i="7" s="1"/>
  <c r="G14" i="7" s="1"/>
  <c r="E8" i="7"/>
  <c r="F8" i="7" s="1"/>
  <c r="G8" i="7" s="1"/>
  <c r="E2" i="7"/>
  <c r="E3" i="7"/>
  <c r="F3" i="7" s="1"/>
  <c r="G3" i="7" s="1"/>
  <c r="H3" i="7" s="1"/>
  <c r="E4" i="7"/>
  <c r="F4" i="7" s="1"/>
  <c r="G4" i="7" s="1"/>
  <c r="H4" i="7" s="1"/>
  <c r="E5" i="7"/>
  <c r="F5" i="7" s="1"/>
  <c r="E6" i="7"/>
  <c r="F6" i="7" s="1"/>
  <c r="E7" i="7"/>
  <c r="F7" i="7" s="1"/>
  <c r="E9" i="7"/>
  <c r="F9" i="7" s="1"/>
  <c r="G9" i="7" s="1"/>
  <c r="H9" i="7" s="1"/>
  <c r="E15" i="7"/>
  <c r="F15" i="7" s="1"/>
  <c r="G15" i="7" s="1"/>
  <c r="H15" i="7" s="1"/>
  <c r="E16" i="7"/>
  <c r="F16" i="7" s="1"/>
  <c r="G16" i="7" s="1"/>
  <c r="H16" i="7" s="1"/>
  <c r="E17" i="7"/>
  <c r="F17" i="7" s="1"/>
  <c r="G17" i="7" s="1"/>
  <c r="H17" i="7" s="1"/>
  <c r="I17" i="7" s="1"/>
  <c r="E18" i="7"/>
  <c r="F18" i="7" s="1"/>
  <c r="E19" i="7"/>
  <c r="F19" i="7" s="1"/>
  <c r="G19" i="7" s="1"/>
  <c r="H19" i="7" s="1"/>
  <c r="E20" i="7"/>
  <c r="F20" i="7" s="1"/>
  <c r="E21" i="7"/>
  <c r="F21" i="7" s="1"/>
  <c r="G21" i="7" s="1"/>
  <c r="H21" i="7" s="1"/>
  <c r="E22" i="7"/>
  <c r="F22" i="7" s="1"/>
  <c r="G22" i="7" s="1"/>
  <c r="H22" i="7" s="1"/>
  <c r="E23" i="7"/>
  <c r="F23" i="7" s="1"/>
  <c r="G23" i="7" s="1"/>
  <c r="H23" i="7" s="1"/>
  <c r="E24" i="7"/>
  <c r="F24" i="7" s="1"/>
  <c r="G24" i="7" s="1"/>
  <c r="H24" i="7" s="1"/>
  <c r="E25" i="7"/>
  <c r="F25" i="7" s="1"/>
  <c r="G25" i="7" s="1"/>
  <c r="H25" i="7" s="1"/>
  <c r="E26" i="7"/>
  <c r="F26" i="7" s="1"/>
  <c r="G26" i="7" s="1"/>
  <c r="H26" i="7" s="1"/>
  <c r="E27" i="7"/>
  <c r="F27" i="7" s="1"/>
  <c r="G27" i="7" s="1"/>
  <c r="H27" i="7" s="1"/>
  <c r="E28" i="7"/>
  <c r="F28" i="7" s="1"/>
  <c r="E29" i="7"/>
  <c r="F29" i="7" s="1"/>
  <c r="G29" i="7" s="1"/>
  <c r="H29" i="7" s="1"/>
  <c r="E30" i="7"/>
  <c r="F30" i="7" s="1"/>
  <c r="G30" i="7" s="1"/>
  <c r="H30" i="7" s="1"/>
  <c r="E31" i="7"/>
  <c r="F31" i="7" s="1"/>
  <c r="G31" i="7" s="1"/>
  <c r="H31" i="7" s="1"/>
  <c r="E32" i="7"/>
  <c r="F32" i="7" s="1"/>
  <c r="G32" i="7" s="1"/>
  <c r="H32" i="7" s="1"/>
  <c r="H140" i="9" l="1"/>
  <c r="I140" i="9" s="1"/>
  <c r="J140" i="9" s="1"/>
  <c r="H164" i="9"/>
  <c r="I164" i="9" s="1"/>
  <c r="J164" i="9" s="1"/>
  <c r="H124" i="9"/>
  <c r="I124" i="9" s="1"/>
  <c r="J124" i="9" s="1"/>
  <c r="H132" i="9"/>
  <c r="I132" i="9" s="1"/>
  <c r="J132" i="9" s="1"/>
  <c r="H172" i="9"/>
  <c r="I172" i="9" s="1"/>
  <c r="J172" i="9" s="1"/>
  <c r="H188" i="9"/>
  <c r="I188" i="9" s="1"/>
  <c r="J188" i="9" s="1"/>
  <c r="H196" i="9"/>
  <c r="I196" i="9" s="1"/>
  <c r="J196" i="9" s="1"/>
  <c r="H156" i="9"/>
  <c r="I156" i="9" s="1"/>
  <c r="J156" i="9" s="1"/>
  <c r="H8" i="7"/>
  <c r="I8" i="7" s="1"/>
  <c r="H13" i="7"/>
  <c r="I13" i="7" s="1"/>
  <c r="H14" i="7"/>
  <c r="I14" i="7" s="1"/>
  <c r="H10" i="7"/>
  <c r="I10" i="7" s="1"/>
  <c r="H12" i="7"/>
  <c r="I12" i="7" s="1"/>
  <c r="H116" i="9"/>
  <c r="I116" i="9" s="1"/>
  <c r="J116" i="9" s="1"/>
  <c r="H95" i="9"/>
  <c r="I95" i="9" s="1"/>
  <c r="J95" i="9" s="1"/>
  <c r="H180" i="9"/>
  <c r="I180" i="9" s="1"/>
  <c r="J180" i="9" s="1"/>
  <c r="H104" i="9"/>
  <c r="I104" i="9" s="1"/>
  <c r="J104" i="9" s="1"/>
  <c r="H148" i="9"/>
  <c r="I148" i="9" s="1"/>
  <c r="J148" i="9" s="1"/>
  <c r="I27" i="7"/>
  <c r="I19" i="7"/>
  <c r="G28" i="7"/>
  <c r="G20" i="7"/>
  <c r="G7" i="7"/>
  <c r="I29" i="7"/>
  <c r="G18" i="7"/>
  <c r="G5" i="7"/>
  <c r="I21" i="7"/>
  <c r="I26" i="7"/>
  <c r="G6" i="7"/>
  <c r="I3" i="7"/>
  <c r="I25" i="7"/>
  <c r="I32" i="7"/>
  <c r="I24" i="7"/>
  <c r="I16" i="7"/>
  <c r="I4" i="7"/>
  <c r="I31" i="7"/>
  <c r="I23" i="7"/>
  <c r="I15" i="7"/>
  <c r="I30" i="7"/>
  <c r="I22" i="7"/>
  <c r="I9" i="7"/>
  <c r="I2" i="7"/>
  <c r="H16" i="4"/>
  <c r="H5" i="7" l="1"/>
  <c r="I5" i="7" s="1"/>
  <c r="H7" i="7"/>
  <c r="I7" i="7" s="1"/>
  <c r="H20" i="7"/>
  <c r="I20" i="7" s="1"/>
  <c r="H18" i="7"/>
  <c r="I18" i="7" s="1"/>
  <c r="H6" i="7"/>
  <c r="I6" i="7" s="1"/>
  <c r="H28" i="7"/>
  <c r="I28" i="7" s="1"/>
  <c r="H17" i="4"/>
  <c r="G13" i="4"/>
  <c r="E16" i="4"/>
  <c r="G16" i="4"/>
  <c r="F15" i="4"/>
  <c r="F17" i="4" s="1"/>
  <c r="D202" i="6"/>
  <c r="G202" i="6" s="1"/>
  <c r="D201" i="6"/>
  <c r="G201" i="6" s="1"/>
  <c r="D200" i="6"/>
  <c r="F200" i="6" s="1"/>
  <c r="G199" i="6"/>
  <c r="D199" i="6"/>
  <c r="F199" i="6" s="1"/>
  <c r="H199" i="6" s="1"/>
  <c r="I199" i="6" s="1"/>
  <c r="J199" i="6" s="1"/>
  <c r="D198" i="6"/>
  <c r="G198" i="6" s="1"/>
  <c r="D197" i="6"/>
  <c r="F197" i="6" s="1"/>
  <c r="D196" i="6"/>
  <c r="F196" i="6" s="1"/>
  <c r="D195" i="6"/>
  <c r="F195" i="6" s="1"/>
  <c r="D194" i="6"/>
  <c r="D193" i="6"/>
  <c r="F193" i="6" s="1"/>
  <c r="G192" i="6"/>
  <c r="D192" i="6"/>
  <c r="F192" i="6" s="1"/>
  <c r="H192" i="6" s="1"/>
  <c r="I192" i="6" s="1"/>
  <c r="J192" i="6" s="1"/>
  <c r="D191" i="6"/>
  <c r="F191" i="6" s="1"/>
  <c r="D190" i="6"/>
  <c r="G190" i="6" s="1"/>
  <c r="G189" i="6"/>
  <c r="D189" i="6"/>
  <c r="F189" i="6" s="1"/>
  <c r="D188" i="6"/>
  <c r="F188" i="6" s="1"/>
  <c r="G187" i="6"/>
  <c r="D187" i="6"/>
  <c r="F187" i="6" s="1"/>
  <c r="H187" i="6" s="1"/>
  <c r="I187" i="6" s="1"/>
  <c r="J187" i="6" s="1"/>
  <c r="G186" i="6"/>
  <c r="D186" i="6"/>
  <c r="F186" i="6" s="1"/>
  <c r="H186" i="6" s="1"/>
  <c r="I186" i="6" s="1"/>
  <c r="J186" i="6" s="1"/>
  <c r="G185" i="6"/>
  <c r="D185" i="6"/>
  <c r="F185" i="6" s="1"/>
  <c r="G184" i="6"/>
  <c r="D184" i="6"/>
  <c r="F184" i="6" s="1"/>
  <c r="G183" i="6"/>
  <c r="D183" i="6"/>
  <c r="F183" i="6" s="1"/>
  <c r="F182" i="6"/>
  <c r="D182" i="6"/>
  <c r="G182" i="6" s="1"/>
  <c r="D181" i="6"/>
  <c r="D180" i="6"/>
  <c r="F180" i="6" s="1"/>
  <c r="D179" i="6"/>
  <c r="D178" i="6"/>
  <c r="G178" i="6" s="1"/>
  <c r="D177" i="6"/>
  <c r="F177" i="6" s="1"/>
  <c r="D176" i="6"/>
  <c r="F176" i="6" s="1"/>
  <c r="D175" i="6"/>
  <c r="F175" i="6" s="1"/>
  <c r="G174" i="6"/>
  <c r="D174" i="6"/>
  <c r="F174" i="6" s="1"/>
  <c r="D173" i="6"/>
  <c r="F173" i="6" s="1"/>
  <c r="G172" i="6"/>
  <c r="D172" i="6"/>
  <c r="F172" i="6" s="1"/>
  <c r="D171" i="6"/>
  <c r="F171" i="6" s="1"/>
  <c r="G170" i="6"/>
  <c r="F170" i="6"/>
  <c r="D170" i="6"/>
  <c r="G169" i="6"/>
  <c r="D169" i="6"/>
  <c r="F169" i="6" s="1"/>
  <c r="G168" i="6"/>
  <c r="D168" i="6"/>
  <c r="F168" i="6" s="1"/>
  <c r="G167" i="6"/>
  <c r="D167" i="6"/>
  <c r="F167" i="6" s="1"/>
  <c r="H167" i="6" s="1"/>
  <c r="I167" i="6" s="1"/>
  <c r="J167" i="6" s="1"/>
  <c r="F166" i="6"/>
  <c r="D166" i="6"/>
  <c r="G166" i="6" s="1"/>
  <c r="D165" i="6"/>
  <c r="F165" i="6" s="1"/>
  <c r="D164" i="6"/>
  <c r="D163" i="6"/>
  <c r="F163" i="6" s="1"/>
  <c r="D162" i="6"/>
  <c r="D161" i="6"/>
  <c r="F161" i="6" s="1"/>
  <c r="D160" i="6"/>
  <c r="F160" i="6" s="1"/>
  <c r="D159" i="6"/>
  <c r="F159" i="6" s="1"/>
  <c r="D158" i="6"/>
  <c r="G158" i="6" s="1"/>
  <c r="G157" i="6"/>
  <c r="D157" i="6"/>
  <c r="F157" i="6" s="1"/>
  <c r="D156" i="6"/>
  <c r="F156" i="6" s="1"/>
  <c r="G155" i="6"/>
  <c r="D155" i="6"/>
  <c r="F155" i="6" s="1"/>
  <c r="H155" i="6" s="1"/>
  <c r="I155" i="6" s="1"/>
  <c r="J155" i="6" s="1"/>
  <c r="G154" i="6"/>
  <c r="D154" i="6"/>
  <c r="F154" i="6" s="1"/>
  <c r="H154" i="6" s="1"/>
  <c r="I154" i="6" s="1"/>
  <c r="J154" i="6" s="1"/>
  <c r="G153" i="6"/>
  <c r="D153" i="6"/>
  <c r="F153" i="6" s="1"/>
  <c r="G152" i="6"/>
  <c r="D152" i="6"/>
  <c r="F152" i="6" s="1"/>
  <c r="G151" i="6"/>
  <c r="D151" i="6"/>
  <c r="F151" i="6" s="1"/>
  <c r="H151" i="6" s="1"/>
  <c r="I151" i="6" s="1"/>
  <c r="J151" i="6" s="1"/>
  <c r="F150" i="6"/>
  <c r="D150" i="6"/>
  <c r="G150" i="6" s="1"/>
  <c r="D149" i="6"/>
  <c r="D148" i="6"/>
  <c r="F148" i="6" s="1"/>
  <c r="D147" i="6"/>
  <c r="D146" i="6"/>
  <c r="G146" i="6" s="1"/>
  <c r="D145" i="6"/>
  <c r="F145" i="6" s="1"/>
  <c r="D144" i="6"/>
  <c r="F144" i="6" s="1"/>
  <c r="D143" i="6"/>
  <c r="F143" i="6" s="1"/>
  <c r="G142" i="6"/>
  <c r="D142" i="6"/>
  <c r="F142" i="6" s="1"/>
  <c r="D141" i="6"/>
  <c r="F141" i="6" s="1"/>
  <c r="G140" i="6"/>
  <c r="D140" i="6"/>
  <c r="F140" i="6" s="1"/>
  <c r="D139" i="6"/>
  <c r="F139" i="6" s="1"/>
  <c r="G138" i="6"/>
  <c r="F138" i="6"/>
  <c r="D138" i="6"/>
  <c r="G137" i="6"/>
  <c r="D137" i="6"/>
  <c r="F137" i="6" s="1"/>
  <c r="G136" i="6"/>
  <c r="D136" i="6"/>
  <c r="F136" i="6" s="1"/>
  <c r="G135" i="6"/>
  <c r="D135" i="6"/>
  <c r="F135" i="6" s="1"/>
  <c r="H135" i="6" s="1"/>
  <c r="I135" i="6" s="1"/>
  <c r="J135" i="6" s="1"/>
  <c r="F134" i="6"/>
  <c r="D134" i="6"/>
  <c r="G134" i="6" s="1"/>
  <c r="D133" i="6"/>
  <c r="F133" i="6" s="1"/>
  <c r="D132" i="6"/>
  <c r="D131" i="6"/>
  <c r="F131" i="6" s="1"/>
  <c r="D130" i="6"/>
  <c r="D129" i="6"/>
  <c r="F129" i="6" s="1"/>
  <c r="D128" i="6"/>
  <c r="F128" i="6" s="1"/>
  <c r="D127" i="6"/>
  <c r="F127" i="6" s="1"/>
  <c r="D126" i="6"/>
  <c r="G126" i="6" s="1"/>
  <c r="G125" i="6"/>
  <c r="D125" i="6"/>
  <c r="F125" i="6" s="1"/>
  <c r="D124" i="6"/>
  <c r="F124" i="6" s="1"/>
  <c r="G123" i="6"/>
  <c r="D123" i="6"/>
  <c r="F123" i="6" s="1"/>
  <c r="H123" i="6" s="1"/>
  <c r="I123" i="6" s="1"/>
  <c r="J123" i="6" s="1"/>
  <c r="G122" i="6"/>
  <c r="D122" i="6"/>
  <c r="F122" i="6" s="1"/>
  <c r="H122" i="6" s="1"/>
  <c r="I122" i="6" s="1"/>
  <c r="J122" i="6" s="1"/>
  <c r="G121" i="6"/>
  <c r="D121" i="6"/>
  <c r="F121" i="6" s="1"/>
  <c r="H121" i="6" s="1"/>
  <c r="I121" i="6" s="1"/>
  <c r="J121" i="6" s="1"/>
  <c r="G120" i="6"/>
  <c r="D120" i="6"/>
  <c r="F120" i="6" s="1"/>
  <c r="D119" i="6"/>
  <c r="F119" i="6" s="1"/>
  <c r="F118" i="6"/>
  <c r="H118" i="6" s="1"/>
  <c r="I118" i="6" s="1"/>
  <c r="J118" i="6" s="1"/>
  <c r="D118" i="6"/>
  <c r="G118" i="6" s="1"/>
  <c r="D117" i="6"/>
  <c r="D116" i="6"/>
  <c r="D115" i="6"/>
  <c r="D114" i="6"/>
  <c r="D113" i="6"/>
  <c r="F113" i="6" s="1"/>
  <c r="D112" i="6"/>
  <c r="F112" i="6" s="1"/>
  <c r="D111" i="6"/>
  <c r="F111" i="6" s="1"/>
  <c r="G110" i="6"/>
  <c r="D110" i="6"/>
  <c r="F110" i="6" s="1"/>
  <c r="D109" i="6"/>
  <c r="F109" i="6" s="1"/>
  <c r="G108" i="6"/>
  <c r="D108" i="6"/>
  <c r="F108" i="6" s="1"/>
  <c r="D107" i="6"/>
  <c r="F107" i="6" s="1"/>
  <c r="G106" i="6"/>
  <c r="F106" i="6"/>
  <c r="D106" i="6"/>
  <c r="G105" i="6"/>
  <c r="D105" i="6"/>
  <c r="F105" i="6" s="1"/>
  <c r="G104" i="6"/>
  <c r="D104" i="6"/>
  <c r="F104" i="6" s="1"/>
  <c r="G103" i="6"/>
  <c r="D103" i="6"/>
  <c r="F103" i="6" s="1"/>
  <c r="D102" i="6"/>
  <c r="G102" i="6" s="1"/>
  <c r="F101" i="6"/>
  <c r="D101" i="6"/>
  <c r="G101" i="6" s="1"/>
  <c r="G100" i="6"/>
  <c r="D100" i="6"/>
  <c r="F100" i="6" s="1"/>
  <c r="D99" i="6"/>
  <c r="F99" i="6" s="1"/>
  <c r="G98" i="6"/>
  <c r="D98" i="6"/>
  <c r="F98" i="6" s="1"/>
  <c r="H98" i="6" s="1"/>
  <c r="I98" i="6" s="1"/>
  <c r="J98" i="6" s="1"/>
  <c r="D97" i="6"/>
  <c r="G97" i="6" s="1"/>
  <c r="D96" i="6"/>
  <c r="F96" i="6" s="1"/>
  <c r="D95" i="6"/>
  <c r="F94" i="6"/>
  <c r="D94" i="6"/>
  <c r="G94" i="6" s="1"/>
  <c r="D93" i="6"/>
  <c r="G93" i="6" s="1"/>
  <c r="G92" i="6"/>
  <c r="D92" i="6"/>
  <c r="F92" i="6" s="1"/>
  <c r="G91" i="6"/>
  <c r="H91" i="6" s="1"/>
  <c r="I91" i="6" s="1"/>
  <c r="J91" i="6" s="1"/>
  <c r="D91" i="6"/>
  <c r="F91" i="6" s="1"/>
  <c r="D90" i="6"/>
  <c r="G90" i="6" s="1"/>
  <c r="F89" i="6"/>
  <c r="D89" i="6"/>
  <c r="G89" i="6" s="1"/>
  <c r="G88" i="6"/>
  <c r="H88" i="6" s="1"/>
  <c r="I88" i="6" s="1"/>
  <c r="J88" i="6" s="1"/>
  <c r="F88" i="6"/>
  <c r="D88" i="6"/>
  <c r="F87" i="6"/>
  <c r="H87" i="6" s="1"/>
  <c r="I87" i="6" s="1"/>
  <c r="J87" i="6" s="1"/>
  <c r="D87" i="6"/>
  <c r="G87" i="6" s="1"/>
  <c r="D86" i="6"/>
  <c r="G86" i="6" s="1"/>
  <c r="F85" i="6"/>
  <c r="D85" i="6"/>
  <c r="G85" i="6" s="1"/>
  <c r="G84" i="6"/>
  <c r="F84" i="6"/>
  <c r="H84" i="6" s="1"/>
  <c r="I84" i="6" s="1"/>
  <c r="J84" i="6" s="1"/>
  <c r="D84" i="6"/>
  <c r="F83" i="6"/>
  <c r="H83" i="6" s="1"/>
  <c r="I83" i="6" s="1"/>
  <c r="J83" i="6" s="1"/>
  <c r="D83" i="6"/>
  <c r="G83" i="6" s="1"/>
  <c r="D82" i="6"/>
  <c r="G82" i="6" s="1"/>
  <c r="F81" i="6"/>
  <c r="D81" i="6"/>
  <c r="G81" i="6" s="1"/>
  <c r="G80" i="6"/>
  <c r="H80" i="6" s="1"/>
  <c r="I80" i="6" s="1"/>
  <c r="J80" i="6" s="1"/>
  <c r="F80" i="6"/>
  <c r="D80" i="6"/>
  <c r="D79" i="6"/>
  <c r="G79" i="6" s="1"/>
  <c r="D78" i="6"/>
  <c r="G78" i="6" s="1"/>
  <c r="F77" i="6"/>
  <c r="H77" i="6" s="1"/>
  <c r="I77" i="6" s="1"/>
  <c r="J77" i="6" s="1"/>
  <c r="D77" i="6"/>
  <c r="G77" i="6" s="1"/>
  <c r="G76" i="6"/>
  <c r="F76" i="6"/>
  <c r="D76" i="6"/>
  <c r="D75" i="6"/>
  <c r="G75" i="6" s="1"/>
  <c r="D74" i="6"/>
  <c r="G74" i="6" s="1"/>
  <c r="I73" i="6"/>
  <c r="J73" i="6" s="1"/>
  <c r="F73" i="6"/>
  <c r="H73" i="6" s="1"/>
  <c r="D73" i="6"/>
  <c r="G73" i="6" s="1"/>
  <c r="G72" i="6"/>
  <c r="H72" i="6" s="1"/>
  <c r="I72" i="6" s="1"/>
  <c r="J72" i="6" s="1"/>
  <c r="F72" i="6"/>
  <c r="D72" i="6"/>
  <c r="G71" i="6"/>
  <c r="D71" i="6"/>
  <c r="F71" i="6" s="1"/>
  <c r="H71" i="6" s="1"/>
  <c r="I71" i="6" s="1"/>
  <c r="J71" i="6" s="1"/>
  <c r="D70" i="6"/>
  <c r="F69" i="6"/>
  <c r="H69" i="6" s="1"/>
  <c r="I69" i="6" s="1"/>
  <c r="J69" i="6" s="1"/>
  <c r="D69" i="6"/>
  <c r="G69" i="6" s="1"/>
  <c r="G68" i="6"/>
  <c r="F68" i="6"/>
  <c r="D68" i="6"/>
  <c r="G67" i="6"/>
  <c r="F67" i="6"/>
  <c r="D67" i="6"/>
  <c r="G66" i="6"/>
  <c r="H66" i="6" s="1"/>
  <c r="I66" i="6" s="1"/>
  <c r="J66" i="6" s="1"/>
  <c r="D66" i="6"/>
  <c r="F66" i="6" s="1"/>
  <c r="D65" i="6"/>
  <c r="G65" i="6" s="1"/>
  <c r="G64" i="6"/>
  <c r="F64" i="6"/>
  <c r="H64" i="6" s="1"/>
  <c r="I64" i="6" s="1"/>
  <c r="J64" i="6" s="1"/>
  <c r="D64" i="6"/>
  <c r="D63" i="6"/>
  <c r="F63" i="6" s="1"/>
  <c r="D62" i="6"/>
  <c r="F62" i="6" s="1"/>
  <c r="F61" i="6"/>
  <c r="D61" i="6"/>
  <c r="G61" i="6" s="1"/>
  <c r="G60" i="6"/>
  <c r="F60" i="6"/>
  <c r="D60" i="6"/>
  <c r="G59" i="6"/>
  <c r="D59" i="6"/>
  <c r="F59" i="6" s="1"/>
  <c r="H59" i="6" s="1"/>
  <c r="I59" i="6" s="1"/>
  <c r="J59" i="6" s="1"/>
  <c r="D58" i="6"/>
  <c r="F58" i="6" s="1"/>
  <c r="D57" i="6"/>
  <c r="G57" i="6" s="1"/>
  <c r="G56" i="6"/>
  <c r="F56" i="6"/>
  <c r="D56" i="6"/>
  <c r="G55" i="6"/>
  <c r="D55" i="6"/>
  <c r="F55" i="6" s="1"/>
  <c r="G54" i="6"/>
  <c r="H54" i="6" s="1"/>
  <c r="I54" i="6" s="1"/>
  <c r="J54" i="6" s="1"/>
  <c r="D54" i="6"/>
  <c r="F54" i="6" s="1"/>
  <c r="D53" i="6"/>
  <c r="G53" i="6" s="1"/>
  <c r="H52" i="6"/>
  <c r="I52" i="6" s="1"/>
  <c r="J52" i="6" s="1"/>
  <c r="G52" i="6"/>
  <c r="F52" i="6"/>
  <c r="D52" i="6"/>
  <c r="G51" i="6"/>
  <c r="F51" i="6"/>
  <c r="D51" i="6"/>
  <c r="D50" i="6"/>
  <c r="F50" i="6" s="1"/>
  <c r="D49" i="6"/>
  <c r="F49" i="6" s="1"/>
  <c r="G48" i="6"/>
  <c r="F48" i="6"/>
  <c r="D48" i="6"/>
  <c r="G47" i="6"/>
  <c r="D47" i="6"/>
  <c r="F47" i="6" s="1"/>
  <c r="D46" i="6"/>
  <c r="F46" i="6" s="1"/>
  <c r="G45" i="6"/>
  <c r="F45" i="6"/>
  <c r="H45" i="6" s="1"/>
  <c r="I45" i="6" s="1"/>
  <c r="J45" i="6" s="1"/>
  <c r="D45" i="6"/>
  <c r="G44" i="6"/>
  <c r="D44" i="6"/>
  <c r="F44" i="6" s="1"/>
  <c r="H44" i="6" s="1"/>
  <c r="I44" i="6" s="1"/>
  <c r="J44" i="6" s="1"/>
  <c r="G43" i="6"/>
  <c r="D43" i="6"/>
  <c r="F43" i="6" s="1"/>
  <c r="D42" i="6"/>
  <c r="F42" i="6" s="1"/>
  <c r="G41" i="6"/>
  <c r="D41" i="6"/>
  <c r="F41" i="6" s="1"/>
  <c r="H41" i="6" s="1"/>
  <c r="I41" i="6" s="1"/>
  <c r="J41" i="6" s="1"/>
  <c r="G40" i="6"/>
  <c r="D40" i="6"/>
  <c r="F40" i="6" s="1"/>
  <c r="D39" i="6"/>
  <c r="F39" i="6" s="1"/>
  <c r="G38" i="6"/>
  <c r="H38" i="6" s="1"/>
  <c r="I38" i="6" s="1"/>
  <c r="J38" i="6" s="1"/>
  <c r="D38" i="6"/>
  <c r="F38" i="6" s="1"/>
  <c r="G37" i="6"/>
  <c r="D37" i="6"/>
  <c r="F37" i="6" s="1"/>
  <c r="D36" i="6"/>
  <c r="G36" i="6" s="1"/>
  <c r="G35" i="6"/>
  <c r="D35" i="6"/>
  <c r="F35" i="6" s="1"/>
  <c r="D34" i="6"/>
  <c r="F34" i="6" s="1"/>
  <c r="G33" i="6"/>
  <c r="H33" i="6" s="1"/>
  <c r="I33" i="6" s="1"/>
  <c r="J33" i="6" s="1"/>
  <c r="F33" i="6"/>
  <c r="D33" i="6"/>
  <c r="D32" i="6"/>
  <c r="G32" i="6" s="1"/>
  <c r="G31" i="6"/>
  <c r="D31" i="6"/>
  <c r="F31" i="6" s="1"/>
  <c r="D30" i="6"/>
  <c r="F30" i="6" s="1"/>
  <c r="G29" i="6"/>
  <c r="F29" i="6"/>
  <c r="D29" i="6"/>
  <c r="D28" i="6"/>
  <c r="F28" i="6" s="1"/>
  <c r="G27" i="6"/>
  <c r="D27" i="6"/>
  <c r="F27" i="6" s="1"/>
  <c r="H27" i="6" s="1"/>
  <c r="I27" i="6" s="1"/>
  <c r="J27" i="6" s="1"/>
  <c r="D26" i="6"/>
  <c r="F26" i="6" s="1"/>
  <c r="G25" i="6"/>
  <c r="F25" i="6"/>
  <c r="D25" i="6"/>
  <c r="D24" i="6"/>
  <c r="F24" i="6" s="1"/>
  <c r="G23" i="6"/>
  <c r="D23" i="6"/>
  <c r="F23" i="6" s="1"/>
  <c r="D22" i="6"/>
  <c r="F22" i="6" s="1"/>
  <c r="G21" i="6"/>
  <c r="H21" i="6" s="1"/>
  <c r="I21" i="6" s="1"/>
  <c r="J21" i="6" s="1"/>
  <c r="G28" i="4" s="1"/>
  <c r="G35" i="4" s="1"/>
  <c r="F21" i="6"/>
  <c r="D21" i="6"/>
  <c r="D20" i="6"/>
  <c r="F20" i="6" s="1"/>
  <c r="G19" i="6"/>
  <c r="D19" i="6"/>
  <c r="F19" i="6" s="1"/>
  <c r="H19" i="6" s="1"/>
  <c r="I19" i="6" s="1"/>
  <c r="J19" i="6" s="1"/>
  <c r="D18" i="6"/>
  <c r="F18" i="6" s="1"/>
  <c r="G17" i="6"/>
  <c r="H17" i="6" s="1"/>
  <c r="I17" i="6" s="1"/>
  <c r="J17" i="6" s="1"/>
  <c r="F17" i="6"/>
  <c r="D17" i="6"/>
  <c r="D16" i="6"/>
  <c r="G16" i="6" s="1"/>
  <c r="G15" i="6"/>
  <c r="D15" i="6"/>
  <c r="F15" i="6" s="1"/>
  <c r="D14" i="6"/>
  <c r="F14" i="6" s="1"/>
  <c r="G13" i="6"/>
  <c r="F13" i="6"/>
  <c r="D13" i="6"/>
  <c r="D12" i="6"/>
  <c r="F12" i="6" s="1"/>
  <c r="G11" i="6"/>
  <c r="D11" i="6"/>
  <c r="F11" i="6" s="1"/>
  <c r="H11" i="6" s="1"/>
  <c r="I11" i="6" s="1"/>
  <c r="J11" i="6" s="1"/>
  <c r="D10" i="6"/>
  <c r="F10" i="6" s="1"/>
  <c r="G9" i="6"/>
  <c r="H9" i="6" s="1"/>
  <c r="I9" i="6" s="1"/>
  <c r="J9" i="6" s="1"/>
  <c r="F9" i="6"/>
  <c r="D9" i="6"/>
  <c r="D8" i="6"/>
  <c r="F8" i="6" s="1"/>
  <c r="G7" i="6"/>
  <c r="D7" i="6"/>
  <c r="F7" i="6" s="1"/>
  <c r="H7" i="6" s="1"/>
  <c r="I7" i="6" s="1"/>
  <c r="J7" i="6" s="1"/>
  <c r="D6" i="6"/>
  <c r="F6" i="6" s="1"/>
  <c r="G5" i="6"/>
  <c r="F5" i="6"/>
  <c r="D5" i="6"/>
  <c r="D4" i="6"/>
  <c r="F4" i="6" s="1"/>
  <c r="G3" i="6"/>
  <c r="D3" i="6"/>
  <c r="F3" i="6" s="1"/>
  <c r="H3" i="6" s="1"/>
  <c r="I3" i="6" s="1"/>
  <c r="J3" i="6" s="1"/>
  <c r="C26" i="4"/>
  <c r="D202" i="3"/>
  <c r="D201" i="3"/>
  <c r="G201" i="3" s="1"/>
  <c r="D200" i="3"/>
  <c r="F200" i="3" s="1"/>
  <c r="D199" i="3"/>
  <c r="D198" i="3"/>
  <c r="D197" i="3"/>
  <c r="G197" i="3" s="1"/>
  <c r="D196" i="3"/>
  <c r="F196" i="3" s="1"/>
  <c r="D195" i="3"/>
  <c r="D194" i="3"/>
  <c r="D193" i="3"/>
  <c r="G193" i="3" s="1"/>
  <c r="D192" i="3"/>
  <c r="F192" i="3" s="1"/>
  <c r="D191" i="3"/>
  <c r="D190" i="3"/>
  <c r="D189" i="3"/>
  <c r="G189" i="3" s="1"/>
  <c r="G188" i="3"/>
  <c r="D188" i="3"/>
  <c r="F188" i="3" s="1"/>
  <c r="D187" i="3"/>
  <c r="D186" i="3"/>
  <c r="G185" i="3"/>
  <c r="D185" i="3"/>
  <c r="F185" i="3" s="1"/>
  <c r="D184" i="3"/>
  <c r="F184" i="3" s="1"/>
  <c r="D183" i="3"/>
  <c r="F183" i="3" s="1"/>
  <c r="D182" i="3"/>
  <c r="D181" i="3"/>
  <c r="F181" i="3" s="1"/>
  <c r="D180" i="3"/>
  <c r="F180" i="3" s="1"/>
  <c r="D179" i="3"/>
  <c r="F179" i="3" s="1"/>
  <c r="D178" i="3"/>
  <c r="D177" i="3"/>
  <c r="F177" i="3" s="1"/>
  <c r="D176" i="3"/>
  <c r="F176" i="3" s="1"/>
  <c r="G175" i="3"/>
  <c r="D175" i="3"/>
  <c r="F175" i="3" s="1"/>
  <c r="D174" i="3"/>
  <c r="D173" i="3"/>
  <c r="F173" i="3" s="1"/>
  <c r="D172" i="3"/>
  <c r="F172" i="3" s="1"/>
  <c r="G171" i="3"/>
  <c r="D171" i="3"/>
  <c r="F171" i="3" s="1"/>
  <c r="D170" i="3"/>
  <c r="D169" i="3"/>
  <c r="F169" i="3" s="1"/>
  <c r="G168" i="3"/>
  <c r="D168" i="3"/>
  <c r="F168" i="3" s="1"/>
  <c r="D167" i="3"/>
  <c r="D166" i="3"/>
  <c r="D165" i="3"/>
  <c r="F165" i="3" s="1"/>
  <c r="D164" i="3"/>
  <c r="D163" i="3"/>
  <c r="D162" i="3"/>
  <c r="D161" i="3"/>
  <c r="F161" i="3" s="1"/>
  <c r="D160" i="3"/>
  <c r="D159" i="3"/>
  <c r="F159" i="3" s="1"/>
  <c r="D158" i="3"/>
  <c r="D157" i="3"/>
  <c r="F157" i="3" s="1"/>
  <c r="D156" i="3"/>
  <c r="F156" i="3" s="1"/>
  <c r="D155" i="3"/>
  <c r="F155" i="3" s="1"/>
  <c r="D154" i="3"/>
  <c r="G153" i="3"/>
  <c r="D153" i="3"/>
  <c r="F153" i="3" s="1"/>
  <c r="D152" i="3"/>
  <c r="F152" i="3" s="1"/>
  <c r="D151" i="3"/>
  <c r="D150" i="3"/>
  <c r="D149" i="3"/>
  <c r="F149" i="3" s="1"/>
  <c r="D148" i="3"/>
  <c r="G147" i="3"/>
  <c r="D147" i="3"/>
  <c r="F147" i="3" s="1"/>
  <c r="D146" i="3"/>
  <c r="F146" i="3" s="1"/>
  <c r="G145" i="3"/>
  <c r="D145" i="3"/>
  <c r="F145" i="3" s="1"/>
  <c r="G144" i="3"/>
  <c r="D144" i="3"/>
  <c r="F144" i="3" s="1"/>
  <c r="G143" i="3"/>
  <c r="D143" i="3"/>
  <c r="F143" i="3" s="1"/>
  <c r="D142" i="3"/>
  <c r="G141" i="3"/>
  <c r="D141" i="3"/>
  <c r="F141" i="3" s="1"/>
  <c r="D140" i="3"/>
  <c r="G139" i="3"/>
  <c r="D139" i="3"/>
  <c r="F139" i="3" s="1"/>
  <c r="D138" i="3"/>
  <c r="F138" i="3" s="1"/>
  <c r="D137" i="3"/>
  <c r="F137" i="3" s="1"/>
  <c r="D136" i="3"/>
  <c r="F136" i="3" s="1"/>
  <c r="D135" i="3"/>
  <c r="F135" i="3" s="1"/>
  <c r="D134" i="3"/>
  <c r="D133" i="3"/>
  <c r="F133" i="3" s="1"/>
  <c r="D132" i="3"/>
  <c r="D131" i="3"/>
  <c r="F131" i="3" s="1"/>
  <c r="D130" i="3"/>
  <c r="F130" i="3" s="1"/>
  <c r="D129" i="3"/>
  <c r="F129" i="3" s="1"/>
  <c r="D128" i="3"/>
  <c r="F128" i="3" s="1"/>
  <c r="G127" i="3"/>
  <c r="D127" i="3"/>
  <c r="F127" i="3" s="1"/>
  <c r="D126" i="3"/>
  <c r="G125" i="3"/>
  <c r="D125" i="3"/>
  <c r="F125" i="3" s="1"/>
  <c r="D124" i="3"/>
  <c r="G123" i="3"/>
  <c r="D123" i="3"/>
  <c r="F123" i="3" s="1"/>
  <c r="D122" i="3"/>
  <c r="F122" i="3" s="1"/>
  <c r="D121" i="3"/>
  <c r="F121" i="3" s="1"/>
  <c r="D120" i="3"/>
  <c r="F120" i="3" s="1"/>
  <c r="D119" i="3"/>
  <c r="F119" i="3" s="1"/>
  <c r="D118" i="3"/>
  <c r="D117" i="3"/>
  <c r="F117" i="3" s="1"/>
  <c r="D116" i="3"/>
  <c r="D115" i="3"/>
  <c r="F115" i="3" s="1"/>
  <c r="D114" i="3"/>
  <c r="F114" i="3" s="1"/>
  <c r="D113" i="3"/>
  <c r="F113" i="3" s="1"/>
  <c r="D112" i="3"/>
  <c r="F112" i="3" s="1"/>
  <c r="G111" i="3"/>
  <c r="D111" i="3"/>
  <c r="F111" i="3" s="1"/>
  <c r="D110" i="3"/>
  <c r="G109" i="3"/>
  <c r="D109" i="3"/>
  <c r="F109" i="3" s="1"/>
  <c r="D108" i="3"/>
  <c r="G107" i="3"/>
  <c r="D107" i="3"/>
  <c r="F107" i="3" s="1"/>
  <c r="D106" i="3"/>
  <c r="F106" i="3" s="1"/>
  <c r="D105" i="3"/>
  <c r="F105" i="3" s="1"/>
  <c r="D104" i="3"/>
  <c r="F104" i="3" s="1"/>
  <c r="G103" i="3"/>
  <c r="D103" i="3"/>
  <c r="F103" i="3" s="1"/>
  <c r="D102" i="3"/>
  <c r="D101" i="3"/>
  <c r="F101" i="3" s="1"/>
  <c r="D100" i="3"/>
  <c r="D99" i="3"/>
  <c r="F99" i="3" s="1"/>
  <c r="D98" i="3"/>
  <c r="F98" i="3" s="1"/>
  <c r="D97" i="3"/>
  <c r="F97" i="3" s="1"/>
  <c r="D96" i="3"/>
  <c r="F96" i="3" s="1"/>
  <c r="G95" i="3"/>
  <c r="D95" i="3"/>
  <c r="F95" i="3" s="1"/>
  <c r="D94" i="3"/>
  <c r="G93" i="3"/>
  <c r="D93" i="3"/>
  <c r="F93" i="3" s="1"/>
  <c r="D92" i="3"/>
  <c r="G91" i="3"/>
  <c r="D91" i="3"/>
  <c r="F91" i="3" s="1"/>
  <c r="D90" i="3"/>
  <c r="F90" i="3" s="1"/>
  <c r="D89" i="3"/>
  <c r="G89" i="3" s="1"/>
  <c r="G88" i="3"/>
  <c r="F88" i="3"/>
  <c r="D88" i="3"/>
  <c r="F87" i="3"/>
  <c r="D87" i="3"/>
  <c r="G87" i="3" s="1"/>
  <c r="F86" i="3"/>
  <c r="D86" i="3"/>
  <c r="G86" i="3" s="1"/>
  <c r="D85" i="3"/>
  <c r="G85" i="3" s="1"/>
  <c r="G84" i="3"/>
  <c r="F84" i="3"/>
  <c r="D84" i="3"/>
  <c r="F83" i="3"/>
  <c r="D83" i="3"/>
  <c r="G83" i="3" s="1"/>
  <c r="D82" i="3"/>
  <c r="G82" i="3" s="1"/>
  <c r="D81" i="3"/>
  <c r="G81" i="3" s="1"/>
  <c r="D80" i="3"/>
  <c r="F80" i="3" s="1"/>
  <c r="D79" i="3"/>
  <c r="G79" i="3" s="1"/>
  <c r="G78" i="3"/>
  <c r="F78" i="3"/>
  <c r="D78" i="3"/>
  <c r="F77" i="3"/>
  <c r="D77" i="3"/>
  <c r="G77" i="3" s="1"/>
  <c r="D76" i="3"/>
  <c r="G76" i="3" s="1"/>
  <c r="F75" i="3"/>
  <c r="D75" i="3"/>
  <c r="G75" i="3" s="1"/>
  <c r="D74" i="3"/>
  <c r="G74" i="3" s="1"/>
  <c r="D73" i="3"/>
  <c r="G73" i="3" s="1"/>
  <c r="D72" i="3"/>
  <c r="F72" i="3" s="1"/>
  <c r="D71" i="3"/>
  <c r="G71" i="3" s="1"/>
  <c r="D70" i="3"/>
  <c r="G70" i="3" s="1"/>
  <c r="F69" i="3"/>
  <c r="H69" i="3" s="1"/>
  <c r="I69" i="3" s="1"/>
  <c r="J69" i="3" s="1"/>
  <c r="F25" i="4" s="1"/>
  <c r="D69" i="3"/>
  <c r="G69" i="3" s="1"/>
  <c r="G68" i="3"/>
  <c r="F68" i="3"/>
  <c r="D68" i="3"/>
  <c r="F67" i="3"/>
  <c r="D67" i="3"/>
  <c r="G67" i="3" s="1"/>
  <c r="F66" i="3"/>
  <c r="D66" i="3"/>
  <c r="G66" i="3" s="1"/>
  <c r="D65" i="3"/>
  <c r="G65" i="3" s="1"/>
  <c r="G64" i="3"/>
  <c r="F64" i="3"/>
  <c r="D64" i="3"/>
  <c r="F63" i="3"/>
  <c r="H63" i="3" s="1"/>
  <c r="I63" i="3" s="1"/>
  <c r="J63" i="3" s="1"/>
  <c r="D63" i="3"/>
  <c r="G63" i="3" s="1"/>
  <c r="F62" i="3"/>
  <c r="D62" i="3"/>
  <c r="G62" i="3" s="1"/>
  <c r="H62" i="3" s="1"/>
  <c r="I62" i="3" s="1"/>
  <c r="J62" i="3" s="1"/>
  <c r="F61" i="3"/>
  <c r="D61" i="3"/>
  <c r="G61" i="3" s="1"/>
  <c r="G60" i="3"/>
  <c r="D60" i="3"/>
  <c r="F60" i="3" s="1"/>
  <c r="D59" i="3"/>
  <c r="G59" i="3" s="1"/>
  <c r="D58" i="3"/>
  <c r="F58" i="3" s="1"/>
  <c r="F57" i="3"/>
  <c r="D57" i="3"/>
  <c r="G57" i="3" s="1"/>
  <c r="F56" i="3"/>
  <c r="D56" i="3"/>
  <c r="G56" i="3" s="1"/>
  <c r="D55" i="3"/>
  <c r="G55" i="3" s="1"/>
  <c r="D54" i="3"/>
  <c r="G54" i="3" s="1"/>
  <c r="D53" i="3"/>
  <c r="G53" i="3" s="1"/>
  <c r="D52" i="3"/>
  <c r="F52" i="3" s="1"/>
  <c r="D51" i="3"/>
  <c r="G51" i="3" s="1"/>
  <c r="G50" i="3"/>
  <c r="D50" i="3"/>
  <c r="F50" i="3" s="1"/>
  <c r="H49" i="3"/>
  <c r="I49" i="3" s="1"/>
  <c r="J49" i="3" s="1"/>
  <c r="F49" i="3"/>
  <c r="D49" i="3"/>
  <c r="G49" i="3" s="1"/>
  <c r="D48" i="3"/>
  <c r="G48" i="3" s="1"/>
  <c r="D47" i="3"/>
  <c r="G47" i="3" s="1"/>
  <c r="F46" i="3"/>
  <c r="D46" i="3"/>
  <c r="G46" i="3" s="1"/>
  <c r="F45" i="3"/>
  <c r="D45" i="3"/>
  <c r="G45" i="3" s="1"/>
  <c r="G44" i="3"/>
  <c r="D44" i="3"/>
  <c r="F44" i="3" s="1"/>
  <c r="D43" i="3"/>
  <c r="D42" i="3"/>
  <c r="F42" i="3" s="1"/>
  <c r="D41" i="3"/>
  <c r="G41" i="3" s="1"/>
  <c r="G40" i="3"/>
  <c r="F40" i="3"/>
  <c r="D40" i="3"/>
  <c r="D39" i="3"/>
  <c r="G38" i="3"/>
  <c r="F38" i="3"/>
  <c r="H38" i="3" s="1"/>
  <c r="I38" i="3" s="1"/>
  <c r="J38" i="3" s="1"/>
  <c r="D38" i="3"/>
  <c r="D37" i="3"/>
  <c r="G37" i="3" s="1"/>
  <c r="G36" i="3"/>
  <c r="F36" i="3"/>
  <c r="D36" i="3"/>
  <c r="D35" i="3"/>
  <c r="G34" i="3"/>
  <c r="F34" i="3"/>
  <c r="H34" i="3" s="1"/>
  <c r="I34" i="3" s="1"/>
  <c r="J34" i="3" s="1"/>
  <c r="D34" i="3"/>
  <c r="D33" i="3"/>
  <c r="G33" i="3" s="1"/>
  <c r="G32" i="3"/>
  <c r="F32" i="3"/>
  <c r="D32" i="3"/>
  <c r="D31" i="3"/>
  <c r="G30" i="3"/>
  <c r="D30" i="3"/>
  <c r="F30" i="3" s="1"/>
  <c r="H30" i="3" s="1"/>
  <c r="I30" i="3" s="1"/>
  <c r="J30" i="3" s="1"/>
  <c r="F29" i="3"/>
  <c r="D29" i="3"/>
  <c r="G29" i="3" s="1"/>
  <c r="F28" i="3"/>
  <c r="D28" i="3"/>
  <c r="G28" i="3" s="1"/>
  <c r="D27" i="3"/>
  <c r="G26" i="3"/>
  <c r="F26" i="3"/>
  <c r="H26" i="3" s="1"/>
  <c r="I26" i="3" s="1"/>
  <c r="J26" i="3" s="1"/>
  <c r="D26" i="3"/>
  <c r="D25" i="3"/>
  <c r="G25" i="3" s="1"/>
  <c r="G24" i="3"/>
  <c r="F24" i="3"/>
  <c r="D24" i="3"/>
  <c r="D23" i="3"/>
  <c r="F22" i="3"/>
  <c r="D22" i="3"/>
  <c r="G22" i="3" s="1"/>
  <c r="F21" i="3"/>
  <c r="H21" i="3" s="1"/>
  <c r="I21" i="3" s="1"/>
  <c r="J21" i="3" s="1"/>
  <c r="D21" i="3"/>
  <c r="G21" i="3" s="1"/>
  <c r="F20" i="3"/>
  <c r="D20" i="3"/>
  <c r="G20" i="3" s="1"/>
  <c r="D19" i="3"/>
  <c r="G18" i="3"/>
  <c r="D18" i="3"/>
  <c r="F18" i="3" s="1"/>
  <c r="F17" i="3"/>
  <c r="H17" i="3" s="1"/>
  <c r="I17" i="3" s="1"/>
  <c r="J17" i="3" s="1"/>
  <c r="D17" i="3"/>
  <c r="G17" i="3" s="1"/>
  <c r="G16" i="3"/>
  <c r="F16" i="3"/>
  <c r="H16" i="3" s="1"/>
  <c r="I16" i="3" s="1"/>
  <c r="J16" i="3" s="1"/>
  <c r="D16" i="3"/>
  <c r="D15" i="3"/>
  <c r="G14" i="3"/>
  <c r="F14" i="3"/>
  <c r="D14" i="3"/>
  <c r="F13" i="3"/>
  <c r="H13" i="3" s="1"/>
  <c r="I13" i="3" s="1"/>
  <c r="J13" i="3" s="1"/>
  <c r="D13" i="3"/>
  <c r="G13" i="3" s="1"/>
  <c r="F12" i="3"/>
  <c r="D12" i="3"/>
  <c r="G12" i="3" s="1"/>
  <c r="D11" i="3"/>
  <c r="D10" i="3"/>
  <c r="G10" i="3" s="1"/>
  <c r="F9" i="3"/>
  <c r="D9" i="3"/>
  <c r="G9" i="3" s="1"/>
  <c r="F8" i="3"/>
  <c r="D8" i="3"/>
  <c r="G8" i="3" s="1"/>
  <c r="D7" i="3"/>
  <c r="D6" i="3"/>
  <c r="G6" i="3" s="1"/>
  <c r="D5" i="3"/>
  <c r="G5" i="3" s="1"/>
  <c r="F4" i="3"/>
  <c r="D4" i="3"/>
  <c r="G4" i="3" s="1"/>
  <c r="D3" i="3"/>
  <c r="D202" i="2"/>
  <c r="G201" i="2"/>
  <c r="D201" i="2"/>
  <c r="F201" i="2" s="1"/>
  <c r="H201" i="2" s="1"/>
  <c r="I201" i="2" s="1"/>
  <c r="J201" i="2" s="1"/>
  <c r="G200" i="2"/>
  <c r="D200" i="2"/>
  <c r="F200" i="2" s="1"/>
  <c r="G199" i="2"/>
  <c r="D199" i="2"/>
  <c r="F199" i="2" s="1"/>
  <c r="D198" i="2"/>
  <c r="G197" i="2"/>
  <c r="D197" i="2"/>
  <c r="F197" i="2" s="1"/>
  <c r="H197" i="2" s="1"/>
  <c r="I197" i="2" s="1"/>
  <c r="J197" i="2" s="1"/>
  <c r="G196" i="2"/>
  <c r="D196" i="2"/>
  <c r="F196" i="2" s="1"/>
  <c r="H196" i="2" s="1"/>
  <c r="I196" i="2" s="1"/>
  <c r="J196" i="2" s="1"/>
  <c r="G195" i="2"/>
  <c r="D195" i="2"/>
  <c r="F195" i="2" s="1"/>
  <c r="D194" i="2"/>
  <c r="G193" i="2"/>
  <c r="D193" i="2"/>
  <c r="F193" i="2" s="1"/>
  <c r="H193" i="2" s="1"/>
  <c r="I193" i="2" s="1"/>
  <c r="J193" i="2" s="1"/>
  <c r="G192" i="2"/>
  <c r="D192" i="2"/>
  <c r="F192" i="2" s="1"/>
  <c r="G191" i="2"/>
  <c r="D191" i="2"/>
  <c r="F191" i="2" s="1"/>
  <c r="D190" i="2"/>
  <c r="G189" i="2"/>
  <c r="D189" i="2"/>
  <c r="F189" i="2" s="1"/>
  <c r="H189" i="2" s="1"/>
  <c r="I189" i="2" s="1"/>
  <c r="J189" i="2" s="1"/>
  <c r="G188" i="2"/>
  <c r="D188" i="2"/>
  <c r="F188" i="2" s="1"/>
  <c r="D187" i="2"/>
  <c r="D186" i="2"/>
  <c r="G185" i="2"/>
  <c r="D185" i="2"/>
  <c r="F185" i="2" s="1"/>
  <c r="H185" i="2" s="1"/>
  <c r="I185" i="2" s="1"/>
  <c r="J185" i="2" s="1"/>
  <c r="D184" i="2"/>
  <c r="G183" i="2"/>
  <c r="D183" i="2"/>
  <c r="F183" i="2" s="1"/>
  <c r="D182" i="2"/>
  <c r="G181" i="2"/>
  <c r="D181" i="2"/>
  <c r="F181" i="2" s="1"/>
  <c r="G180" i="2"/>
  <c r="D180" i="2"/>
  <c r="F180" i="2" s="1"/>
  <c r="G179" i="2"/>
  <c r="D179" i="2"/>
  <c r="F179" i="2" s="1"/>
  <c r="D178" i="2"/>
  <c r="G177" i="2"/>
  <c r="D177" i="2"/>
  <c r="F177" i="2" s="1"/>
  <c r="G176" i="2"/>
  <c r="D176" i="2"/>
  <c r="F176" i="2" s="1"/>
  <c r="G175" i="2"/>
  <c r="D175" i="2"/>
  <c r="F175" i="2" s="1"/>
  <c r="D174" i="2"/>
  <c r="G173" i="2"/>
  <c r="D173" i="2"/>
  <c r="F173" i="2" s="1"/>
  <c r="G172" i="2"/>
  <c r="D172" i="2"/>
  <c r="F172" i="2" s="1"/>
  <c r="D171" i="2"/>
  <c r="D170" i="2"/>
  <c r="G169" i="2"/>
  <c r="D169" i="2"/>
  <c r="F169" i="2" s="1"/>
  <c r="D168" i="2"/>
  <c r="G167" i="2"/>
  <c r="D167" i="2"/>
  <c r="F167" i="2" s="1"/>
  <c r="D166" i="2"/>
  <c r="G165" i="2"/>
  <c r="D165" i="2"/>
  <c r="F165" i="2" s="1"/>
  <c r="G164" i="2"/>
  <c r="D164" i="2"/>
  <c r="F164" i="2" s="1"/>
  <c r="G163" i="2"/>
  <c r="D163" i="2"/>
  <c r="F163" i="2" s="1"/>
  <c r="D162" i="2"/>
  <c r="G161" i="2"/>
  <c r="D161" i="2"/>
  <c r="F161" i="2" s="1"/>
  <c r="H161" i="2" s="1"/>
  <c r="I161" i="2" s="1"/>
  <c r="J161" i="2" s="1"/>
  <c r="G160" i="2"/>
  <c r="D160" i="2"/>
  <c r="F160" i="2" s="1"/>
  <c r="G159" i="2"/>
  <c r="D159" i="2"/>
  <c r="F159" i="2" s="1"/>
  <c r="D158" i="2"/>
  <c r="G157" i="2"/>
  <c r="D157" i="2"/>
  <c r="F157" i="2" s="1"/>
  <c r="H157" i="2" s="1"/>
  <c r="I157" i="2" s="1"/>
  <c r="J157" i="2" s="1"/>
  <c r="G156" i="2"/>
  <c r="D156" i="2"/>
  <c r="F156" i="2" s="1"/>
  <c r="G155" i="2"/>
  <c r="D155" i="2"/>
  <c r="F155" i="2" s="1"/>
  <c r="G154" i="2"/>
  <c r="D154" i="2"/>
  <c r="F154" i="2" s="1"/>
  <c r="G153" i="2"/>
  <c r="D153" i="2"/>
  <c r="F153" i="2" s="1"/>
  <c r="G152" i="2"/>
  <c r="D152" i="2"/>
  <c r="F152" i="2" s="1"/>
  <c r="G151" i="2"/>
  <c r="D151" i="2"/>
  <c r="F151" i="2" s="1"/>
  <c r="D150" i="2"/>
  <c r="D149" i="2"/>
  <c r="G148" i="2"/>
  <c r="D148" i="2"/>
  <c r="F148" i="2" s="1"/>
  <c r="G147" i="2"/>
  <c r="D147" i="2"/>
  <c r="F147" i="2" s="1"/>
  <c r="G146" i="2"/>
  <c r="D146" i="2"/>
  <c r="F146" i="2" s="1"/>
  <c r="G145" i="2"/>
  <c r="D145" i="2"/>
  <c r="F145" i="2" s="1"/>
  <c r="G144" i="2"/>
  <c r="D144" i="2"/>
  <c r="F144" i="2" s="1"/>
  <c r="G143" i="2"/>
  <c r="D143" i="2"/>
  <c r="F143" i="2" s="1"/>
  <c r="D142" i="2"/>
  <c r="D141" i="2"/>
  <c r="G140" i="2"/>
  <c r="D140" i="2"/>
  <c r="F140" i="2" s="1"/>
  <c r="D139" i="2"/>
  <c r="F139" i="2" s="1"/>
  <c r="G138" i="2"/>
  <c r="D138" i="2"/>
  <c r="F138" i="2" s="1"/>
  <c r="H138" i="2" s="1"/>
  <c r="I138" i="2" s="1"/>
  <c r="J138" i="2" s="1"/>
  <c r="G137" i="2"/>
  <c r="D137" i="2"/>
  <c r="F137" i="2" s="1"/>
  <c r="G136" i="2"/>
  <c r="D136" i="2"/>
  <c r="F136" i="2" s="1"/>
  <c r="G135" i="2"/>
  <c r="D135" i="2"/>
  <c r="F135" i="2" s="1"/>
  <c r="D134" i="2"/>
  <c r="D133" i="2"/>
  <c r="G132" i="2"/>
  <c r="D132" i="2"/>
  <c r="F132" i="2" s="1"/>
  <c r="D131" i="2"/>
  <c r="F131" i="2" s="1"/>
  <c r="D130" i="2"/>
  <c r="F130" i="2" s="1"/>
  <c r="G129" i="2"/>
  <c r="D129" i="2"/>
  <c r="F129" i="2" s="1"/>
  <c r="G128" i="2"/>
  <c r="D128" i="2"/>
  <c r="F128" i="2" s="1"/>
  <c r="G127" i="2"/>
  <c r="D127" i="2"/>
  <c r="F127" i="2" s="1"/>
  <c r="D126" i="2"/>
  <c r="D125" i="2"/>
  <c r="G124" i="2"/>
  <c r="D124" i="2"/>
  <c r="F124" i="2" s="1"/>
  <c r="D123" i="2"/>
  <c r="F123" i="2" s="1"/>
  <c r="D122" i="2"/>
  <c r="F122" i="2" s="1"/>
  <c r="G121" i="2"/>
  <c r="D121" i="2"/>
  <c r="F121" i="2" s="1"/>
  <c r="G120" i="2"/>
  <c r="D120" i="2"/>
  <c r="F120" i="2" s="1"/>
  <c r="G119" i="2"/>
  <c r="D119" i="2"/>
  <c r="F119" i="2" s="1"/>
  <c r="D118" i="2"/>
  <c r="D117" i="2"/>
  <c r="G116" i="2"/>
  <c r="D116" i="2"/>
  <c r="F116" i="2" s="1"/>
  <c r="G115" i="2"/>
  <c r="D115" i="2"/>
  <c r="F115" i="2" s="1"/>
  <c r="G114" i="2"/>
  <c r="D114" i="2"/>
  <c r="F114" i="2" s="1"/>
  <c r="G113" i="2"/>
  <c r="D113" i="2"/>
  <c r="F113" i="2" s="1"/>
  <c r="G112" i="2"/>
  <c r="D112" i="2"/>
  <c r="F112" i="2" s="1"/>
  <c r="D111" i="2"/>
  <c r="F111" i="2" s="1"/>
  <c r="D110" i="2"/>
  <c r="D109" i="2"/>
  <c r="G108" i="2"/>
  <c r="D108" i="2"/>
  <c r="F108" i="2" s="1"/>
  <c r="H108" i="2" s="1"/>
  <c r="I108" i="2" s="1"/>
  <c r="J108" i="2" s="1"/>
  <c r="D107" i="2"/>
  <c r="F107" i="2" s="1"/>
  <c r="D106" i="2"/>
  <c r="F106" i="2" s="1"/>
  <c r="G105" i="2"/>
  <c r="D105" i="2"/>
  <c r="F105" i="2" s="1"/>
  <c r="G104" i="2"/>
  <c r="D104" i="2"/>
  <c r="F104" i="2" s="1"/>
  <c r="G103" i="2"/>
  <c r="D103" i="2"/>
  <c r="F103" i="2" s="1"/>
  <c r="D102" i="2"/>
  <c r="D101" i="2"/>
  <c r="D100" i="2"/>
  <c r="F100" i="2" s="1"/>
  <c r="D99" i="2"/>
  <c r="F99" i="2" s="1"/>
  <c r="D98" i="2"/>
  <c r="F98" i="2" s="1"/>
  <c r="G97" i="2"/>
  <c r="D97" i="2"/>
  <c r="F97" i="2" s="1"/>
  <c r="G96" i="2"/>
  <c r="D96" i="2"/>
  <c r="F96" i="2" s="1"/>
  <c r="G95" i="2"/>
  <c r="D95" i="2"/>
  <c r="F95" i="2" s="1"/>
  <c r="D94" i="2"/>
  <c r="D93" i="2"/>
  <c r="D92" i="2"/>
  <c r="F92" i="2" s="1"/>
  <c r="D91" i="2"/>
  <c r="F91" i="2" s="1"/>
  <c r="D90" i="2"/>
  <c r="F90" i="2" s="1"/>
  <c r="G89" i="2"/>
  <c r="F89" i="2"/>
  <c r="H89" i="2" s="1"/>
  <c r="I89" i="2" s="1"/>
  <c r="J89" i="2" s="1"/>
  <c r="D89" i="2"/>
  <c r="D88" i="2"/>
  <c r="F88" i="2" s="1"/>
  <c r="D87" i="2"/>
  <c r="G87" i="2" s="1"/>
  <c r="F86" i="2"/>
  <c r="D86" i="2"/>
  <c r="G86" i="2" s="1"/>
  <c r="G85" i="2"/>
  <c r="F85" i="2"/>
  <c r="D85" i="2"/>
  <c r="G84" i="2"/>
  <c r="D84" i="2"/>
  <c r="F84" i="2" s="1"/>
  <c r="G83" i="2"/>
  <c r="D83" i="2"/>
  <c r="F83" i="2" s="1"/>
  <c r="H83" i="2" s="1"/>
  <c r="I83" i="2" s="1"/>
  <c r="J83" i="2" s="1"/>
  <c r="D82" i="2"/>
  <c r="G82" i="2" s="1"/>
  <c r="G81" i="2"/>
  <c r="F81" i="2"/>
  <c r="H81" i="2" s="1"/>
  <c r="I81" i="2" s="1"/>
  <c r="J81" i="2" s="1"/>
  <c r="D81" i="2"/>
  <c r="D80" i="2"/>
  <c r="F80" i="2" s="1"/>
  <c r="G79" i="2"/>
  <c r="F79" i="2"/>
  <c r="H79" i="2" s="1"/>
  <c r="I79" i="2" s="1"/>
  <c r="J79" i="2" s="1"/>
  <c r="D79" i="2"/>
  <c r="F78" i="2"/>
  <c r="H78" i="2" s="1"/>
  <c r="I78" i="2" s="1"/>
  <c r="J78" i="2" s="1"/>
  <c r="D78" i="2"/>
  <c r="G78" i="2" s="1"/>
  <c r="G77" i="2"/>
  <c r="F77" i="2"/>
  <c r="D77" i="2"/>
  <c r="G76" i="2"/>
  <c r="D76" i="2"/>
  <c r="F76" i="2" s="1"/>
  <c r="H76" i="2" s="1"/>
  <c r="I76" i="2" s="1"/>
  <c r="J76" i="2" s="1"/>
  <c r="G75" i="2"/>
  <c r="F75" i="2"/>
  <c r="H75" i="2" s="1"/>
  <c r="I75" i="2" s="1"/>
  <c r="J75" i="2" s="1"/>
  <c r="D75" i="2"/>
  <c r="G74" i="2"/>
  <c r="D74" i="2"/>
  <c r="F74" i="2" s="1"/>
  <c r="F73" i="2"/>
  <c r="D73" i="2"/>
  <c r="G73" i="2" s="1"/>
  <c r="D72" i="2"/>
  <c r="F72" i="2" s="1"/>
  <c r="G71" i="2"/>
  <c r="D71" i="2"/>
  <c r="F71" i="2" s="1"/>
  <c r="H71" i="2" s="1"/>
  <c r="I71" i="2" s="1"/>
  <c r="J71" i="2" s="1"/>
  <c r="F70" i="2"/>
  <c r="D70" i="2"/>
  <c r="G70" i="2" s="1"/>
  <c r="H70" i="2" s="1"/>
  <c r="I70" i="2" s="1"/>
  <c r="J70" i="2" s="1"/>
  <c r="D69" i="2"/>
  <c r="G69" i="2" s="1"/>
  <c r="G68" i="2"/>
  <c r="H68" i="2" s="1"/>
  <c r="I68" i="2" s="1"/>
  <c r="J68" i="2" s="1"/>
  <c r="D68" i="2"/>
  <c r="F68" i="2" s="1"/>
  <c r="F67" i="2"/>
  <c r="D67" i="2"/>
  <c r="G67" i="2" s="1"/>
  <c r="D66" i="2"/>
  <c r="G66" i="2" s="1"/>
  <c r="G65" i="2"/>
  <c r="F65" i="2"/>
  <c r="H65" i="2" s="1"/>
  <c r="I65" i="2" s="1"/>
  <c r="J65" i="2" s="1"/>
  <c r="D65" i="2"/>
  <c r="D64" i="2"/>
  <c r="F64" i="2" s="1"/>
  <c r="D63" i="2"/>
  <c r="G63" i="2" s="1"/>
  <c r="G62" i="2"/>
  <c r="F62" i="2"/>
  <c r="D62" i="2"/>
  <c r="G61" i="2"/>
  <c r="D61" i="2"/>
  <c r="F61" i="2" s="1"/>
  <c r="H61" i="2" s="1"/>
  <c r="I61" i="2" s="1"/>
  <c r="J61" i="2" s="1"/>
  <c r="D60" i="2"/>
  <c r="F60" i="2" s="1"/>
  <c r="G59" i="2"/>
  <c r="F59" i="2"/>
  <c r="D59" i="2"/>
  <c r="G58" i="2"/>
  <c r="D58" i="2"/>
  <c r="F58" i="2" s="1"/>
  <c r="H58" i="2" s="1"/>
  <c r="I58" i="2" s="1"/>
  <c r="J58" i="2" s="1"/>
  <c r="D57" i="2"/>
  <c r="G57" i="2" s="1"/>
  <c r="D56" i="2"/>
  <c r="F56" i="2" s="1"/>
  <c r="G55" i="2"/>
  <c r="D55" i="2"/>
  <c r="F55" i="2" s="1"/>
  <c r="H55" i="2" s="1"/>
  <c r="I55" i="2" s="1"/>
  <c r="J55" i="2" s="1"/>
  <c r="D54" i="2"/>
  <c r="G54" i="2" s="1"/>
  <c r="D53" i="2"/>
  <c r="G53" i="2" s="1"/>
  <c r="G52" i="2"/>
  <c r="D52" i="2"/>
  <c r="F52" i="2" s="1"/>
  <c r="D51" i="2"/>
  <c r="G51" i="2" s="1"/>
  <c r="D50" i="2"/>
  <c r="G50" i="2" s="1"/>
  <c r="G49" i="2"/>
  <c r="F49" i="2"/>
  <c r="H49" i="2" s="1"/>
  <c r="I49" i="2" s="1"/>
  <c r="J49" i="2" s="1"/>
  <c r="D49" i="2"/>
  <c r="D48" i="2"/>
  <c r="F48" i="2" s="1"/>
  <c r="D47" i="2"/>
  <c r="G47" i="2" s="1"/>
  <c r="G46" i="2"/>
  <c r="F46" i="2"/>
  <c r="D46" i="2"/>
  <c r="G45" i="2"/>
  <c r="D45" i="2"/>
  <c r="F45" i="2" s="1"/>
  <c r="H45" i="2" s="1"/>
  <c r="I45" i="2" s="1"/>
  <c r="J45" i="2" s="1"/>
  <c r="G44" i="2"/>
  <c r="D44" i="2"/>
  <c r="F44" i="2" s="1"/>
  <c r="H44" i="2" s="1"/>
  <c r="I44" i="2" s="1"/>
  <c r="J44" i="2" s="1"/>
  <c r="G43" i="2"/>
  <c r="F43" i="2"/>
  <c r="H43" i="2" s="1"/>
  <c r="I43" i="2" s="1"/>
  <c r="J43" i="2" s="1"/>
  <c r="D43" i="2"/>
  <c r="G42" i="2"/>
  <c r="D42" i="2"/>
  <c r="F42" i="2" s="1"/>
  <c r="F41" i="2"/>
  <c r="D41" i="2"/>
  <c r="G41" i="2" s="1"/>
  <c r="D40" i="2"/>
  <c r="F40" i="2" s="1"/>
  <c r="G39" i="2"/>
  <c r="D39" i="2"/>
  <c r="F39" i="2" s="1"/>
  <c r="H39" i="2" s="1"/>
  <c r="I39" i="2" s="1"/>
  <c r="J39" i="2" s="1"/>
  <c r="F38" i="2"/>
  <c r="D38" i="2"/>
  <c r="G38" i="2" s="1"/>
  <c r="H38" i="2" s="1"/>
  <c r="I38" i="2" s="1"/>
  <c r="J38" i="2" s="1"/>
  <c r="D37" i="2"/>
  <c r="G37" i="2" s="1"/>
  <c r="G36" i="2"/>
  <c r="H36" i="2" s="1"/>
  <c r="I36" i="2" s="1"/>
  <c r="J36" i="2" s="1"/>
  <c r="D36" i="2"/>
  <c r="F36" i="2" s="1"/>
  <c r="F35" i="2"/>
  <c r="D35" i="2"/>
  <c r="G35" i="2" s="1"/>
  <c r="D34" i="2"/>
  <c r="G34" i="2" s="1"/>
  <c r="G33" i="2"/>
  <c r="F33" i="2"/>
  <c r="H33" i="2" s="1"/>
  <c r="I33" i="2" s="1"/>
  <c r="J33" i="2" s="1"/>
  <c r="D33" i="2"/>
  <c r="D32" i="2"/>
  <c r="F32" i="2" s="1"/>
  <c r="D31" i="2"/>
  <c r="G31" i="2" s="1"/>
  <c r="G30" i="2"/>
  <c r="F30" i="2"/>
  <c r="D30" i="2"/>
  <c r="G29" i="2"/>
  <c r="D29" i="2"/>
  <c r="F29" i="2" s="1"/>
  <c r="H29" i="2" s="1"/>
  <c r="I29" i="2" s="1"/>
  <c r="J29" i="2" s="1"/>
  <c r="D28" i="2"/>
  <c r="F28" i="2" s="1"/>
  <c r="G27" i="2"/>
  <c r="F27" i="2"/>
  <c r="D27" i="2"/>
  <c r="G26" i="2"/>
  <c r="D26" i="2"/>
  <c r="F26" i="2" s="1"/>
  <c r="H26" i="2" s="1"/>
  <c r="I26" i="2" s="1"/>
  <c r="J26" i="2" s="1"/>
  <c r="D25" i="2"/>
  <c r="G25" i="2" s="1"/>
  <c r="G24" i="2"/>
  <c r="D24" i="2"/>
  <c r="F24" i="2" s="1"/>
  <c r="D23" i="2"/>
  <c r="G23" i="2" s="1"/>
  <c r="G22" i="2"/>
  <c r="D22" i="2"/>
  <c r="F22" i="2" s="1"/>
  <c r="H22" i="2" s="1"/>
  <c r="I22" i="2" s="1"/>
  <c r="J22" i="2" s="1"/>
  <c r="D21" i="2"/>
  <c r="G21" i="2" s="1"/>
  <c r="G20" i="2"/>
  <c r="D20" i="2"/>
  <c r="F20" i="2" s="1"/>
  <c r="D19" i="2"/>
  <c r="G19" i="2" s="1"/>
  <c r="G18" i="2"/>
  <c r="D18" i="2"/>
  <c r="F18" i="2" s="1"/>
  <c r="H18" i="2" s="1"/>
  <c r="I18" i="2" s="1"/>
  <c r="J18" i="2" s="1"/>
  <c r="D17" i="2"/>
  <c r="G17" i="2" s="1"/>
  <c r="G16" i="2"/>
  <c r="D16" i="2"/>
  <c r="F16" i="2" s="1"/>
  <c r="D15" i="2"/>
  <c r="G15" i="2" s="1"/>
  <c r="G14" i="2"/>
  <c r="D14" i="2"/>
  <c r="F14" i="2" s="1"/>
  <c r="H14" i="2" s="1"/>
  <c r="I14" i="2" s="1"/>
  <c r="J14" i="2" s="1"/>
  <c r="D13" i="2"/>
  <c r="G13" i="2" s="1"/>
  <c r="G12" i="2"/>
  <c r="D12" i="2"/>
  <c r="F12" i="2" s="1"/>
  <c r="D11" i="2"/>
  <c r="G11" i="2" s="1"/>
  <c r="G10" i="2"/>
  <c r="D10" i="2"/>
  <c r="F10" i="2" s="1"/>
  <c r="H10" i="2" s="1"/>
  <c r="I10" i="2" s="1"/>
  <c r="J10" i="2" s="1"/>
  <c r="D9" i="2"/>
  <c r="G9" i="2" s="1"/>
  <c r="G8" i="2"/>
  <c r="D8" i="2"/>
  <c r="F8" i="2" s="1"/>
  <c r="D7" i="2"/>
  <c r="G7" i="2" s="1"/>
  <c r="G6" i="2"/>
  <c r="D6" i="2"/>
  <c r="F6" i="2" s="1"/>
  <c r="H6" i="2" s="1"/>
  <c r="I6" i="2" s="1"/>
  <c r="J6" i="2" s="1"/>
  <c r="D5" i="2"/>
  <c r="G5" i="2" s="1"/>
  <c r="G4" i="2"/>
  <c r="D4" i="2"/>
  <c r="F4" i="2" s="1"/>
  <c r="D3" i="2"/>
  <c r="J14" i="1"/>
  <c r="I47" i="1"/>
  <c r="J47" i="1" s="1"/>
  <c r="I55" i="1"/>
  <c r="J55" i="1" s="1"/>
  <c r="I79" i="1"/>
  <c r="J79" i="1" s="1"/>
  <c r="I87" i="1"/>
  <c r="J87" i="1" s="1"/>
  <c r="I111" i="1"/>
  <c r="J111" i="1" s="1"/>
  <c r="I119" i="1"/>
  <c r="J119" i="1" s="1"/>
  <c r="I143" i="1"/>
  <c r="J143" i="1" s="1"/>
  <c r="I151" i="1"/>
  <c r="J151" i="1" s="1"/>
  <c r="I175" i="1"/>
  <c r="J175" i="1" s="1"/>
  <c r="I183" i="1"/>
  <c r="J183" i="1" s="1"/>
  <c r="H8" i="1"/>
  <c r="I8" i="1" s="1"/>
  <c r="J8" i="1" s="1"/>
  <c r="H16" i="1"/>
  <c r="I16" i="1" s="1"/>
  <c r="J16" i="1" s="1"/>
  <c r="H40" i="1"/>
  <c r="I40" i="1" s="1"/>
  <c r="J40" i="1" s="1"/>
  <c r="E26" i="4" s="1"/>
  <c r="I33" i="4" s="1"/>
  <c r="H48" i="1"/>
  <c r="I48" i="1" s="1"/>
  <c r="J48" i="1" s="1"/>
  <c r="H72" i="1"/>
  <c r="I72" i="1" s="1"/>
  <c r="J72" i="1" s="1"/>
  <c r="H80" i="1"/>
  <c r="I80" i="1" s="1"/>
  <c r="J80" i="1" s="1"/>
  <c r="H104" i="1"/>
  <c r="I104" i="1" s="1"/>
  <c r="J104" i="1" s="1"/>
  <c r="H112" i="1"/>
  <c r="I112" i="1" s="1"/>
  <c r="J112" i="1" s="1"/>
  <c r="H136" i="1"/>
  <c r="I136" i="1" s="1"/>
  <c r="J136" i="1" s="1"/>
  <c r="H144" i="1"/>
  <c r="I144" i="1" s="1"/>
  <c r="J144" i="1" s="1"/>
  <c r="H168" i="1"/>
  <c r="I168" i="1" s="1"/>
  <c r="J168" i="1" s="1"/>
  <c r="H176" i="1"/>
  <c r="I176" i="1" s="1"/>
  <c r="J176" i="1" s="1"/>
  <c r="H200" i="1"/>
  <c r="I200" i="1" s="1"/>
  <c r="J200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F3" i="1"/>
  <c r="H3" i="1" s="1"/>
  <c r="I3" i="1" s="1"/>
  <c r="J3" i="1" s="1"/>
  <c r="F4" i="1"/>
  <c r="H4" i="1" s="1"/>
  <c r="I4" i="1" s="1"/>
  <c r="J4" i="1" s="1"/>
  <c r="F5" i="1"/>
  <c r="H5" i="1" s="1"/>
  <c r="I5" i="1" s="1"/>
  <c r="J5" i="1" s="1"/>
  <c r="F6" i="1"/>
  <c r="H6" i="1" s="1"/>
  <c r="I6" i="1" s="1"/>
  <c r="J6" i="1" s="1"/>
  <c r="F7" i="1"/>
  <c r="H7" i="1" s="1"/>
  <c r="I7" i="1" s="1"/>
  <c r="J7" i="1" s="1"/>
  <c r="F8" i="1"/>
  <c r="F9" i="1"/>
  <c r="H9" i="1" s="1"/>
  <c r="I9" i="1" s="1"/>
  <c r="J9" i="1" s="1"/>
  <c r="F10" i="1"/>
  <c r="H10" i="1" s="1"/>
  <c r="I10" i="1" s="1"/>
  <c r="J10" i="1" s="1"/>
  <c r="F11" i="1"/>
  <c r="H11" i="1" s="1"/>
  <c r="I11" i="1" s="1"/>
  <c r="J11" i="1" s="1"/>
  <c r="F12" i="1"/>
  <c r="H12" i="1" s="1"/>
  <c r="I12" i="1" s="1"/>
  <c r="J12" i="1" s="1"/>
  <c r="E29" i="4" s="1"/>
  <c r="F33" i="4" s="1"/>
  <c r="F13" i="1"/>
  <c r="H13" i="1" s="1"/>
  <c r="I13" i="1" s="1"/>
  <c r="J13" i="1" s="1"/>
  <c r="F14" i="1"/>
  <c r="H14" i="1" s="1"/>
  <c r="I14" i="1" s="1"/>
  <c r="F15" i="1"/>
  <c r="H15" i="1" s="1"/>
  <c r="I15" i="1" s="1"/>
  <c r="J15" i="1" s="1"/>
  <c r="F16" i="1"/>
  <c r="F17" i="1"/>
  <c r="H17" i="1" s="1"/>
  <c r="I17" i="1" s="1"/>
  <c r="J17" i="1" s="1"/>
  <c r="F18" i="1"/>
  <c r="H18" i="1" s="1"/>
  <c r="I18" i="1" s="1"/>
  <c r="J18" i="1" s="1"/>
  <c r="F19" i="1"/>
  <c r="H19" i="1" s="1"/>
  <c r="I19" i="1" s="1"/>
  <c r="J19" i="1" s="1"/>
  <c r="F20" i="1"/>
  <c r="H20" i="1" s="1"/>
  <c r="I20" i="1" s="1"/>
  <c r="J20" i="1" s="1"/>
  <c r="F21" i="1"/>
  <c r="H21" i="1" s="1"/>
  <c r="I21" i="1" s="1"/>
  <c r="J21" i="1" s="1"/>
  <c r="E28" i="4" s="1"/>
  <c r="G33" i="4" s="1"/>
  <c r="F22" i="1"/>
  <c r="H22" i="1" s="1"/>
  <c r="I22" i="1" s="1"/>
  <c r="J22" i="1" s="1"/>
  <c r="F23" i="1"/>
  <c r="H23" i="1" s="1"/>
  <c r="I23" i="1" s="1"/>
  <c r="J23" i="1" s="1"/>
  <c r="F24" i="1"/>
  <c r="H24" i="1" s="1"/>
  <c r="I24" i="1" s="1"/>
  <c r="J24" i="1" s="1"/>
  <c r="F25" i="1"/>
  <c r="H25" i="1" s="1"/>
  <c r="I25" i="1" s="1"/>
  <c r="J25" i="1" s="1"/>
  <c r="F26" i="1"/>
  <c r="H26" i="1" s="1"/>
  <c r="I26" i="1" s="1"/>
  <c r="J26" i="1" s="1"/>
  <c r="F27" i="1"/>
  <c r="H27" i="1" s="1"/>
  <c r="I27" i="1" s="1"/>
  <c r="J27" i="1" s="1"/>
  <c r="F28" i="1"/>
  <c r="H28" i="1" s="1"/>
  <c r="I28" i="1" s="1"/>
  <c r="J28" i="1" s="1"/>
  <c r="F29" i="1"/>
  <c r="H29" i="1" s="1"/>
  <c r="I29" i="1" s="1"/>
  <c r="J29" i="1" s="1"/>
  <c r="F30" i="1"/>
  <c r="H30" i="1" s="1"/>
  <c r="I30" i="1" s="1"/>
  <c r="J30" i="1" s="1"/>
  <c r="E27" i="4" s="1"/>
  <c r="H33" i="4" s="1"/>
  <c r="F31" i="1"/>
  <c r="H31" i="1" s="1"/>
  <c r="I31" i="1" s="1"/>
  <c r="J31" i="1" s="1"/>
  <c r="F32" i="1"/>
  <c r="H32" i="1" s="1"/>
  <c r="I32" i="1" s="1"/>
  <c r="J32" i="1" s="1"/>
  <c r="F33" i="1"/>
  <c r="H33" i="1" s="1"/>
  <c r="I33" i="1" s="1"/>
  <c r="J33" i="1" s="1"/>
  <c r="F34" i="1"/>
  <c r="H34" i="1" s="1"/>
  <c r="I34" i="1" s="1"/>
  <c r="J34" i="1" s="1"/>
  <c r="F35" i="1"/>
  <c r="H35" i="1" s="1"/>
  <c r="I35" i="1" s="1"/>
  <c r="J35" i="1" s="1"/>
  <c r="F36" i="1"/>
  <c r="H36" i="1" s="1"/>
  <c r="I36" i="1" s="1"/>
  <c r="J36" i="1" s="1"/>
  <c r="F37" i="1"/>
  <c r="H37" i="1" s="1"/>
  <c r="I37" i="1" s="1"/>
  <c r="J37" i="1" s="1"/>
  <c r="F38" i="1"/>
  <c r="H38" i="1" s="1"/>
  <c r="I38" i="1" s="1"/>
  <c r="J38" i="1" s="1"/>
  <c r="F39" i="1"/>
  <c r="H39" i="1" s="1"/>
  <c r="I39" i="1" s="1"/>
  <c r="J39" i="1" s="1"/>
  <c r="F40" i="1"/>
  <c r="F41" i="1"/>
  <c r="H41" i="1" s="1"/>
  <c r="I41" i="1" s="1"/>
  <c r="J41" i="1" s="1"/>
  <c r="F42" i="1"/>
  <c r="H42" i="1" s="1"/>
  <c r="I42" i="1" s="1"/>
  <c r="J42" i="1" s="1"/>
  <c r="F43" i="1"/>
  <c r="H43" i="1" s="1"/>
  <c r="I43" i="1" s="1"/>
  <c r="J43" i="1" s="1"/>
  <c r="F44" i="1"/>
  <c r="H44" i="1" s="1"/>
  <c r="I44" i="1" s="1"/>
  <c r="J44" i="1" s="1"/>
  <c r="F45" i="1"/>
  <c r="H45" i="1" s="1"/>
  <c r="I45" i="1" s="1"/>
  <c r="J45" i="1" s="1"/>
  <c r="F46" i="1"/>
  <c r="H46" i="1" s="1"/>
  <c r="I46" i="1" s="1"/>
  <c r="J46" i="1" s="1"/>
  <c r="F47" i="1"/>
  <c r="H47" i="1" s="1"/>
  <c r="F48" i="1"/>
  <c r="F49" i="1"/>
  <c r="H49" i="1" s="1"/>
  <c r="I49" i="1" s="1"/>
  <c r="J49" i="1" s="1"/>
  <c r="F50" i="1"/>
  <c r="H50" i="1" s="1"/>
  <c r="I50" i="1" s="1"/>
  <c r="J50" i="1" s="1"/>
  <c r="F51" i="1"/>
  <c r="H51" i="1" s="1"/>
  <c r="I51" i="1" s="1"/>
  <c r="J51" i="1" s="1"/>
  <c r="F52" i="1"/>
  <c r="H52" i="1" s="1"/>
  <c r="I52" i="1" s="1"/>
  <c r="J52" i="1" s="1"/>
  <c r="F53" i="1"/>
  <c r="H53" i="1" s="1"/>
  <c r="I53" i="1" s="1"/>
  <c r="J53" i="1" s="1"/>
  <c r="F54" i="1"/>
  <c r="H54" i="1" s="1"/>
  <c r="I54" i="1" s="1"/>
  <c r="J54" i="1" s="1"/>
  <c r="F55" i="1"/>
  <c r="H55" i="1" s="1"/>
  <c r="F56" i="1"/>
  <c r="H56" i="1" s="1"/>
  <c r="I56" i="1" s="1"/>
  <c r="J56" i="1" s="1"/>
  <c r="F57" i="1"/>
  <c r="H57" i="1" s="1"/>
  <c r="I57" i="1" s="1"/>
  <c r="J57" i="1" s="1"/>
  <c r="F58" i="1"/>
  <c r="H58" i="1" s="1"/>
  <c r="I58" i="1" s="1"/>
  <c r="J58" i="1" s="1"/>
  <c r="F59" i="1"/>
  <c r="H59" i="1" s="1"/>
  <c r="I59" i="1" s="1"/>
  <c r="J59" i="1" s="1"/>
  <c r="F60" i="1"/>
  <c r="H60" i="1" s="1"/>
  <c r="I60" i="1" s="1"/>
  <c r="J60" i="1" s="1"/>
  <c r="F61" i="1"/>
  <c r="H61" i="1" s="1"/>
  <c r="I61" i="1" s="1"/>
  <c r="J61" i="1" s="1"/>
  <c r="F62" i="1"/>
  <c r="H62" i="1" s="1"/>
  <c r="I62" i="1" s="1"/>
  <c r="J62" i="1" s="1"/>
  <c r="F63" i="1"/>
  <c r="H63" i="1" s="1"/>
  <c r="I63" i="1" s="1"/>
  <c r="J63" i="1" s="1"/>
  <c r="F64" i="1"/>
  <c r="H64" i="1" s="1"/>
  <c r="I64" i="1" s="1"/>
  <c r="J64" i="1" s="1"/>
  <c r="F65" i="1"/>
  <c r="H65" i="1" s="1"/>
  <c r="I65" i="1" s="1"/>
  <c r="J65" i="1" s="1"/>
  <c r="F66" i="1"/>
  <c r="H66" i="1" s="1"/>
  <c r="I66" i="1" s="1"/>
  <c r="J66" i="1" s="1"/>
  <c r="F67" i="1"/>
  <c r="H67" i="1" s="1"/>
  <c r="I67" i="1" s="1"/>
  <c r="J67" i="1" s="1"/>
  <c r="F68" i="1"/>
  <c r="H68" i="1" s="1"/>
  <c r="I68" i="1" s="1"/>
  <c r="J68" i="1" s="1"/>
  <c r="F69" i="1"/>
  <c r="H69" i="1" s="1"/>
  <c r="I69" i="1" s="1"/>
  <c r="J69" i="1" s="1"/>
  <c r="F70" i="1"/>
  <c r="H70" i="1" s="1"/>
  <c r="I70" i="1" s="1"/>
  <c r="J70" i="1" s="1"/>
  <c r="F71" i="1"/>
  <c r="H71" i="1" s="1"/>
  <c r="I71" i="1" s="1"/>
  <c r="J71" i="1" s="1"/>
  <c r="F72" i="1"/>
  <c r="F73" i="1"/>
  <c r="H73" i="1" s="1"/>
  <c r="I73" i="1" s="1"/>
  <c r="J73" i="1" s="1"/>
  <c r="F74" i="1"/>
  <c r="H74" i="1" s="1"/>
  <c r="I74" i="1" s="1"/>
  <c r="J74" i="1" s="1"/>
  <c r="F75" i="1"/>
  <c r="H75" i="1" s="1"/>
  <c r="I75" i="1" s="1"/>
  <c r="J75" i="1" s="1"/>
  <c r="F76" i="1"/>
  <c r="H76" i="1" s="1"/>
  <c r="I76" i="1" s="1"/>
  <c r="J76" i="1" s="1"/>
  <c r="F77" i="1"/>
  <c r="H77" i="1" s="1"/>
  <c r="I77" i="1" s="1"/>
  <c r="J77" i="1" s="1"/>
  <c r="F78" i="1"/>
  <c r="H78" i="1" s="1"/>
  <c r="I78" i="1" s="1"/>
  <c r="J78" i="1" s="1"/>
  <c r="F79" i="1"/>
  <c r="H79" i="1" s="1"/>
  <c r="F80" i="1"/>
  <c r="F81" i="1"/>
  <c r="H81" i="1" s="1"/>
  <c r="I81" i="1" s="1"/>
  <c r="J81" i="1" s="1"/>
  <c r="F82" i="1"/>
  <c r="H82" i="1" s="1"/>
  <c r="I82" i="1" s="1"/>
  <c r="J82" i="1" s="1"/>
  <c r="F83" i="1"/>
  <c r="H83" i="1" s="1"/>
  <c r="I83" i="1" s="1"/>
  <c r="J83" i="1" s="1"/>
  <c r="F84" i="1"/>
  <c r="H84" i="1" s="1"/>
  <c r="I84" i="1" s="1"/>
  <c r="J84" i="1" s="1"/>
  <c r="F85" i="1"/>
  <c r="H85" i="1" s="1"/>
  <c r="I85" i="1" s="1"/>
  <c r="J85" i="1" s="1"/>
  <c r="F86" i="1"/>
  <c r="H86" i="1" s="1"/>
  <c r="I86" i="1" s="1"/>
  <c r="J86" i="1" s="1"/>
  <c r="F87" i="1"/>
  <c r="H87" i="1" s="1"/>
  <c r="F88" i="1"/>
  <c r="H88" i="1" s="1"/>
  <c r="I88" i="1" s="1"/>
  <c r="J88" i="1" s="1"/>
  <c r="F89" i="1"/>
  <c r="H89" i="1" s="1"/>
  <c r="I89" i="1" s="1"/>
  <c r="J89" i="1" s="1"/>
  <c r="F90" i="1"/>
  <c r="H90" i="1" s="1"/>
  <c r="I90" i="1" s="1"/>
  <c r="J90" i="1" s="1"/>
  <c r="F91" i="1"/>
  <c r="H91" i="1" s="1"/>
  <c r="I91" i="1" s="1"/>
  <c r="J91" i="1" s="1"/>
  <c r="F92" i="1"/>
  <c r="H92" i="1" s="1"/>
  <c r="I92" i="1" s="1"/>
  <c r="J92" i="1" s="1"/>
  <c r="F93" i="1"/>
  <c r="H93" i="1" s="1"/>
  <c r="I93" i="1" s="1"/>
  <c r="J93" i="1" s="1"/>
  <c r="F94" i="1"/>
  <c r="H94" i="1" s="1"/>
  <c r="I94" i="1" s="1"/>
  <c r="J94" i="1" s="1"/>
  <c r="F95" i="1"/>
  <c r="H95" i="1" s="1"/>
  <c r="I95" i="1" s="1"/>
  <c r="J95" i="1" s="1"/>
  <c r="F96" i="1"/>
  <c r="H96" i="1" s="1"/>
  <c r="I96" i="1" s="1"/>
  <c r="J96" i="1" s="1"/>
  <c r="F97" i="1"/>
  <c r="H97" i="1" s="1"/>
  <c r="I97" i="1" s="1"/>
  <c r="J97" i="1" s="1"/>
  <c r="F98" i="1"/>
  <c r="H98" i="1" s="1"/>
  <c r="I98" i="1" s="1"/>
  <c r="J98" i="1" s="1"/>
  <c r="F99" i="1"/>
  <c r="H99" i="1" s="1"/>
  <c r="I99" i="1" s="1"/>
  <c r="J99" i="1" s="1"/>
  <c r="F100" i="1"/>
  <c r="H100" i="1" s="1"/>
  <c r="I100" i="1" s="1"/>
  <c r="J100" i="1" s="1"/>
  <c r="F101" i="1"/>
  <c r="H101" i="1" s="1"/>
  <c r="I101" i="1" s="1"/>
  <c r="J101" i="1" s="1"/>
  <c r="F102" i="1"/>
  <c r="H102" i="1" s="1"/>
  <c r="I102" i="1" s="1"/>
  <c r="J102" i="1" s="1"/>
  <c r="F103" i="1"/>
  <c r="H103" i="1" s="1"/>
  <c r="I103" i="1" s="1"/>
  <c r="J103" i="1" s="1"/>
  <c r="F104" i="1"/>
  <c r="F105" i="1"/>
  <c r="H105" i="1" s="1"/>
  <c r="I105" i="1" s="1"/>
  <c r="J105" i="1" s="1"/>
  <c r="F106" i="1"/>
  <c r="H106" i="1" s="1"/>
  <c r="I106" i="1" s="1"/>
  <c r="J106" i="1" s="1"/>
  <c r="F107" i="1"/>
  <c r="H107" i="1" s="1"/>
  <c r="I107" i="1" s="1"/>
  <c r="J107" i="1" s="1"/>
  <c r="F108" i="1"/>
  <c r="H108" i="1" s="1"/>
  <c r="I108" i="1" s="1"/>
  <c r="J108" i="1" s="1"/>
  <c r="F109" i="1"/>
  <c r="H109" i="1" s="1"/>
  <c r="I109" i="1" s="1"/>
  <c r="J109" i="1" s="1"/>
  <c r="F110" i="1"/>
  <c r="H110" i="1" s="1"/>
  <c r="I110" i="1" s="1"/>
  <c r="J110" i="1" s="1"/>
  <c r="F111" i="1"/>
  <c r="H111" i="1" s="1"/>
  <c r="F112" i="1"/>
  <c r="F113" i="1"/>
  <c r="H113" i="1" s="1"/>
  <c r="I113" i="1" s="1"/>
  <c r="J113" i="1" s="1"/>
  <c r="F114" i="1"/>
  <c r="H114" i="1" s="1"/>
  <c r="I114" i="1" s="1"/>
  <c r="J114" i="1" s="1"/>
  <c r="F115" i="1"/>
  <c r="H115" i="1" s="1"/>
  <c r="I115" i="1" s="1"/>
  <c r="J115" i="1" s="1"/>
  <c r="F116" i="1"/>
  <c r="H116" i="1" s="1"/>
  <c r="I116" i="1" s="1"/>
  <c r="J116" i="1" s="1"/>
  <c r="F117" i="1"/>
  <c r="H117" i="1" s="1"/>
  <c r="I117" i="1" s="1"/>
  <c r="J117" i="1" s="1"/>
  <c r="F118" i="1"/>
  <c r="H118" i="1" s="1"/>
  <c r="I118" i="1" s="1"/>
  <c r="J118" i="1" s="1"/>
  <c r="F119" i="1"/>
  <c r="H119" i="1" s="1"/>
  <c r="F120" i="1"/>
  <c r="H120" i="1" s="1"/>
  <c r="I120" i="1" s="1"/>
  <c r="J120" i="1" s="1"/>
  <c r="F121" i="1"/>
  <c r="H121" i="1" s="1"/>
  <c r="I121" i="1" s="1"/>
  <c r="J121" i="1" s="1"/>
  <c r="F122" i="1"/>
  <c r="H122" i="1" s="1"/>
  <c r="I122" i="1" s="1"/>
  <c r="J122" i="1" s="1"/>
  <c r="F123" i="1"/>
  <c r="H123" i="1" s="1"/>
  <c r="I123" i="1" s="1"/>
  <c r="J123" i="1" s="1"/>
  <c r="F124" i="1"/>
  <c r="H124" i="1" s="1"/>
  <c r="I124" i="1" s="1"/>
  <c r="J124" i="1" s="1"/>
  <c r="F125" i="1"/>
  <c r="H125" i="1" s="1"/>
  <c r="I125" i="1" s="1"/>
  <c r="J125" i="1" s="1"/>
  <c r="F126" i="1"/>
  <c r="H126" i="1" s="1"/>
  <c r="I126" i="1" s="1"/>
  <c r="J126" i="1" s="1"/>
  <c r="F127" i="1"/>
  <c r="H127" i="1" s="1"/>
  <c r="I127" i="1" s="1"/>
  <c r="J127" i="1" s="1"/>
  <c r="F128" i="1"/>
  <c r="H128" i="1" s="1"/>
  <c r="I128" i="1" s="1"/>
  <c r="J128" i="1" s="1"/>
  <c r="F129" i="1"/>
  <c r="H129" i="1" s="1"/>
  <c r="I129" i="1" s="1"/>
  <c r="J129" i="1" s="1"/>
  <c r="F130" i="1"/>
  <c r="H130" i="1" s="1"/>
  <c r="I130" i="1" s="1"/>
  <c r="J130" i="1" s="1"/>
  <c r="F131" i="1"/>
  <c r="H131" i="1" s="1"/>
  <c r="I131" i="1" s="1"/>
  <c r="J131" i="1" s="1"/>
  <c r="F132" i="1"/>
  <c r="H132" i="1" s="1"/>
  <c r="I132" i="1" s="1"/>
  <c r="J132" i="1" s="1"/>
  <c r="F133" i="1"/>
  <c r="H133" i="1" s="1"/>
  <c r="I133" i="1" s="1"/>
  <c r="J133" i="1" s="1"/>
  <c r="F134" i="1"/>
  <c r="H134" i="1" s="1"/>
  <c r="I134" i="1" s="1"/>
  <c r="J134" i="1" s="1"/>
  <c r="F135" i="1"/>
  <c r="H135" i="1" s="1"/>
  <c r="I135" i="1" s="1"/>
  <c r="J135" i="1" s="1"/>
  <c r="F136" i="1"/>
  <c r="F137" i="1"/>
  <c r="H137" i="1" s="1"/>
  <c r="I137" i="1" s="1"/>
  <c r="J137" i="1" s="1"/>
  <c r="F138" i="1"/>
  <c r="H138" i="1" s="1"/>
  <c r="I138" i="1" s="1"/>
  <c r="J138" i="1" s="1"/>
  <c r="F139" i="1"/>
  <c r="H139" i="1" s="1"/>
  <c r="I139" i="1" s="1"/>
  <c r="J139" i="1" s="1"/>
  <c r="F140" i="1"/>
  <c r="H140" i="1" s="1"/>
  <c r="I140" i="1" s="1"/>
  <c r="J140" i="1" s="1"/>
  <c r="F141" i="1"/>
  <c r="H141" i="1" s="1"/>
  <c r="I141" i="1" s="1"/>
  <c r="J141" i="1" s="1"/>
  <c r="F142" i="1"/>
  <c r="H142" i="1" s="1"/>
  <c r="I142" i="1" s="1"/>
  <c r="J142" i="1" s="1"/>
  <c r="F143" i="1"/>
  <c r="H143" i="1" s="1"/>
  <c r="F144" i="1"/>
  <c r="F145" i="1"/>
  <c r="H145" i="1" s="1"/>
  <c r="I145" i="1" s="1"/>
  <c r="J145" i="1" s="1"/>
  <c r="F146" i="1"/>
  <c r="H146" i="1" s="1"/>
  <c r="I146" i="1" s="1"/>
  <c r="J146" i="1" s="1"/>
  <c r="F147" i="1"/>
  <c r="H147" i="1" s="1"/>
  <c r="I147" i="1" s="1"/>
  <c r="J147" i="1" s="1"/>
  <c r="F148" i="1"/>
  <c r="H148" i="1" s="1"/>
  <c r="I148" i="1" s="1"/>
  <c r="J148" i="1" s="1"/>
  <c r="F149" i="1"/>
  <c r="H149" i="1" s="1"/>
  <c r="I149" i="1" s="1"/>
  <c r="J149" i="1" s="1"/>
  <c r="F150" i="1"/>
  <c r="H150" i="1" s="1"/>
  <c r="I150" i="1" s="1"/>
  <c r="J150" i="1" s="1"/>
  <c r="F151" i="1"/>
  <c r="H151" i="1" s="1"/>
  <c r="F152" i="1"/>
  <c r="H152" i="1" s="1"/>
  <c r="I152" i="1" s="1"/>
  <c r="J152" i="1" s="1"/>
  <c r="F153" i="1"/>
  <c r="H153" i="1" s="1"/>
  <c r="I153" i="1" s="1"/>
  <c r="J153" i="1" s="1"/>
  <c r="F154" i="1"/>
  <c r="H154" i="1" s="1"/>
  <c r="I154" i="1" s="1"/>
  <c r="J154" i="1" s="1"/>
  <c r="F155" i="1"/>
  <c r="H155" i="1" s="1"/>
  <c r="I155" i="1" s="1"/>
  <c r="J155" i="1" s="1"/>
  <c r="F156" i="1"/>
  <c r="H156" i="1" s="1"/>
  <c r="I156" i="1" s="1"/>
  <c r="J156" i="1" s="1"/>
  <c r="F157" i="1"/>
  <c r="H157" i="1" s="1"/>
  <c r="I157" i="1" s="1"/>
  <c r="J157" i="1" s="1"/>
  <c r="F158" i="1"/>
  <c r="H158" i="1" s="1"/>
  <c r="I158" i="1" s="1"/>
  <c r="J158" i="1" s="1"/>
  <c r="F159" i="1"/>
  <c r="H159" i="1" s="1"/>
  <c r="I159" i="1" s="1"/>
  <c r="J159" i="1" s="1"/>
  <c r="F160" i="1"/>
  <c r="H160" i="1" s="1"/>
  <c r="I160" i="1" s="1"/>
  <c r="J160" i="1" s="1"/>
  <c r="F161" i="1"/>
  <c r="H161" i="1" s="1"/>
  <c r="I161" i="1" s="1"/>
  <c r="J161" i="1" s="1"/>
  <c r="F162" i="1"/>
  <c r="H162" i="1" s="1"/>
  <c r="I162" i="1" s="1"/>
  <c r="J162" i="1" s="1"/>
  <c r="F163" i="1"/>
  <c r="H163" i="1" s="1"/>
  <c r="I163" i="1" s="1"/>
  <c r="J163" i="1" s="1"/>
  <c r="F164" i="1"/>
  <c r="H164" i="1" s="1"/>
  <c r="I164" i="1" s="1"/>
  <c r="J164" i="1" s="1"/>
  <c r="F165" i="1"/>
  <c r="H165" i="1" s="1"/>
  <c r="I165" i="1" s="1"/>
  <c r="J165" i="1" s="1"/>
  <c r="F166" i="1"/>
  <c r="H166" i="1" s="1"/>
  <c r="I166" i="1" s="1"/>
  <c r="J166" i="1" s="1"/>
  <c r="F167" i="1"/>
  <c r="H167" i="1" s="1"/>
  <c r="I167" i="1" s="1"/>
  <c r="J167" i="1" s="1"/>
  <c r="F168" i="1"/>
  <c r="F169" i="1"/>
  <c r="H169" i="1" s="1"/>
  <c r="I169" i="1" s="1"/>
  <c r="J169" i="1" s="1"/>
  <c r="F170" i="1"/>
  <c r="H170" i="1" s="1"/>
  <c r="I170" i="1" s="1"/>
  <c r="J170" i="1" s="1"/>
  <c r="F171" i="1"/>
  <c r="H171" i="1" s="1"/>
  <c r="I171" i="1" s="1"/>
  <c r="J171" i="1" s="1"/>
  <c r="F172" i="1"/>
  <c r="H172" i="1" s="1"/>
  <c r="I172" i="1" s="1"/>
  <c r="J172" i="1" s="1"/>
  <c r="F173" i="1"/>
  <c r="H173" i="1" s="1"/>
  <c r="I173" i="1" s="1"/>
  <c r="J173" i="1" s="1"/>
  <c r="F174" i="1"/>
  <c r="H174" i="1" s="1"/>
  <c r="I174" i="1" s="1"/>
  <c r="J174" i="1" s="1"/>
  <c r="F175" i="1"/>
  <c r="H175" i="1" s="1"/>
  <c r="F176" i="1"/>
  <c r="F177" i="1"/>
  <c r="H177" i="1" s="1"/>
  <c r="I177" i="1" s="1"/>
  <c r="J177" i="1" s="1"/>
  <c r="F178" i="1"/>
  <c r="H178" i="1" s="1"/>
  <c r="I178" i="1" s="1"/>
  <c r="J178" i="1" s="1"/>
  <c r="F179" i="1"/>
  <c r="H179" i="1" s="1"/>
  <c r="I179" i="1" s="1"/>
  <c r="J179" i="1" s="1"/>
  <c r="F180" i="1"/>
  <c r="H180" i="1" s="1"/>
  <c r="I180" i="1" s="1"/>
  <c r="J180" i="1" s="1"/>
  <c r="F181" i="1"/>
  <c r="H181" i="1" s="1"/>
  <c r="I181" i="1" s="1"/>
  <c r="J181" i="1" s="1"/>
  <c r="F182" i="1"/>
  <c r="H182" i="1" s="1"/>
  <c r="I182" i="1" s="1"/>
  <c r="J182" i="1" s="1"/>
  <c r="F183" i="1"/>
  <c r="H183" i="1" s="1"/>
  <c r="F184" i="1"/>
  <c r="H184" i="1" s="1"/>
  <c r="I184" i="1" s="1"/>
  <c r="J184" i="1" s="1"/>
  <c r="F185" i="1"/>
  <c r="H185" i="1" s="1"/>
  <c r="I185" i="1" s="1"/>
  <c r="J185" i="1" s="1"/>
  <c r="F186" i="1"/>
  <c r="H186" i="1" s="1"/>
  <c r="I186" i="1" s="1"/>
  <c r="J186" i="1" s="1"/>
  <c r="F187" i="1"/>
  <c r="H187" i="1" s="1"/>
  <c r="I187" i="1" s="1"/>
  <c r="J187" i="1" s="1"/>
  <c r="F188" i="1"/>
  <c r="H188" i="1" s="1"/>
  <c r="I188" i="1" s="1"/>
  <c r="J188" i="1" s="1"/>
  <c r="F189" i="1"/>
  <c r="H189" i="1" s="1"/>
  <c r="I189" i="1" s="1"/>
  <c r="J189" i="1" s="1"/>
  <c r="F190" i="1"/>
  <c r="H190" i="1" s="1"/>
  <c r="I190" i="1" s="1"/>
  <c r="J190" i="1" s="1"/>
  <c r="F191" i="1"/>
  <c r="H191" i="1" s="1"/>
  <c r="I191" i="1" s="1"/>
  <c r="J191" i="1" s="1"/>
  <c r="F192" i="1"/>
  <c r="H192" i="1" s="1"/>
  <c r="I192" i="1" s="1"/>
  <c r="J192" i="1" s="1"/>
  <c r="F193" i="1"/>
  <c r="H193" i="1" s="1"/>
  <c r="I193" i="1" s="1"/>
  <c r="J193" i="1" s="1"/>
  <c r="F194" i="1"/>
  <c r="H194" i="1" s="1"/>
  <c r="I194" i="1" s="1"/>
  <c r="J194" i="1" s="1"/>
  <c r="F195" i="1"/>
  <c r="H195" i="1" s="1"/>
  <c r="I195" i="1" s="1"/>
  <c r="J195" i="1" s="1"/>
  <c r="F196" i="1"/>
  <c r="H196" i="1" s="1"/>
  <c r="I196" i="1" s="1"/>
  <c r="J196" i="1" s="1"/>
  <c r="F197" i="1"/>
  <c r="H197" i="1" s="1"/>
  <c r="I197" i="1" s="1"/>
  <c r="J197" i="1" s="1"/>
  <c r="F198" i="1"/>
  <c r="H198" i="1" s="1"/>
  <c r="I198" i="1" s="1"/>
  <c r="J198" i="1" s="1"/>
  <c r="F199" i="1"/>
  <c r="H199" i="1" s="1"/>
  <c r="I199" i="1" s="1"/>
  <c r="J199" i="1" s="1"/>
  <c r="F200" i="1"/>
  <c r="F201" i="1"/>
  <c r="H201" i="1" s="1"/>
  <c r="I201" i="1" s="1"/>
  <c r="J201" i="1" s="1"/>
  <c r="F202" i="1"/>
  <c r="H202" i="1" s="1"/>
  <c r="I202" i="1" s="1"/>
  <c r="J20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H8" i="2" l="1"/>
  <c r="I8" i="2" s="1"/>
  <c r="J8" i="2" s="1"/>
  <c r="H24" i="2"/>
  <c r="I24" i="2" s="1"/>
  <c r="J24" i="2" s="1"/>
  <c r="H42" i="2"/>
  <c r="I42" i="2" s="1"/>
  <c r="J42" i="2" s="1"/>
  <c r="H74" i="2"/>
  <c r="I74" i="2" s="1"/>
  <c r="J74" i="2" s="1"/>
  <c r="H84" i="2"/>
  <c r="I84" i="2" s="1"/>
  <c r="J84" i="2" s="1"/>
  <c r="H127" i="2"/>
  <c r="I127" i="2" s="1"/>
  <c r="J127" i="2" s="1"/>
  <c r="H4" i="2"/>
  <c r="I4" i="2" s="1"/>
  <c r="J4" i="2" s="1"/>
  <c r="H20" i="2"/>
  <c r="I20" i="2" s="1"/>
  <c r="J20" i="2" s="1"/>
  <c r="H46" i="2"/>
  <c r="I46" i="2" s="1"/>
  <c r="J46" i="2" s="1"/>
  <c r="H85" i="2"/>
  <c r="I85" i="2" s="1"/>
  <c r="J85" i="2" s="1"/>
  <c r="H16" i="2"/>
  <c r="I16" i="2" s="1"/>
  <c r="J16" i="2" s="1"/>
  <c r="H30" i="2"/>
  <c r="I30" i="2" s="1"/>
  <c r="J30" i="2" s="1"/>
  <c r="J27" i="4" s="1"/>
  <c r="H39" i="4" s="1"/>
  <c r="H35" i="2"/>
  <c r="I35" i="2" s="1"/>
  <c r="J35" i="2" s="1"/>
  <c r="H52" i="2"/>
  <c r="I52" i="2" s="1"/>
  <c r="J52" i="2" s="1"/>
  <c r="H62" i="2"/>
  <c r="I62" i="2" s="1"/>
  <c r="J62" i="2" s="1"/>
  <c r="H67" i="2"/>
  <c r="I67" i="2" s="1"/>
  <c r="J67" i="2" s="1"/>
  <c r="H86" i="2"/>
  <c r="I86" i="2" s="1"/>
  <c r="J86" i="2" s="1"/>
  <c r="H12" i="2"/>
  <c r="I12" i="2" s="1"/>
  <c r="J12" i="2" s="1"/>
  <c r="J29" i="4" s="1"/>
  <c r="F39" i="4" s="1"/>
  <c r="H27" i="2"/>
  <c r="I27" i="2" s="1"/>
  <c r="J27" i="2" s="1"/>
  <c r="H59" i="2"/>
  <c r="I59" i="2" s="1"/>
  <c r="J59" i="2" s="1"/>
  <c r="H173" i="2"/>
  <c r="I173" i="2" s="1"/>
  <c r="J173" i="2" s="1"/>
  <c r="H177" i="2"/>
  <c r="I177" i="2" s="1"/>
  <c r="J177" i="2" s="1"/>
  <c r="G25" i="4"/>
  <c r="J35" i="4"/>
  <c r="H5" i="6"/>
  <c r="I5" i="6" s="1"/>
  <c r="J5" i="6" s="1"/>
  <c r="H15" i="6"/>
  <c r="I15" i="6" s="1"/>
  <c r="J15" i="6" s="1"/>
  <c r="H43" i="6"/>
  <c r="I43" i="6" s="1"/>
  <c r="J43" i="6" s="1"/>
  <c r="H47" i="6"/>
  <c r="I47" i="6" s="1"/>
  <c r="J47" i="6" s="1"/>
  <c r="H51" i="6"/>
  <c r="I51" i="6" s="1"/>
  <c r="J51" i="6" s="1"/>
  <c r="H61" i="6"/>
  <c r="I61" i="6" s="1"/>
  <c r="J61" i="6" s="1"/>
  <c r="H29" i="6"/>
  <c r="I29" i="6" s="1"/>
  <c r="J29" i="6" s="1"/>
  <c r="H76" i="6"/>
  <c r="I76" i="6" s="1"/>
  <c r="J76" i="6" s="1"/>
  <c r="H25" i="6"/>
  <c r="I25" i="6" s="1"/>
  <c r="J25" i="6" s="1"/>
  <c r="H35" i="6"/>
  <c r="I35" i="6" s="1"/>
  <c r="J35" i="6" s="1"/>
  <c r="H40" i="6"/>
  <c r="I40" i="6" s="1"/>
  <c r="J40" i="6" s="1"/>
  <c r="G26" i="4" s="1"/>
  <c r="I35" i="4" s="1"/>
  <c r="H48" i="6"/>
  <c r="I48" i="6" s="1"/>
  <c r="J48" i="6" s="1"/>
  <c r="H55" i="6"/>
  <c r="I55" i="6" s="1"/>
  <c r="J55" i="6" s="1"/>
  <c r="H67" i="6"/>
  <c r="I67" i="6" s="1"/>
  <c r="J67" i="6" s="1"/>
  <c r="H31" i="6"/>
  <c r="I31" i="6" s="1"/>
  <c r="J31" i="6" s="1"/>
  <c r="H13" i="6"/>
  <c r="I13" i="6" s="1"/>
  <c r="J13" i="6" s="1"/>
  <c r="H23" i="6"/>
  <c r="I23" i="6" s="1"/>
  <c r="J23" i="6" s="1"/>
  <c r="H37" i="6"/>
  <c r="I37" i="6" s="1"/>
  <c r="J37" i="6" s="1"/>
  <c r="H56" i="6"/>
  <c r="I56" i="6" s="1"/>
  <c r="J56" i="6" s="1"/>
  <c r="H60" i="6"/>
  <c r="I60" i="6" s="1"/>
  <c r="J60" i="6" s="1"/>
  <c r="H68" i="6"/>
  <c r="I68" i="6" s="1"/>
  <c r="J68" i="6" s="1"/>
  <c r="H94" i="6"/>
  <c r="I94" i="6" s="1"/>
  <c r="J94" i="6" s="1"/>
  <c r="H142" i="6"/>
  <c r="I142" i="6" s="1"/>
  <c r="J142" i="6" s="1"/>
  <c r="H174" i="6"/>
  <c r="I174" i="6" s="1"/>
  <c r="J174" i="6" s="1"/>
  <c r="H45" i="3"/>
  <c r="I45" i="3" s="1"/>
  <c r="J45" i="3" s="1"/>
  <c r="H61" i="3"/>
  <c r="I61" i="3" s="1"/>
  <c r="J61" i="3" s="1"/>
  <c r="H57" i="3"/>
  <c r="I57" i="3" s="1"/>
  <c r="J57" i="3" s="1"/>
  <c r="H29" i="3"/>
  <c r="I29" i="3" s="1"/>
  <c r="J29" i="3" s="1"/>
  <c r="H77" i="3"/>
  <c r="I77" i="3" s="1"/>
  <c r="J77" i="3" s="1"/>
  <c r="G34" i="4"/>
  <c r="F28" i="4"/>
  <c r="H34" i="4"/>
  <c r="F27" i="4"/>
  <c r="H67" i="3"/>
  <c r="I67" i="3" s="1"/>
  <c r="J67" i="3" s="1"/>
  <c r="H9" i="3"/>
  <c r="I9" i="3" s="1"/>
  <c r="J9" i="3" s="1"/>
  <c r="H44" i="3"/>
  <c r="I44" i="3" s="1"/>
  <c r="J44" i="3" s="1"/>
  <c r="H60" i="3"/>
  <c r="I60" i="3" s="1"/>
  <c r="J60" i="3" s="1"/>
  <c r="H78" i="3"/>
  <c r="I78" i="3" s="1"/>
  <c r="J78" i="3" s="1"/>
  <c r="H18" i="3"/>
  <c r="I18" i="3" s="1"/>
  <c r="J18" i="3" s="1"/>
  <c r="H68" i="3"/>
  <c r="I68" i="3" s="1"/>
  <c r="J68" i="3" s="1"/>
  <c r="H84" i="3"/>
  <c r="I84" i="3" s="1"/>
  <c r="J84" i="3" s="1"/>
  <c r="E25" i="4"/>
  <c r="J33" i="4"/>
  <c r="G15" i="4"/>
  <c r="G17" i="4" s="1"/>
  <c r="G18" i="4" s="1"/>
  <c r="E35" i="4" s="1"/>
  <c r="G10" i="4"/>
  <c r="H18" i="4"/>
  <c r="E37" i="4" s="1"/>
  <c r="H22" i="3"/>
  <c r="I22" i="3" s="1"/>
  <c r="J22" i="3" s="1"/>
  <c r="H86" i="3"/>
  <c r="I86" i="3" s="1"/>
  <c r="J86" i="3" s="1"/>
  <c r="H4" i="3"/>
  <c r="I4" i="3" s="1"/>
  <c r="J4" i="3" s="1"/>
  <c r="H14" i="3"/>
  <c r="I14" i="3" s="1"/>
  <c r="J14" i="3" s="1"/>
  <c r="H36" i="3"/>
  <c r="I36" i="3" s="1"/>
  <c r="J36" i="3" s="1"/>
  <c r="G42" i="3"/>
  <c r="H42" i="3" s="1"/>
  <c r="I42" i="3" s="1"/>
  <c r="J42" i="3" s="1"/>
  <c r="G52" i="3"/>
  <c r="H52" i="3" s="1"/>
  <c r="I52" i="3" s="1"/>
  <c r="J52" i="3" s="1"/>
  <c r="G58" i="3"/>
  <c r="H58" i="3" s="1"/>
  <c r="I58" i="3" s="1"/>
  <c r="J58" i="3" s="1"/>
  <c r="H64" i="3"/>
  <c r="I64" i="3" s="1"/>
  <c r="J64" i="3" s="1"/>
  <c r="J34" i="4"/>
  <c r="G72" i="3"/>
  <c r="H72" i="3" s="1"/>
  <c r="I72" i="3" s="1"/>
  <c r="J72" i="3" s="1"/>
  <c r="G80" i="3"/>
  <c r="H80" i="3" s="1"/>
  <c r="I80" i="3" s="1"/>
  <c r="J80" i="3" s="1"/>
  <c r="H83" i="3"/>
  <c r="I83" i="3" s="1"/>
  <c r="J83" i="3" s="1"/>
  <c r="H88" i="3"/>
  <c r="I88" i="3" s="1"/>
  <c r="J88" i="3" s="1"/>
  <c r="G119" i="3"/>
  <c r="G135" i="3"/>
  <c r="H135" i="3" s="1"/>
  <c r="I135" i="3" s="1"/>
  <c r="J135" i="3" s="1"/>
  <c r="G161" i="3"/>
  <c r="H161" i="3" s="1"/>
  <c r="I161" i="3" s="1"/>
  <c r="J161" i="3" s="1"/>
  <c r="G172" i="3"/>
  <c r="H172" i="3" s="1"/>
  <c r="I172" i="3" s="1"/>
  <c r="J172" i="3" s="1"/>
  <c r="G176" i="3"/>
  <c r="H185" i="3"/>
  <c r="I185" i="3" s="1"/>
  <c r="J185" i="3" s="1"/>
  <c r="G196" i="3"/>
  <c r="H50" i="3"/>
  <c r="I50" i="3" s="1"/>
  <c r="J50" i="3" s="1"/>
  <c r="H46" i="3"/>
  <c r="I46" i="3" s="1"/>
  <c r="J46" i="3" s="1"/>
  <c r="H56" i="3"/>
  <c r="I56" i="3" s="1"/>
  <c r="J56" i="3" s="1"/>
  <c r="H173" i="3"/>
  <c r="I173" i="3" s="1"/>
  <c r="J173" i="3" s="1"/>
  <c r="H12" i="3"/>
  <c r="I12" i="3" s="1"/>
  <c r="J12" i="3" s="1"/>
  <c r="F6" i="3"/>
  <c r="H6" i="3" s="1"/>
  <c r="I6" i="3" s="1"/>
  <c r="J6" i="3" s="1"/>
  <c r="F53" i="3"/>
  <c r="H53" i="3" s="1"/>
  <c r="I53" i="3" s="1"/>
  <c r="J53" i="3" s="1"/>
  <c r="F70" i="3"/>
  <c r="H70" i="3" s="1"/>
  <c r="I70" i="3" s="1"/>
  <c r="J70" i="3" s="1"/>
  <c r="F76" i="3"/>
  <c r="H76" i="3" s="1"/>
  <c r="I76" i="3" s="1"/>
  <c r="J76" i="3" s="1"/>
  <c r="F81" i="3"/>
  <c r="H81" i="3" s="1"/>
  <c r="I81" i="3" s="1"/>
  <c r="J81" i="3" s="1"/>
  <c r="G99" i="3"/>
  <c r="H99" i="3" s="1"/>
  <c r="I99" i="3" s="1"/>
  <c r="J99" i="3" s="1"/>
  <c r="G115" i="3"/>
  <c r="G131" i="3"/>
  <c r="G157" i="3"/>
  <c r="G173" i="3"/>
  <c r="G177" i="3"/>
  <c r="H177" i="3" s="1"/>
  <c r="I177" i="3" s="1"/>
  <c r="J177" i="3" s="1"/>
  <c r="G181" i="3"/>
  <c r="H181" i="3" s="1"/>
  <c r="I181" i="3" s="1"/>
  <c r="J181" i="3" s="1"/>
  <c r="F41" i="3"/>
  <c r="H41" i="3" s="1"/>
  <c r="I41" i="3" s="1"/>
  <c r="J41" i="3" s="1"/>
  <c r="F65" i="3"/>
  <c r="H65" i="3" s="1"/>
  <c r="I65" i="3" s="1"/>
  <c r="J65" i="3" s="1"/>
  <c r="F73" i="3"/>
  <c r="H73" i="3" s="1"/>
  <c r="I73" i="3" s="1"/>
  <c r="J73" i="3" s="1"/>
  <c r="F89" i="3"/>
  <c r="H89" i="3" s="1"/>
  <c r="I89" i="3" s="1"/>
  <c r="J89" i="3" s="1"/>
  <c r="G105" i="3"/>
  <c r="G121" i="3"/>
  <c r="H121" i="3" s="1"/>
  <c r="I121" i="3" s="1"/>
  <c r="J121" i="3" s="1"/>
  <c r="G137" i="3"/>
  <c r="H137" i="3" s="1"/>
  <c r="I137" i="3" s="1"/>
  <c r="J137" i="3" s="1"/>
  <c r="G169" i="3"/>
  <c r="H169" i="3" s="1"/>
  <c r="I169" i="3" s="1"/>
  <c r="J169" i="3" s="1"/>
  <c r="G192" i="3"/>
  <c r="H192" i="3" s="1"/>
  <c r="I192" i="3" s="1"/>
  <c r="J192" i="3" s="1"/>
  <c r="F10" i="3"/>
  <c r="H10" i="3" s="1"/>
  <c r="I10" i="3" s="1"/>
  <c r="J10" i="3" s="1"/>
  <c r="F48" i="3"/>
  <c r="H48" i="3" s="1"/>
  <c r="I48" i="3" s="1"/>
  <c r="J48" i="3" s="1"/>
  <c r="F54" i="3"/>
  <c r="H54" i="3" s="1"/>
  <c r="I54" i="3" s="1"/>
  <c r="J54" i="3" s="1"/>
  <c r="F71" i="3"/>
  <c r="H71" i="3" s="1"/>
  <c r="I71" i="3" s="1"/>
  <c r="J71" i="3" s="1"/>
  <c r="F74" i="3"/>
  <c r="H74" i="3" s="1"/>
  <c r="I74" i="3" s="1"/>
  <c r="J74" i="3" s="1"/>
  <c r="F79" i="3"/>
  <c r="H79" i="3" s="1"/>
  <c r="I79" i="3" s="1"/>
  <c r="J79" i="3" s="1"/>
  <c r="F82" i="3"/>
  <c r="H82" i="3" s="1"/>
  <c r="I82" i="3" s="1"/>
  <c r="J82" i="3" s="1"/>
  <c r="H87" i="3"/>
  <c r="I87" i="3" s="1"/>
  <c r="J87" i="3" s="1"/>
  <c r="G101" i="3"/>
  <c r="G117" i="3"/>
  <c r="G133" i="3"/>
  <c r="H144" i="3"/>
  <c r="I144" i="3" s="1"/>
  <c r="J144" i="3" s="1"/>
  <c r="G159" i="3"/>
  <c r="G165" i="3"/>
  <c r="H165" i="3" s="1"/>
  <c r="I165" i="3" s="1"/>
  <c r="J165" i="3" s="1"/>
  <c r="G179" i="3"/>
  <c r="G183" i="3"/>
  <c r="H183" i="3" s="1"/>
  <c r="I183" i="3" s="1"/>
  <c r="J183" i="3" s="1"/>
  <c r="H188" i="3"/>
  <c r="I188" i="3" s="1"/>
  <c r="J188" i="3" s="1"/>
  <c r="G200" i="3"/>
  <c r="H200" i="3" s="1"/>
  <c r="I200" i="3" s="1"/>
  <c r="J200" i="3" s="1"/>
  <c r="H66" i="3"/>
  <c r="I66" i="3" s="1"/>
  <c r="J66" i="3" s="1"/>
  <c r="H75" i="3"/>
  <c r="I75" i="3" s="1"/>
  <c r="J75" i="3" s="1"/>
  <c r="F85" i="3"/>
  <c r="H85" i="3" s="1"/>
  <c r="I85" i="3" s="1"/>
  <c r="J85" i="3" s="1"/>
  <c r="G97" i="3"/>
  <c r="H97" i="3" s="1"/>
  <c r="I97" i="3" s="1"/>
  <c r="J97" i="3" s="1"/>
  <c r="G113" i="3"/>
  <c r="G129" i="3"/>
  <c r="G149" i="3"/>
  <c r="G155" i="3"/>
  <c r="H155" i="3" s="1"/>
  <c r="I155" i="3" s="1"/>
  <c r="J155" i="3" s="1"/>
  <c r="G180" i="3"/>
  <c r="H180" i="3" s="1"/>
  <c r="I180" i="3" s="1"/>
  <c r="J180" i="3" s="1"/>
  <c r="G184" i="3"/>
  <c r="H184" i="3" s="1"/>
  <c r="I184" i="3" s="1"/>
  <c r="J184" i="3" s="1"/>
  <c r="H196" i="3"/>
  <c r="I196" i="3" s="1"/>
  <c r="J196" i="3" s="1"/>
  <c r="H6" i="6"/>
  <c r="I6" i="6" s="1"/>
  <c r="J6" i="6" s="1"/>
  <c r="H20" i="6"/>
  <c r="I20" i="6" s="1"/>
  <c r="J20" i="6" s="1"/>
  <c r="H30" i="6"/>
  <c r="I30" i="6" s="1"/>
  <c r="J30" i="6" s="1"/>
  <c r="G27" i="4" s="1"/>
  <c r="H35" i="4" s="1"/>
  <c r="F164" i="6"/>
  <c r="H164" i="6" s="1"/>
  <c r="I164" i="6" s="1"/>
  <c r="J164" i="6" s="1"/>
  <c r="G164" i="6"/>
  <c r="F16" i="6"/>
  <c r="H16" i="6" s="1"/>
  <c r="I16" i="6" s="1"/>
  <c r="J16" i="6" s="1"/>
  <c r="G42" i="6"/>
  <c r="H42" i="6" s="1"/>
  <c r="I42" i="6" s="1"/>
  <c r="J42" i="6" s="1"/>
  <c r="G6" i="6"/>
  <c r="G10" i="6"/>
  <c r="H10" i="6" s="1"/>
  <c r="I10" i="6" s="1"/>
  <c r="J10" i="6" s="1"/>
  <c r="G14" i="6"/>
  <c r="H14" i="6" s="1"/>
  <c r="I14" i="6" s="1"/>
  <c r="J14" i="6" s="1"/>
  <c r="G18" i="6"/>
  <c r="H18" i="6" s="1"/>
  <c r="I18" i="6" s="1"/>
  <c r="J18" i="6" s="1"/>
  <c r="G22" i="6"/>
  <c r="H22" i="6" s="1"/>
  <c r="I22" i="6" s="1"/>
  <c r="J22" i="6" s="1"/>
  <c r="G26" i="6"/>
  <c r="H26" i="6" s="1"/>
  <c r="I26" i="6" s="1"/>
  <c r="J26" i="6" s="1"/>
  <c r="G30" i="6"/>
  <c r="G34" i="6"/>
  <c r="H34" i="6" s="1"/>
  <c r="I34" i="6" s="1"/>
  <c r="J34" i="6" s="1"/>
  <c r="G46" i="6"/>
  <c r="H46" i="6" s="1"/>
  <c r="I46" i="6" s="1"/>
  <c r="J46" i="6" s="1"/>
  <c r="G49" i="6"/>
  <c r="H49" i="6" s="1"/>
  <c r="I49" i="6" s="1"/>
  <c r="J49" i="6" s="1"/>
  <c r="H85" i="6"/>
  <c r="I85" i="6" s="1"/>
  <c r="J85" i="6" s="1"/>
  <c r="F93" i="6"/>
  <c r="H93" i="6" s="1"/>
  <c r="I93" i="6" s="1"/>
  <c r="J93" i="6" s="1"/>
  <c r="H100" i="6"/>
  <c r="I100" i="6" s="1"/>
  <c r="J100" i="6" s="1"/>
  <c r="H104" i="6"/>
  <c r="I104" i="6" s="1"/>
  <c r="J104" i="6" s="1"/>
  <c r="G119" i="6"/>
  <c r="H134" i="6"/>
  <c r="I134" i="6" s="1"/>
  <c r="J134" i="6" s="1"/>
  <c r="G162" i="6"/>
  <c r="F162" i="6"/>
  <c r="F116" i="6"/>
  <c r="H116" i="6" s="1"/>
  <c r="I116" i="6" s="1"/>
  <c r="J116" i="6" s="1"/>
  <c r="G116" i="6"/>
  <c r="F36" i="6"/>
  <c r="H36" i="6" s="1"/>
  <c r="I36" i="6" s="1"/>
  <c r="J36" i="6" s="1"/>
  <c r="F115" i="6"/>
  <c r="G115" i="6"/>
  <c r="F149" i="6"/>
  <c r="G149" i="6"/>
  <c r="H163" i="6"/>
  <c r="I163" i="6" s="1"/>
  <c r="J163" i="6" s="1"/>
  <c r="H183" i="6"/>
  <c r="I183" i="6" s="1"/>
  <c r="J183" i="6" s="1"/>
  <c r="F32" i="6"/>
  <c r="H32" i="6" s="1"/>
  <c r="I32" i="6" s="1"/>
  <c r="J32" i="6" s="1"/>
  <c r="H101" i="6"/>
  <c r="I101" i="6" s="1"/>
  <c r="J101" i="6" s="1"/>
  <c r="G4" i="6"/>
  <c r="H4" i="6" s="1"/>
  <c r="I4" i="6" s="1"/>
  <c r="J4" i="6" s="1"/>
  <c r="G8" i="6"/>
  <c r="H8" i="6" s="1"/>
  <c r="I8" i="6" s="1"/>
  <c r="J8" i="6" s="1"/>
  <c r="G12" i="6"/>
  <c r="H12" i="6" s="1"/>
  <c r="I12" i="6" s="1"/>
  <c r="J12" i="6" s="1"/>
  <c r="G29" i="4" s="1"/>
  <c r="F35" i="4" s="1"/>
  <c r="G20" i="6"/>
  <c r="G24" i="6"/>
  <c r="H24" i="6" s="1"/>
  <c r="I24" i="6" s="1"/>
  <c r="J24" i="6" s="1"/>
  <c r="G28" i="6"/>
  <c r="H28" i="6" s="1"/>
  <c r="I28" i="6" s="1"/>
  <c r="J28" i="6" s="1"/>
  <c r="G39" i="6"/>
  <c r="H39" i="6" s="1"/>
  <c r="I39" i="6" s="1"/>
  <c r="J39" i="6" s="1"/>
  <c r="F53" i="6"/>
  <c r="H53" i="6" s="1"/>
  <c r="I53" i="6" s="1"/>
  <c r="J53" i="6" s="1"/>
  <c r="G58" i="6"/>
  <c r="H58" i="6" s="1"/>
  <c r="I58" i="6" s="1"/>
  <c r="J58" i="6" s="1"/>
  <c r="G63" i="6"/>
  <c r="H63" i="6" s="1"/>
  <c r="I63" i="6" s="1"/>
  <c r="J63" i="6" s="1"/>
  <c r="G70" i="6"/>
  <c r="F70" i="6"/>
  <c r="F79" i="6"/>
  <c r="H79" i="6" s="1"/>
  <c r="I79" i="6" s="1"/>
  <c r="J79" i="6" s="1"/>
  <c r="F95" i="6"/>
  <c r="G95" i="6"/>
  <c r="F117" i="6"/>
  <c r="H117" i="6" s="1"/>
  <c r="I117" i="6" s="1"/>
  <c r="J117" i="6" s="1"/>
  <c r="G117" i="6"/>
  <c r="F179" i="6"/>
  <c r="G179" i="6"/>
  <c r="H81" i="6"/>
  <c r="I81" i="6" s="1"/>
  <c r="J81" i="6" s="1"/>
  <c r="G130" i="6"/>
  <c r="F130" i="6"/>
  <c r="G50" i="6"/>
  <c r="H50" i="6" s="1"/>
  <c r="I50" i="6" s="1"/>
  <c r="J50" i="6" s="1"/>
  <c r="F65" i="6"/>
  <c r="H65" i="6" s="1"/>
  <c r="I65" i="6" s="1"/>
  <c r="J65" i="6" s="1"/>
  <c r="H89" i="6"/>
  <c r="I89" i="6" s="1"/>
  <c r="J89" i="6" s="1"/>
  <c r="F102" i="6"/>
  <c r="H102" i="6" s="1"/>
  <c r="I102" i="6" s="1"/>
  <c r="J102" i="6" s="1"/>
  <c r="H106" i="6"/>
  <c r="I106" i="6" s="1"/>
  <c r="J106" i="6" s="1"/>
  <c r="F132" i="6"/>
  <c r="G132" i="6"/>
  <c r="H166" i="6"/>
  <c r="I166" i="6" s="1"/>
  <c r="J166" i="6" s="1"/>
  <c r="H103" i="6"/>
  <c r="I103" i="6" s="1"/>
  <c r="J103" i="6" s="1"/>
  <c r="H110" i="6"/>
  <c r="I110" i="6" s="1"/>
  <c r="J110" i="6" s="1"/>
  <c r="F181" i="6"/>
  <c r="G181" i="6"/>
  <c r="G194" i="6"/>
  <c r="F194" i="6"/>
  <c r="F57" i="6"/>
  <c r="H57" i="6" s="1"/>
  <c r="I57" i="6" s="1"/>
  <c r="J57" i="6" s="1"/>
  <c r="G62" i="6"/>
  <c r="H62" i="6" s="1"/>
  <c r="I62" i="6" s="1"/>
  <c r="J62" i="6" s="1"/>
  <c r="F75" i="6"/>
  <c r="H75" i="6" s="1"/>
  <c r="I75" i="6" s="1"/>
  <c r="J75" i="6" s="1"/>
  <c r="G114" i="6"/>
  <c r="F114" i="6"/>
  <c r="H119" i="6"/>
  <c r="I119" i="6" s="1"/>
  <c r="J119" i="6" s="1"/>
  <c r="F147" i="6"/>
  <c r="G147" i="6"/>
  <c r="H150" i="6"/>
  <c r="I150" i="6" s="1"/>
  <c r="J150" i="6" s="1"/>
  <c r="H165" i="6"/>
  <c r="I165" i="6" s="1"/>
  <c r="J165" i="6" s="1"/>
  <c r="H182" i="6"/>
  <c r="I182" i="6" s="1"/>
  <c r="J182" i="6" s="1"/>
  <c r="H112" i="6"/>
  <c r="I112" i="6" s="1"/>
  <c r="J112" i="6" s="1"/>
  <c r="G131" i="6"/>
  <c r="H131" i="6" s="1"/>
  <c r="I131" i="6" s="1"/>
  <c r="J131" i="6" s="1"/>
  <c r="G133" i="6"/>
  <c r="H133" i="6" s="1"/>
  <c r="I133" i="6" s="1"/>
  <c r="J133" i="6" s="1"/>
  <c r="H144" i="6"/>
  <c r="I144" i="6" s="1"/>
  <c r="J144" i="6" s="1"/>
  <c r="F146" i="6"/>
  <c r="H146" i="6" s="1"/>
  <c r="I146" i="6" s="1"/>
  <c r="J146" i="6" s="1"/>
  <c r="G148" i="6"/>
  <c r="H148" i="6" s="1"/>
  <c r="I148" i="6" s="1"/>
  <c r="J148" i="6" s="1"/>
  <c r="G163" i="6"/>
  <c r="G165" i="6"/>
  <c r="F178" i="6"/>
  <c r="H178" i="6" s="1"/>
  <c r="I178" i="6" s="1"/>
  <c r="J178" i="6" s="1"/>
  <c r="G180" i="6"/>
  <c r="H180" i="6" s="1"/>
  <c r="I180" i="6" s="1"/>
  <c r="J180" i="6" s="1"/>
  <c r="H193" i="6"/>
  <c r="I193" i="6" s="1"/>
  <c r="J193" i="6" s="1"/>
  <c r="G195" i="6"/>
  <c r="H195" i="6" s="1"/>
  <c r="I195" i="6" s="1"/>
  <c r="J195" i="6" s="1"/>
  <c r="G197" i="6"/>
  <c r="H197" i="6" s="1"/>
  <c r="I197" i="6" s="1"/>
  <c r="J197" i="6" s="1"/>
  <c r="G96" i="6"/>
  <c r="H96" i="6" s="1"/>
  <c r="I96" i="6" s="1"/>
  <c r="J96" i="6" s="1"/>
  <c r="H108" i="6"/>
  <c r="I108" i="6" s="1"/>
  <c r="J108" i="6" s="1"/>
  <c r="G112" i="6"/>
  <c r="H125" i="6"/>
  <c r="I125" i="6" s="1"/>
  <c r="J125" i="6" s="1"/>
  <c r="G127" i="6"/>
  <c r="H127" i="6" s="1"/>
  <c r="I127" i="6" s="1"/>
  <c r="J127" i="6" s="1"/>
  <c r="G129" i="6"/>
  <c r="H129" i="6" s="1"/>
  <c r="I129" i="6" s="1"/>
  <c r="J129" i="6" s="1"/>
  <c r="H140" i="6"/>
  <c r="I140" i="6" s="1"/>
  <c r="J140" i="6" s="1"/>
  <c r="G144" i="6"/>
  <c r="H157" i="6"/>
  <c r="I157" i="6" s="1"/>
  <c r="J157" i="6" s="1"/>
  <c r="G159" i="6"/>
  <c r="H159" i="6" s="1"/>
  <c r="I159" i="6" s="1"/>
  <c r="J159" i="6" s="1"/>
  <c r="G161" i="6"/>
  <c r="H161" i="6" s="1"/>
  <c r="I161" i="6" s="1"/>
  <c r="J161" i="6" s="1"/>
  <c r="H172" i="6"/>
  <c r="I172" i="6" s="1"/>
  <c r="J172" i="6" s="1"/>
  <c r="G176" i="6"/>
  <c r="H176" i="6" s="1"/>
  <c r="I176" i="6" s="1"/>
  <c r="J176" i="6" s="1"/>
  <c r="H189" i="6"/>
  <c r="I189" i="6" s="1"/>
  <c r="J189" i="6" s="1"/>
  <c r="G191" i="6"/>
  <c r="H191" i="6" s="1"/>
  <c r="I191" i="6" s="1"/>
  <c r="J191" i="6" s="1"/>
  <c r="G193" i="6"/>
  <c r="H136" i="6"/>
  <c r="I136" i="6" s="1"/>
  <c r="J136" i="6" s="1"/>
  <c r="H138" i="6"/>
  <c r="I138" i="6" s="1"/>
  <c r="J138" i="6" s="1"/>
  <c r="H153" i="6"/>
  <c r="I153" i="6" s="1"/>
  <c r="J153" i="6" s="1"/>
  <c r="H168" i="6"/>
  <c r="I168" i="6" s="1"/>
  <c r="J168" i="6" s="1"/>
  <c r="H170" i="6"/>
  <c r="I170" i="6" s="1"/>
  <c r="J170" i="6" s="1"/>
  <c r="H185" i="6"/>
  <c r="I185" i="6" s="1"/>
  <c r="J185" i="6" s="1"/>
  <c r="F198" i="6"/>
  <c r="H198" i="6" s="1"/>
  <c r="I198" i="6" s="1"/>
  <c r="J198" i="6" s="1"/>
  <c r="G196" i="6"/>
  <c r="H196" i="6" s="1"/>
  <c r="I196" i="6" s="1"/>
  <c r="J196" i="6" s="1"/>
  <c r="F74" i="6"/>
  <c r="H74" i="6" s="1"/>
  <c r="I74" i="6" s="1"/>
  <c r="J74" i="6" s="1"/>
  <c r="F78" i="6"/>
  <c r="H78" i="6" s="1"/>
  <c r="I78" i="6" s="1"/>
  <c r="J78" i="6" s="1"/>
  <c r="F82" i="6"/>
  <c r="H82" i="6" s="1"/>
  <c r="I82" i="6" s="1"/>
  <c r="J82" i="6" s="1"/>
  <c r="F86" i="6"/>
  <c r="H86" i="6" s="1"/>
  <c r="I86" i="6" s="1"/>
  <c r="J86" i="6" s="1"/>
  <c r="F90" i="6"/>
  <c r="H90" i="6" s="1"/>
  <c r="I90" i="6" s="1"/>
  <c r="J90" i="6" s="1"/>
  <c r="F97" i="6"/>
  <c r="H97" i="6" s="1"/>
  <c r="I97" i="6" s="1"/>
  <c r="J97" i="6" s="1"/>
  <c r="G111" i="6"/>
  <c r="H111" i="6" s="1"/>
  <c r="I111" i="6" s="1"/>
  <c r="J111" i="6" s="1"/>
  <c r="G113" i="6"/>
  <c r="H113" i="6" s="1"/>
  <c r="I113" i="6" s="1"/>
  <c r="J113" i="6" s="1"/>
  <c r="F126" i="6"/>
  <c r="H126" i="6" s="1"/>
  <c r="I126" i="6" s="1"/>
  <c r="J126" i="6" s="1"/>
  <c r="G128" i="6"/>
  <c r="H128" i="6" s="1"/>
  <c r="I128" i="6" s="1"/>
  <c r="J128" i="6" s="1"/>
  <c r="G143" i="6"/>
  <c r="H143" i="6" s="1"/>
  <c r="I143" i="6" s="1"/>
  <c r="J143" i="6" s="1"/>
  <c r="G145" i="6"/>
  <c r="H145" i="6" s="1"/>
  <c r="I145" i="6" s="1"/>
  <c r="J145" i="6" s="1"/>
  <c r="H156" i="6"/>
  <c r="I156" i="6" s="1"/>
  <c r="J156" i="6" s="1"/>
  <c r="F158" i="6"/>
  <c r="H158" i="6" s="1"/>
  <c r="I158" i="6" s="1"/>
  <c r="J158" i="6" s="1"/>
  <c r="G160" i="6"/>
  <c r="H160" i="6" s="1"/>
  <c r="I160" i="6" s="1"/>
  <c r="J160" i="6" s="1"/>
  <c r="G175" i="6"/>
  <c r="H175" i="6" s="1"/>
  <c r="I175" i="6" s="1"/>
  <c r="J175" i="6" s="1"/>
  <c r="G177" i="6"/>
  <c r="H177" i="6" s="1"/>
  <c r="I177" i="6" s="1"/>
  <c r="J177" i="6" s="1"/>
  <c r="F190" i="6"/>
  <c r="H190" i="6" s="1"/>
  <c r="I190" i="6" s="1"/>
  <c r="J190" i="6" s="1"/>
  <c r="H92" i="6"/>
  <c r="I92" i="6" s="1"/>
  <c r="J92" i="6" s="1"/>
  <c r="G99" i="6"/>
  <c r="H99" i="6" s="1"/>
  <c r="I99" i="6" s="1"/>
  <c r="J99" i="6" s="1"/>
  <c r="H105" i="6"/>
  <c r="I105" i="6" s="1"/>
  <c r="J105" i="6" s="1"/>
  <c r="G107" i="6"/>
  <c r="H107" i="6" s="1"/>
  <c r="I107" i="6" s="1"/>
  <c r="J107" i="6" s="1"/>
  <c r="G109" i="6"/>
  <c r="H109" i="6" s="1"/>
  <c r="I109" i="6" s="1"/>
  <c r="J109" i="6" s="1"/>
  <c r="H120" i="6"/>
  <c r="I120" i="6" s="1"/>
  <c r="J120" i="6" s="1"/>
  <c r="G124" i="6"/>
  <c r="H124" i="6" s="1"/>
  <c r="I124" i="6" s="1"/>
  <c r="J124" i="6" s="1"/>
  <c r="H137" i="6"/>
  <c r="I137" i="6" s="1"/>
  <c r="J137" i="6" s="1"/>
  <c r="G139" i="6"/>
  <c r="H139" i="6" s="1"/>
  <c r="I139" i="6" s="1"/>
  <c r="J139" i="6" s="1"/>
  <c r="G141" i="6"/>
  <c r="H141" i="6" s="1"/>
  <c r="I141" i="6" s="1"/>
  <c r="J141" i="6" s="1"/>
  <c r="H152" i="6"/>
  <c r="I152" i="6" s="1"/>
  <c r="J152" i="6" s="1"/>
  <c r="G156" i="6"/>
  <c r="H169" i="6"/>
  <c r="I169" i="6" s="1"/>
  <c r="J169" i="6" s="1"/>
  <c r="G171" i="6"/>
  <c r="H171" i="6" s="1"/>
  <c r="I171" i="6" s="1"/>
  <c r="J171" i="6" s="1"/>
  <c r="G173" i="6"/>
  <c r="H173" i="6" s="1"/>
  <c r="I173" i="6" s="1"/>
  <c r="J173" i="6" s="1"/>
  <c r="H184" i="6"/>
  <c r="I184" i="6" s="1"/>
  <c r="J184" i="6" s="1"/>
  <c r="G188" i="6"/>
  <c r="H188" i="6" s="1"/>
  <c r="I188" i="6" s="1"/>
  <c r="J188" i="6" s="1"/>
  <c r="G200" i="6"/>
  <c r="H200" i="6" s="1"/>
  <c r="I200" i="6" s="1"/>
  <c r="J200" i="6" s="1"/>
  <c r="F202" i="6"/>
  <c r="H202" i="6" s="1"/>
  <c r="I202" i="6" s="1"/>
  <c r="J202" i="6" s="1"/>
  <c r="F201" i="6"/>
  <c r="H201" i="6" s="1"/>
  <c r="I201" i="6" s="1"/>
  <c r="J201" i="6" s="1"/>
  <c r="F102" i="3"/>
  <c r="G102" i="3"/>
  <c r="H8" i="3"/>
  <c r="I8" i="3" s="1"/>
  <c r="J8" i="3" s="1"/>
  <c r="F25" i="3"/>
  <c r="H25" i="3" s="1"/>
  <c r="I25" i="3" s="1"/>
  <c r="J25" i="3" s="1"/>
  <c r="G27" i="3"/>
  <c r="F27" i="3"/>
  <c r="H40" i="3"/>
  <c r="I40" i="3" s="1"/>
  <c r="J40" i="3" s="1"/>
  <c r="F116" i="3"/>
  <c r="G116" i="3"/>
  <c r="F163" i="3"/>
  <c r="G163" i="3"/>
  <c r="F191" i="3"/>
  <c r="G191" i="3"/>
  <c r="G31" i="3"/>
  <c r="F31" i="3"/>
  <c r="F94" i="3"/>
  <c r="G94" i="3"/>
  <c r="F126" i="3"/>
  <c r="G126" i="3"/>
  <c r="F148" i="3"/>
  <c r="H148" i="3" s="1"/>
  <c r="I148" i="3" s="1"/>
  <c r="J148" i="3" s="1"/>
  <c r="G148" i="3"/>
  <c r="G154" i="3"/>
  <c r="F154" i="3"/>
  <c r="F164" i="3"/>
  <c r="G164" i="3"/>
  <c r="G23" i="3"/>
  <c r="F23" i="3"/>
  <c r="G3" i="3"/>
  <c r="F3" i="3"/>
  <c r="F33" i="3"/>
  <c r="H33" i="3" s="1"/>
  <c r="I33" i="3" s="1"/>
  <c r="J33" i="3" s="1"/>
  <c r="G35" i="3"/>
  <c r="F35" i="3"/>
  <c r="F108" i="3"/>
  <c r="G108" i="3"/>
  <c r="F140" i="3"/>
  <c r="G140" i="3"/>
  <c r="G170" i="3"/>
  <c r="F170" i="3"/>
  <c r="F199" i="3"/>
  <c r="G199" i="3"/>
  <c r="F134" i="3"/>
  <c r="G134" i="3"/>
  <c r="F5" i="3"/>
  <c r="H5" i="3" s="1"/>
  <c r="I5" i="3" s="1"/>
  <c r="J5" i="3" s="1"/>
  <c r="G7" i="3"/>
  <c r="F7" i="3"/>
  <c r="H20" i="3"/>
  <c r="I20" i="3" s="1"/>
  <c r="J20" i="3" s="1"/>
  <c r="F37" i="3"/>
  <c r="H37" i="3" s="1"/>
  <c r="I37" i="3" s="1"/>
  <c r="J37" i="3" s="1"/>
  <c r="G39" i="3"/>
  <c r="F39" i="3"/>
  <c r="F118" i="3"/>
  <c r="G118" i="3"/>
  <c r="F160" i="3"/>
  <c r="H160" i="3" s="1"/>
  <c r="I160" i="3" s="1"/>
  <c r="J160" i="3" s="1"/>
  <c r="G160" i="3"/>
  <c r="F187" i="3"/>
  <c r="G187" i="3"/>
  <c r="G11" i="3"/>
  <c r="F11" i="3"/>
  <c r="H24" i="3"/>
  <c r="I24" i="3" s="1"/>
  <c r="J24" i="3" s="1"/>
  <c r="G43" i="3"/>
  <c r="F43" i="3"/>
  <c r="F100" i="3"/>
  <c r="G100" i="3"/>
  <c r="F132" i="3"/>
  <c r="G132" i="3"/>
  <c r="G150" i="3"/>
  <c r="F150" i="3"/>
  <c r="G166" i="3"/>
  <c r="F166" i="3"/>
  <c r="G15" i="3"/>
  <c r="F15" i="3"/>
  <c r="H28" i="3"/>
  <c r="I28" i="3" s="1"/>
  <c r="J28" i="3" s="1"/>
  <c r="F110" i="3"/>
  <c r="G110" i="3"/>
  <c r="F142" i="3"/>
  <c r="G142" i="3"/>
  <c r="F151" i="3"/>
  <c r="H151" i="3" s="1"/>
  <c r="I151" i="3" s="1"/>
  <c r="J151" i="3" s="1"/>
  <c r="G151" i="3"/>
  <c r="F167" i="3"/>
  <c r="G167" i="3"/>
  <c r="F195" i="3"/>
  <c r="G195" i="3"/>
  <c r="G19" i="3"/>
  <c r="F19" i="3"/>
  <c r="H32" i="3"/>
  <c r="I32" i="3" s="1"/>
  <c r="J32" i="3" s="1"/>
  <c r="F92" i="3"/>
  <c r="G92" i="3"/>
  <c r="F124" i="3"/>
  <c r="G124" i="3"/>
  <c r="H105" i="3"/>
  <c r="I105" i="3" s="1"/>
  <c r="J105" i="3" s="1"/>
  <c r="H113" i="3"/>
  <c r="I113" i="3" s="1"/>
  <c r="J113" i="3" s="1"/>
  <c r="H129" i="3"/>
  <c r="I129" i="3" s="1"/>
  <c r="J129" i="3" s="1"/>
  <c r="H145" i="3"/>
  <c r="I145" i="3" s="1"/>
  <c r="J145" i="3" s="1"/>
  <c r="H157" i="3"/>
  <c r="I157" i="3" s="1"/>
  <c r="J157" i="3" s="1"/>
  <c r="H95" i="3"/>
  <c r="I95" i="3" s="1"/>
  <c r="J95" i="3" s="1"/>
  <c r="H103" i="3"/>
  <c r="I103" i="3" s="1"/>
  <c r="J103" i="3" s="1"/>
  <c r="H111" i="3"/>
  <c r="I111" i="3" s="1"/>
  <c r="J111" i="3" s="1"/>
  <c r="H119" i="3"/>
  <c r="I119" i="3" s="1"/>
  <c r="J119" i="3" s="1"/>
  <c r="H127" i="3"/>
  <c r="I127" i="3" s="1"/>
  <c r="J127" i="3" s="1"/>
  <c r="H143" i="3"/>
  <c r="I143" i="3" s="1"/>
  <c r="J143" i="3" s="1"/>
  <c r="F47" i="3"/>
  <c r="H47" i="3" s="1"/>
  <c r="I47" i="3" s="1"/>
  <c r="J47" i="3" s="1"/>
  <c r="F51" i="3"/>
  <c r="H51" i="3" s="1"/>
  <c r="I51" i="3" s="1"/>
  <c r="J51" i="3" s="1"/>
  <c r="F55" i="3"/>
  <c r="H55" i="3" s="1"/>
  <c r="I55" i="3" s="1"/>
  <c r="J55" i="3" s="1"/>
  <c r="F59" i="3"/>
  <c r="H59" i="3" s="1"/>
  <c r="I59" i="3" s="1"/>
  <c r="J59" i="3" s="1"/>
  <c r="H114" i="3"/>
  <c r="I114" i="3" s="1"/>
  <c r="J114" i="3" s="1"/>
  <c r="G158" i="3"/>
  <c r="F158" i="3"/>
  <c r="H168" i="3"/>
  <c r="I168" i="3" s="1"/>
  <c r="J168" i="3" s="1"/>
  <c r="H171" i="3"/>
  <c r="I171" i="3" s="1"/>
  <c r="J171" i="3" s="1"/>
  <c r="G174" i="3"/>
  <c r="F174" i="3"/>
  <c r="G90" i="3"/>
  <c r="H90" i="3" s="1"/>
  <c r="I90" i="3" s="1"/>
  <c r="J90" i="3" s="1"/>
  <c r="H93" i="3"/>
  <c r="I93" i="3" s="1"/>
  <c r="J93" i="3" s="1"/>
  <c r="G98" i="3"/>
  <c r="H98" i="3" s="1"/>
  <c r="I98" i="3" s="1"/>
  <c r="J98" i="3" s="1"/>
  <c r="H101" i="3"/>
  <c r="I101" i="3" s="1"/>
  <c r="J101" i="3" s="1"/>
  <c r="G106" i="3"/>
  <c r="H106" i="3" s="1"/>
  <c r="I106" i="3" s="1"/>
  <c r="J106" i="3" s="1"/>
  <c r="H109" i="3"/>
  <c r="I109" i="3" s="1"/>
  <c r="J109" i="3" s="1"/>
  <c r="G114" i="3"/>
  <c r="H117" i="3"/>
  <c r="I117" i="3" s="1"/>
  <c r="J117" i="3" s="1"/>
  <c r="G122" i="3"/>
  <c r="H122" i="3" s="1"/>
  <c r="I122" i="3" s="1"/>
  <c r="J122" i="3" s="1"/>
  <c r="H125" i="3"/>
  <c r="I125" i="3" s="1"/>
  <c r="J125" i="3" s="1"/>
  <c r="G130" i="3"/>
  <c r="H130" i="3" s="1"/>
  <c r="I130" i="3" s="1"/>
  <c r="J130" i="3" s="1"/>
  <c r="H133" i="3"/>
  <c r="I133" i="3" s="1"/>
  <c r="J133" i="3" s="1"/>
  <c r="G138" i="3"/>
  <c r="H138" i="3" s="1"/>
  <c r="I138" i="3" s="1"/>
  <c r="J138" i="3" s="1"/>
  <c r="H141" i="3"/>
  <c r="I141" i="3" s="1"/>
  <c r="J141" i="3" s="1"/>
  <c r="G146" i="3"/>
  <c r="H146" i="3" s="1"/>
  <c r="I146" i="3" s="1"/>
  <c r="J146" i="3" s="1"/>
  <c r="H149" i="3"/>
  <c r="I149" i="3" s="1"/>
  <c r="J149" i="3" s="1"/>
  <c r="G152" i="3"/>
  <c r="H152" i="3" s="1"/>
  <c r="I152" i="3" s="1"/>
  <c r="J152" i="3" s="1"/>
  <c r="H175" i="3"/>
  <c r="I175" i="3" s="1"/>
  <c r="J175" i="3" s="1"/>
  <c r="G178" i="3"/>
  <c r="F178" i="3"/>
  <c r="H159" i="3"/>
  <c r="I159" i="3" s="1"/>
  <c r="J159" i="3" s="1"/>
  <c r="G162" i="3"/>
  <c r="F162" i="3"/>
  <c r="H162" i="3" s="1"/>
  <c r="I162" i="3" s="1"/>
  <c r="J162" i="3" s="1"/>
  <c r="H179" i="3"/>
  <c r="I179" i="3" s="1"/>
  <c r="J179" i="3" s="1"/>
  <c r="G182" i="3"/>
  <c r="F182" i="3"/>
  <c r="H91" i="3"/>
  <c r="I91" i="3" s="1"/>
  <c r="J91" i="3" s="1"/>
  <c r="G96" i="3"/>
  <c r="H96" i="3" s="1"/>
  <c r="I96" i="3" s="1"/>
  <c r="J96" i="3" s="1"/>
  <c r="G104" i="3"/>
  <c r="H104" i="3" s="1"/>
  <c r="I104" i="3" s="1"/>
  <c r="J104" i="3" s="1"/>
  <c r="H107" i="3"/>
  <c r="I107" i="3" s="1"/>
  <c r="J107" i="3" s="1"/>
  <c r="G112" i="3"/>
  <c r="H112" i="3" s="1"/>
  <c r="I112" i="3" s="1"/>
  <c r="J112" i="3" s="1"/>
  <c r="H115" i="3"/>
  <c r="I115" i="3" s="1"/>
  <c r="J115" i="3" s="1"/>
  <c r="G120" i="3"/>
  <c r="H120" i="3" s="1"/>
  <c r="I120" i="3" s="1"/>
  <c r="J120" i="3" s="1"/>
  <c r="H123" i="3"/>
  <c r="I123" i="3" s="1"/>
  <c r="J123" i="3" s="1"/>
  <c r="G128" i="3"/>
  <c r="H128" i="3" s="1"/>
  <c r="I128" i="3" s="1"/>
  <c r="J128" i="3" s="1"/>
  <c r="H131" i="3"/>
  <c r="I131" i="3" s="1"/>
  <c r="J131" i="3" s="1"/>
  <c r="G136" i="3"/>
  <c r="H136" i="3" s="1"/>
  <c r="I136" i="3" s="1"/>
  <c r="J136" i="3" s="1"/>
  <c r="H139" i="3"/>
  <c r="I139" i="3" s="1"/>
  <c r="J139" i="3" s="1"/>
  <c r="H147" i="3"/>
  <c r="I147" i="3" s="1"/>
  <c r="J147" i="3" s="1"/>
  <c r="H153" i="3"/>
  <c r="I153" i="3" s="1"/>
  <c r="J153" i="3" s="1"/>
  <c r="G156" i="3"/>
  <c r="H156" i="3" s="1"/>
  <c r="I156" i="3" s="1"/>
  <c r="J156" i="3" s="1"/>
  <c r="H176" i="3"/>
  <c r="I176" i="3" s="1"/>
  <c r="J176" i="3" s="1"/>
  <c r="G186" i="3"/>
  <c r="F186" i="3"/>
  <c r="G190" i="3"/>
  <c r="F190" i="3"/>
  <c r="G194" i="3"/>
  <c r="F194" i="3"/>
  <c r="G198" i="3"/>
  <c r="F198" i="3"/>
  <c r="G202" i="3"/>
  <c r="F202" i="3"/>
  <c r="F189" i="3"/>
  <c r="H189" i="3" s="1"/>
  <c r="I189" i="3" s="1"/>
  <c r="J189" i="3" s="1"/>
  <c r="F193" i="3"/>
  <c r="H193" i="3" s="1"/>
  <c r="I193" i="3" s="1"/>
  <c r="J193" i="3" s="1"/>
  <c r="F197" i="3"/>
  <c r="H197" i="3" s="1"/>
  <c r="I197" i="3" s="1"/>
  <c r="J197" i="3" s="1"/>
  <c r="F201" i="3"/>
  <c r="H201" i="3" s="1"/>
  <c r="I201" i="3" s="1"/>
  <c r="J201" i="3" s="1"/>
  <c r="F5" i="2"/>
  <c r="H5" i="2" s="1"/>
  <c r="I5" i="2" s="1"/>
  <c r="J5" i="2" s="1"/>
  <c r="F9" i="2"/>
  <c r="H9" i="2" s="1"/>
  <c r="I9" i="2" s="1"/>
  <c r="J9" i="2" s="1"/>
  <c r="F13" i="2"/>
  <c r="H13" i="2" s="1"/>
  <c r="I13" i="2" s="1"/>
  <c r="J13" i="2" s="1"/>
  <c r="F17" i="2"/>
  <c r="H17" i="2" s="1"/>
  <c r="I17" i="2" s="1"/>
  <c r="J17" i="2" s="1"/>
  <c r="F21" i="2"/>
  <c r="H21" i="2" s="1"/>
  <c r="I21" i="2" s="1"/>
  <c r="J21" i="2" s="1"/>
  <c r="J28" i="4" s="1"/>
  <c r="G39" i="4" s="1"/>
  <c r="F25" i="2"/>
  <c r="H25" i="2" s="1"/>
  <c r="I25" i="2" s="1"/>
  <c r="J25" i="2" s="1"/>
  <c r="F31" i="2"/>
  <c r="H31" i="2" s="1"/>
  <c r="I31" i="2" s="1"/>
  <c r="J31" i="2" s="1"/>
  <c r="F34" i="2"/>
  <c r="H34" i="2" s="1"/>
  <c r="I34" i="2" s="1"/>
  <c r="J34" i="2" s="1"/>
  <c r="F37" i="2"/>
  <c r="H37" i="2" s="1"/>
  <c r="I37" i="2" s="1"/>
  <c r="J37" i="2" s="1"/>
  <c r="G40" i="2"/>
  <c r="H40" i="2" s="1"/>
  <c r="I40" i="2" s="1"/>
  <c r="J40" i="2" s="1"/>
  <c r="J26" i="4" s="1"/>
  <c r="I39" i="4" s="1"/>
  <c r="F63" i="2"/>
  <c r="H63" i="2" s="1"/>
  <c r="I63" i="2" s="1"/>
  <c r="J63" i="2" s="1"/>
  <c r="F66" i="2"/>
  <c r="H66" i="2" s="1"/>
  <c r="I66" i="2" s="1"/>
  <c r="J66" i="2" s="1"/>
  <c r="F69" i="2"/>
  <c r="H69" i="2" s="1"/>
  <c r="I69" i="2" s="1"/>
  <c r="J69" i="2" s="1"/>
  <c r="J25" i="4" s="1"/>
  <c r="J39" i="4" s="1"/>
  <c r="G72" i="2"/>
  <c r="H72" i="2" s="1"/>
  <c r="I72" i="2" s="1"/>
  <c r="J72" i="2" s="1"/>
  <c r="G80" i="2"/>
  <c r="H80" i="2" s="1"/>
  <c r="I80" i="2" s="1"/>
  <c r="J80" i="2" s="1"/>
  <c r="G90" i="2"/>
  <c r="F94" i="2"/>
  <c r="H94" i="2" s="1"/>
  <c r="I94" i="2" s="1"/>
  <c r="J94" i="2" s="1"/>
  <c r="G94" i="2"/>
  <c r="G100" i="2"/>
  <c r="G106" i="2"/>
  <c r="H106" i="2" s="1"/>
  <c r="I106" i="2" s="1"/>
  <c r="J106" i="2" s="1"/>
  <c r="F110" i="2"/>
  <c r="H110" i="2" s="1"/>
  <c r="I110" i="2" s="1"/>
  <c r="J110" i="2" s="1"/>
  <c r="G110" i="2"/>
  <c r="G123" i="2"/>
  <c r="H123" i="2" s="1"/>
  <c r="I123" i="2" s="1"/>
  <c r="J123" i="2" s="1"/>
  <c r="G130" i="2"/>
  <c r="F134" i="2"/>
  <c r="H134" i="2" s="1"/>
  <c r="I134" i="2" s="1"/>
  <c r="J134" i="2" s="1"/>
  <c r="G134" i="2"/>
  <c r="F149" i="2"/>
  <c r="G149" i="2"/>
  <c r="G174" i="2"/>
  <c r="F174" i="2"/>
  <c r="F187" i="2"/>
  <c r="H187" i="2" s="1"/>
  <c r="I187" i="2" s="1"/>
  <c r="J187" i="2" s="1"/>
  <c r="G187" i="2"/>
  <c r="H100" i="2"/>
  <c r="I100" i="2" s="1"/>
  <c r="J100" i="2" s="1"/>
  <c r="F141" i="2"/>
  <c r="G141" i="2"/>
  <c r="G28" i="2"/>
  <c r="H28" i="2" s="1"/>
  <c r="I28" i="2" s="1"/>
  <c r="J28" i="2" s="1"/>
  <c r="F51" i="2"/>
  <c r="H51" i="2" s="1"/>
  <c r="I51" i="2" s="1"/>
  <c r="J51" i="2" s="1"/>
  <c r="F54" i="2"/>
  <c r="H54" i="2" s="1"/>
  <c r="I54" i="2" s="1"/>
  <c r="J54" i="2" s="1"/>
  <c r="F57" i="2"/>
  <c r="H57" i="2" s="1"/>
  <c r="I57" i="2" s="1"/>
  <c r="J57" i="2" s="1"/>
  <c r="G60" i="2"/>
  <c r="H60" i="2" s="1"/>
  <c r="I60" i="2" s="1"/>
  <c r="J60" i="2" s="1"/>
  <c r="F87" i="2"/>
  <c r="H87" i="2" s="1"/>
  <c r="I87" i="2" s="1"/>
  <c r="J87" i="2" s="1"/>
  <c r="F117" i="2"/>
  <c r="G117" i="2"/>
  <c r="F142" i="2"/>
  <c r="G142" i="2"/>
  <c r="H90" i="2"/>
  <c r="I90" i="2" s="1"/>
  <c r="J90" i="2" s="1"/>
  <c r="G48" i="2"/>
  <c r="H48" i="2" s="1"/>
  <c r="I48" i="2" s="1"/>
  <c r="J48" i="2" s="1"/>
  <c r="H77" i="2"/>
  <c r="I77" i="2" s="1"/>
  <c r="J77" i="2" s="1"/>
  <c r="F82" i="2"/>
  <c r="H82" i="2" s="1"/>
  <c r="I82" i="2" s="1"/>
  <c r="J82" i="2" s="1"/>
  <c r="G91" i="2"/>
  <c r="H91" i="2" s="1"/>
  <c r="I91" i="2" s="1"/>
  <c r="J91" i="2" s="1"/>
  <c r="H95" i="2"/>
  <c r="I95" i="2" s="1"/>
  <c r="J95" i="2" s="1"/>
  <c r="F101" i="2"/>
  <c r="G101" i="2"/>
  <c r="G107" i="2"/>
  <c r="H107" i="2" s="1"/>
  <c r="I107" i="2" s="1"/>
  <c r="J107" i="2" s="1"/>
  <c r="G111" i="2"/>
  <c r="H111" i="2" s="1"/>
  <c r="I111" i="2" s="1"/>
  <c r="J111" i="2" s="1"/>
  <c r="H114" i="2"/>
  <c r="I114" i="2" s="1"/>
  <c r="J114" i="2" s="1"/>
  <c r="G131" i="2"/>
  <c r="H131" i="2" s="1"/>
  <c r="I131" i="2" s="1"/>
  <c r="J131" i="2" s="1"/>
  <c r="F150" i="2"/>
  <c r="G150" i="2"/>
  <c r="F171" i="2"/>
  <c r="G171" i="2"/>
  <c r="F184" i="2"/>
  <c r="G184" i="2"/>
  <c r="F118" i="2"/>
  <c r="G118" i="2"/>
  <c r="G158" i="2"/>
  <c r="F158" i="2"/>
  <c r="I3" i="2"/>
  <c r="J3" i="2" s="1"/>
  <c r="F7" i="2"/>
  <c r="H7" i="2" s="1"/>
  <c r="I7" i="2" s="1"/>
  <c r="J7" i="2" s="1"/>
  <c r="F11" i="2"/>
  <c r="H11" i="2" s="1"/>
  <c r="I11" i="2" s="1"/>
  <c r="J11" i="2" s="1"/>
  <c r="F15" i="2"/>
  <c r="H15" i="2" s="1"/>
  <c r="I15" i="2" s="1"/>
  <c r="J15" i="2" s="1"/>
  <c r="F19" i="2"/>
  <c r="H19" i="2" s="1"/>
  <c r="I19" i="2" s="1"/>
  <c r="J19" i="2" s="1"/>
  <c r="F23" i="2"/>
  <c r="H23" i="2" s="1"/>
  <c r="I23" i="2" s="1"/>
  <c r="J23" i="2" s="1"/>
  <c r="F47" i="2"/>
  <c r="H47" i="2" s="1"/>
  <c r="I47" i="2" s="1"/>
  <c r="J47" i="2" s="1"/>
  <c r="F50" i="2"/>
  <c r="H50" i="2" s="1"/>
  <c r="I50" i="2" s="1"/>
  <c r="J50" i="2" s="1"/>
  <c r="F53" i="2"/>
  <c r="H53" i="2" s="1"/>
  <c r="I53" i="2" s="1"/>
  <c r="J53" i="2" s="1"/>
  <c r="G56" i="2"/>
  <c r="H56" i="2" s="1"/>
  <c r="I56" i="2" s="1"/>
  <c r="J56" i="2" s="1"/>
  <c r="G92" i="2"/>
  <c r="H92" i="2" s="1"/>
  <c r="I92" i="2" s="1"/>
  <c r="J92" i="2" s="1"/>
  <c r="G98" i="2"/>
  <c r="H98" i="2" s="1"/>
  <c r="I98" i="2" s="1"/>
  <c r="J98" i="2" s="1"/>
  <c r="F102" i="2"/>
  <c r="G102" i="2"/>
  <c r="H115" i="2"/>
  <c r="I115" i="2" s="1"/>
  <c r="J115" i="2" s="1"/>
  <c r="H119" i="2"/>
  <c r="I119" i="2" s="1"/>
  <c r="J119" i="2" s="1"/>
  <c r="F125" i="2"/>
  <c r="H125" i="2" s="1"/>
  <c r="I125" i="2" s="1"/>
  <c r="J125" i="2" s="1"/>
  <c r="G125" i="2"/>
  <c r="G139" i="2"/>
  <c r="H139" i="2" s="1"/>
  <c r="I139" i="2" s="1"/>
  <c r="J139" i="2" s="1"/>
  <c r="H147" i="2"/>
  <c r="I147" i="2" s="1"/>
  <c r="J147" i="2" s="1"/>
  <c r="H155" i="2"/>
  <c r="I155" i="2" s="1"/>
  <c r="J155" i="2" s="1"/>
  <c r="H130" i="2"/>
  <c r="I130" i="2" s="1"/>
  <c r="J130" i="2" s="1"/>
  <c r="H41" i="2"/>
  <c r="I41" i="2" s="1"/>
  <c r="J41" i="2" s="1"/>
  <c r="H73" i="2"/>
  <c r="I73" i="2" s="1"/>
  <c r="J73" i="2" s="1"/>
  <c r="F168" i="2"/>
  <c r="G168" i="2"/>
  <c r="G32" i="2"/>
  <c r="H32" i="2" s="1"/>
  <c r="I32" i="2" s="1"/>
  <c r="J32" i="2" s="1"/>
  <c r="G64" i="2"/>
  <c r="H64" i="2" s="1"/>
  <c r="I64" i="2" s="1"/>
  <c r="J64" i="2" s="1"/>
  <c r="G88" i="2"/>
  <c r="H88" i="2" s="1"/>
  <c r="I88" i="2" s="1"/>
  <c r="J88" i="2" s="1"/>
  <c r="F93" i="2"/>
  <c r="G93" i="2"/>
  <c r="G99" i="2"/>
  <c r="H99" i="2" s="1"/>
  <c r="I99" i="2" s="1"/>
  <c r="J99" i="2" s="1"/>
  <c r="H103" i="2"/>
  <c r="I103" i="2" s="1"/>
  <c r="J103" i="2" s="1"/>
  <c r="F109" i="2"/>
  <c r="H109" i="2" s="1"/>
  <c r="I109" i="2" s="1"/>
  <c r="J109" i="2" s="1"/>
  <c r="G109" i="2"/>
  <c r="G122" i="2"/>
  <c r="H122" i="2" s="1"/>
  <c r="I122" i="2" s="1"/>
  <c r="J122" i="2" s="1"/>
  <c r="F126" i="2"/>
  <c r="G126" i="2"/>
  <c r="F133" i="2"/>
  <c r="G133" i="2"/>
  <c r="G190" i="2"/>
  <c r="F190" i="2"/>
  <c r="H190" i="2" s="1"/>
  <c r="I190" i="2" s="1"/>
  <c r="J190" i="2" s="1"/>
  <c r="H96" i="2"/>
  <c r="I96" i="2" s="1"/>
  <c r="J96" i="2" s="1"/>
  <c r="H104" i="2"/>
  <c r="I104" i="2" s="1"/>
  <c r="J104" i="2" s="1"/>
  <c r="H112" i="2"/>
  <c r="I112" i="2" s="1"/>
  <c r="J112" i="2" s="1"/>
  <c r="H120" i="2"/>
  <c r="I120" i="2" s="1"/>
  <c r="J120" i="2" s="1"/>
  <c r="H128" i="2"/>
  <c r="I128" i="2" s="1"/>
  <c r="J128" i="2" s="1"/>
  <c r="H136" i="2"/>
  <c r="I136" i="2" s="1"/>
  <c r="J136" i="2" s="1"/>
  <c r="H144" i="2"/>
  <c r="I144" i="2" s="1"/>
  <c r="J144" i="2" s="1"/>
  <c r="H152" i="2"/>
  <c r="I152" i="2" s="1"/>
  <c r="J152" i="2" s="1"/>
  <c r="H164" i="2"/>
  <c r="I164" i="2" s="1"/>
  <c r="J164" i="2" s="1"/>
  <c r="H167" i="2"/>
  <c r="I167" i="2" s="1"/>
  <c r="J167" i="2" s="1"/>
  <c r="G170" i="2"/>
  <c r="F170" i="2"/>
  <c r="H180" i="2"/>
  <c r="I180" i="2" s="1"/>
  <c r="J180" i="2" s="1"/>
  <c r="H183" i="2"/>
  <c r="I183" i="2" s="1"/>
  <c r="J183" i="2" s="1"/>
  <c r="G186" i="2"/>
  <c r="F186" i="2"/>
  <c r="H186" i="2" s="1"/>
  <c r="I186" i="2" s="1"/>
  <c r="J186" i="2" s="1"/>
  <c r="H200" i="2"/>
  <c r="I200" i="2" s="1"/>
  <c r="J200" i="2" s="1"/>
  <c r="H97" i="2"/>
  <c r="I97" i="2" s="1"/>
  <c r="J97" i="2" s="1"/>
  <c r="H105" i="2"/>
  <c r="I105" i="2" s="1"/>
  <c r="J105" i="2" s="1"/>
  <c r="H113" i="2"/>
  <c r="I113" i="2" s="1"/>
  <c r="J113" i="2" s="1"/>
  <c r="H121" i="2"/>
  <c r="I121" i="2" s="1"/>
  <c r="J121" i="2" s="1"/>
  <c r="H129" i="2"/>
  <c r="I129" i="2" s="1"/>
  <c r="J129" i="2" s="1"/>
  <c r="H137" i="2"/>
  <c r="I137" i="2" s="1"/>
  <c r="J137" i="2" s="1"/>
  <c r="H145" i="2"/>
  <c r="I145" i="2" s="1"/>
  <c r="J145" i="2" s="1"/>
  <c r="H153" i="2"/>
  <c r="I153" i="2" s="1"/>
  <c r="J153" i="2" s="1"/>
  <c r="H165" i="2"/>
  <c r="I165" i="2" s="1"/>
  <c r="J165" i="2" s="1"/>
  <c r="H181" i="2"/>
  <c r="I181" i="2" s="1"/>
  <c r="J181" i="2" s="1"/>
  <c r="H116" i="2"/>
  <c r="I116" i="2" s="1"/>
  <c r="J116" i="2" s="1"/>
  <c r="H124" i="2"/>
  <c r="I124" i="2" s="1"/>
  <c r="J124" i="2" s="1"/>
  <c r="H132" i="2"/>
  <c r="I132" i="2" s="1"/>
  <c r="J132" i="2" s="1"/>
  <c r="H140" i="2"/>
  <c r="I140" i="2" s="1"/>
  <c r="J140" i="2" s="1"/>
  <c r="H148" i="2"/>
  <c r="I148" i="2" s="1"/>
  <c r="J148" i="2" s="1"/>
  <c r="H156" i="2"/>
  <c r="I156" i="2" s="1"/>
  <c r="J156" i="2" s="1"/>
  <c r="H159" i="2"/>
  <c r="I159" i="2" s="1"/>
  <c r="J159" i="2" s="1"/>
  <c r="G162" i="2"/>
  <c r="F162" i="2"/>
  <c r="H172" i="2"/>
  <c r="I172" i="2" s="1"/>
  <c r="J172" i="2" s="1"/>
  <c r="H175" i="2"/>
  <c r="I175" i="2" s="1"/>
  <c r="J175" i="2" s="1"/>
  <c r="G178" i="2"/>
  <c r="F178" i="2"/>
  <c r="H178" i="2" s="1"/>
  <c r="I178" i="2" s="1"/>
  <c r="J178" i="2" s="1"/>
  <c r="H188" i="2"/>
  <c r="I188" i="2" s="1"/>
  <c r="J188" i="2" s="1"/>
  <c r="H191" i="2"/>
  <c r="I191" i="2" s="1"/>
  <c r="J191" i="2" s="1"/>
  <c r="G194" i="2"/>
  <c r="F194" i="2"/>
  <c r="H135" i="2"/>
  <c r="I135" i="2" s="1"/>
  <c r="J135" i="2" s="1"/>
  <c r="H143" i="2"/>
  <c r="I143" i="2" s="1"/>
  <c r="J143" i="2" s="1"/>
  <c r="H151" i="2"/>
  <c r="I151" i="2" s="1"/>
  <c r="J151" i="2" s="1"/>
  <c r="H169" i="2"/>
  <c r="I169" i="2" s="1"/>
  <c r="J169" i="2" s="1"/>
  <c r="H195" i="2"/>
  <c r="I195" i="2" s="1"/>
  <c r="J195" i="2" s="1"/>
  <c r="G198" i="2"/>
  <c r="F198" i="2"/>
  <c r="H146" i="2"/>
  <c r="I146" i="2" s="1"/>
  <c r="J146" i="2" s="1"/>
  <c r="H154" i="2"/>
  <c r="I154" i="2" s="1"/>
  <c r="J154" i="2" s="1"/>
  <c r="H160" i="2"/>
  <c r="I160" i="2" s="1"/>
  <c r="J160" i="2" s="1"/>
  <c r="H163" i="2"/>
  <c r="I163" i="2" s="1"/>
  <c r="J163" i="2" s="1"/>
  <c r="G166" i="2"/>
  <c r="F166" i="2"/>
  <c r="H176" i="2"/>
  <c r="I176" i="2" s="1"/>
  <c r="J176" i="2" s="1"/>
  <c r="H179" i="2"/>
  <c r="I179" i="2" s="1"/>
  <c r="J179" i="2" s="1"/>
  <c r="G182" i="2"/>
  <c r="F182" i="2"/>
  <c r="H192" i="2"/>
  <c r="I192" i="2" s="1"/>
  <c r="J192" i="2" s="1"/>
  <c r="H199" i="2"/>
  <c r="I199" i="2" s="1"/>
  <c r="J199" i="2" s="1"/>
  <c r="G202" i="2"/>
  <c r="F202" i="2"/>
  <c r="H182" i="2" l="1"/>
  <c r="I182" i="2" s="1"/>
  <c r="J182" i="2" s="1"/>
  <c r="H133" i="2"/>
  <c r="I133" i="2" s="1"/>
  <c r="J133" i="2" s="1"/>
  <c r="H184" i="2"/>
  <c r="I184" i="2" s="1"/>
  <c r="J184" i="2" s="1"/>
  <c r="H126" i="2"/>
  <c r="I126" i="2" s="1"/>
  <c r="J126" i="2" s="1"/>
  <c r="H118" i="2"/>
  <c r="I118" i="2" s="1"/>
  <c r="J118" i="2" s="1"/>
  <c r="H117" i="2"/>
  <c r="I117" i="2" s="1"/>
  <c r="J117" i="2" s="1"/>
  <c r="H141" i="2"/>
  <c r="I141" i="2" s="1"/>
  <c r="J141" i="2" s="1"/>
  <c r="H147" i="6"/>
  <c r="I147" i="6" s="1"/>
  <c r="J147" i="6" s="1"/>
  <c r="H70" i="6"/>
  <c r="I70" i="6" s="1"/>
  <c r="J70" i="6" s="1"/>
  <c r="H115" i="6"/>
  <c r="I115" i="6" s="1"/>
  <c r="J115" i="6" s="1"/>
  <c r="H194" i="3"/>
  <c r="I194" i="3" s="1"/>
  <c r="J194" i="3" s="1"/>
  <c r="H19" i="3"/>
  <c r="I19" i="3" s="1"/>
  <c r="J19" i="3" s="1"/>
  <c r="H140" i="3"/>
  <c r="I140" i="3" s="1"/>
  <c r="J140" i="3" s="1"/>
  <c r="H23" i="3"/>
  <c r="I23" i="3" s="1"/>
  <c r="J23" i="3" s="1"/>
  <c r="H134" i="3"/>
  <c r="I134" i="3" s="1"/>
  <c r="J134" i="3" s="1"/>
  <c r="H108" i="3"/>
  <c r="I108" i="3" s="1"/>
  <c r="J108" i="3" s="1"/>
  <c r="H102" i="3"/>
  <c r="I102" i="3" s="1"/>
  <c r="J102" i="3" s="1"/>
  <c r="H35" i="3"/>
  <c r="I35" i="3" s="1"/>
  <c r="J35" i="3" s="1"/>
  <c r="F26" i="4"/>
  <c r="I34" i="4" s="1"/>
  <c r="H15" i="3"/>
  <c r="I15" i="3" s="1"/>
  <c r="J15" i="3" s="1"/>
  <c r="H170" i="3"/>
  <c r="I170" i="3" s="1"/>
  <c r="J170" i="3" s="1"/>
  <c r="H27" i="3"/>
  <c r="I27" i="3" s="1"/>
  <c r="J27" i="3" s="1"/>
  <c r="F34" i="4"/>
  <c r="F29" i="4"/>
  <c r="E10" i="4"/>
  <c r="G11" i="4"/>
  <c r="H158" i="3"/>
  <c r="I158" i="3" s="1"/>
  <c r="J158" i="3" s="1"/>
  <c r="H195" i="3"/>
  <c r="I195" i="3" s="1"/>
  <c r="J195" i="3" s="1"/>
  <c r="H110" i="3"/>
  <c r="I110" i="3" s="1"/>
  <c r="J110" i="3" s="1"/>
  <c r="H164" i="3"/>
  <c r="I164" i="3" s="1"/>
  <c r="J164" i="3" s="1"/>
  <c r="H94" i="3"/>
  <c r="I94" i="3" s="1"/>
  <c r="J94" i="3" s="1"/>
  <c r="H116" i="3"/>
  <c r="I116" i="3" s="1"/>
  <c r="J116" i="3" s="1"/>
  <c r="H154" i="3"/>
  <c r="I154" i="3" s="1"/>
  <c r="J154" i="3" s="1"/>
  <c r="H31" i="3"/>
  <c r="I31" i="3" s="1"/>
  <c r="J31" i="3" s="1"/>
  <c r="H182" i="3"/>
  <c r="I182" i="3" s="1"/>
  <c r="J182" i="3" s="1"/>
  <c r="H190" i="3"/>
  <c r="I190" i="3" s="1"/>
  <c r="J190" i="3" s="1"/>
  <c r="H191" i="3"/>
  <c r="I191" i="3" s="1"/>
  <c r="J191" i="3" s="1"/>
  <c r="H194" i="6"/>
  <c r="I194" i="6" s="1"/>
  <c r="J194" i="6" s="1"/>
  <c r="H132" i="6"/>
  <c r="I132" i="6" s="1"/>
  <c r="J132" i="6" s="1"/>
  <c r="H95" i="6"/>
  <c r="I95" i="6" s="1"/>
  <c r="J95" i="6" s="1"/>
  <c r="H114" i="6"/>
  <c r="I114" i="6" s="1"/>
  <c r="J114" i="6" s="1"/>
  <c r="H181" i="6"/>
  <c r="I181" i="6" s="1"/>
  <c r="J181" i="6" s="1"/>
  <c r="H179" i="6"/>
  <c r="I179" i="6" s="1"/>
  <c r="J179" i="6" s="1"/>
  <c r="H149" i="6"/>
  <c r="I149" i="6" s="1"/>
  <c r="J149" i="6" s="1"/>
  <c r="H162" i="6"/>
  <c r="I162" i="6" s="1"/>
  <c r="J162" i="6" s="1"/>
  <c r="H130" i="6"/>
  <c r="I130" i="6" s="1"/>
  <c r="J130" i="6" s="1"/>
  <c r="H124" i="3"/>
  <c r="I124" i="3" s="1"/>
  <c r="J124" i="3" s="1"/>
  <c r="H132" i="3"/>
  <c r="I132" i="3" s="1"/>
  <c r="J132" i="3" s="1"/>
  <c r="H199" i="3"/>
  <c r="I199" i="3" s="1"/>
  <c r="J199" i="3" s="1"/>
  <c r="H167" i="3"/>
  <c r="I167" i="3" s="1"/>
  <c r="J167" i="3" s="1"/>
  <c r="H187" i="3"/>
  <c r="I187" i="3" s="1"/>
  <c r="J187" i="3" s="1"/>
  <c r="H92" i="3"/>
  <c r="I92" i="3" s="1"/>
  <c r="J92" i="3" s="1"/>
  <c r="H100" i="3"/>
  <c r="I100" i="3" s="1"/>
  <c r="J100" i="3" s="1"/>
  <c r="H7" i="3"/>
  <c r="I7" i="3" s="1"/>
  <c r="J7" i="3" s="1"/>
  <c r="H3" i="3"/>
  <c r="I3" i="3" s="1"/>
  <c r="J3" i="3" s="1"/>
  <c r="H202" i="3"/>
  <c r="I202" i="3" s="1"/>
  <c r="J202" i="3" s="1"/>
  <c r="H186" i="3"/>
  <c r="I186" i="3" s="1"/>
  <c r="J186" i="3" s="1"/>
  <c r="H174" i="3"/>
  <c r="I174" i="3" s="1"/>
  <c r="J174" i="3" s="1"/>
  <c r="H166" i="3"/>
  <c r="I166" i="3" s="1"/>
  <c r="J166" i="3" s="1"/>
  <c r="H43" i="3"/>
  <c r="I43" i="3" s="1"/>
  <c r="J43" i="3" s="1"/>
  <c r="H198" i="3"/>
  <c r="I198" i="3" s="1"/>
  <c r="J198" i="3" s="1"/>
  <c r="H142" i="3"/>
  <c r="I142" i="3" s="1"/>
  <c r="J142" i="3" s="1"/>
  <c r="H150" i="3"/>
  <c r="I150" i="3" s="1"/>
  <c r="J150" i="3" s="1"/>
  <c r="H118" i="3"/>
  <c r="I118" i="3" s="1"/>
  <c r="J118" i="3" s="1"/>
  <c r="H126" i="3"/>
  <c r="I126" i="3" s="1"/>
  <c r="J126" i="3" s="1"/>
  <c r="H163" i="3"/>
  <c r="I163" i="3" s="1"/>
  <c r="J163" i="3" s="1"/>
  <c r="H178" i="3"/>
  <c r="I178" i="3" s="1"/>
  <c r="J178" i="3" s="1"/>
  <c r="H11" i="3"/>
  <c r="I11" i="3" s="1"/>
  <c r="J11" i="3" s="1"/>
  <c r="H39" i="3"/>
  <c r="I39" i="3" s="1"/>
  <c r="J39" i="3" s="1"/>
  <c r="H202" i="2"/>
  <c r="I202" i="2" s="1"/>
  <c r="J202" i="2" s="1"/>
  <c r="H166" i="2"/>
  <c r="I166" i="2" s="1"/>
  <c r="J166" i="2" s="1"/>
  <c r="H102" i="2"/>
  <c r="I102" i="2" s="1"/>
  <c r="J102" i="2" s="1"/>
  <c r="H171" i="2"/>
  <c r="I171" i="2" s="1"/>
  <c r="J171" i="2" s="1"/>
  <c r="H101" i="2"/>
  <c r="I101" i="2" s="1"/>
  <c r="J101" i="2" s="1"/>
  <c r="H142" i="2"/>
  <c r="I142" i="2" s="1"/>
  <c r="J142" i="2" s="1"/>
  <c r="H168" i="2"/>
  <c r="I168" i="2" s="1"/>
  <c r="J168" i="2" s="1"/>
  <c r="H150" i="2"/>
  <c r="I150" i="2" s="1"/>
  <c r="J150" i="2" s="1"/>
  <c r="H174" i="2"/>
  <c r="I174" i="2" s="1"/>
  <c r="J174" i="2" s="1"/>
  <c r="H194" i="2"/>
  <c r="I194" i="2" s="1"/>
  <c r="J194" i="2" s="1"/>
  <c r="H162" i="2"/>
  <c r="I162" i="2" s="1"/>
  <c r="J162" i="2" s="1"/>
  <c r="H170" i="2"/>
  <c r="I170" i="2" s="1"/>
  <c r="J170" i="2" s="1"/>
  <c r="H93" i="2"/>
  <c r="I93" i="2" s="1"/>
  <c r="J93" i="2" s="1"/>
  <c r="H158" i="2"/>
  <c r="I158" i="2" s="1"/>
  <c r="J158" i="2" s="1"/>
  <c r="H149" i="2"/>
  <c r="I149" i="2" s="1"/>
  <c r="J149" i="2" s="1"/>
  <c r="H198" i="2"/>
  <c r="I198" i="2" s="1"/>
  <c r="J198" i="2" s="1"/>
  <c r="F16" i="4"/>
  <c r="F18" i="4" s="1"/>
  <c r="E34" i="4" s="1"/>
  <c r="J17" i="4"/>
  <c r="E15" i="4"/>
  <c r="E17" i="4" s="1"/>
  <c r="E18" i="4" s="1"/>
  <c r="E33" i="4" s="1"/>
  <c r="E3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H13" authorId="0" shapeId="0" xr:uid="{9238FA19-C2B6-4CE6-B78B-02BCAB443E26}">
      <text>
        <r>
          <rPr>
            <b/>
            <sz val="9"/>
            <color indexed="81"/>
            <rFont val="MS P ゴシック"/>
            <family val="3"/>
            <charset val="128"/>
          </rPr>
          <t>Double Φ2 heat shrink tubing on Conductor 1</t>
        </r>
      </text>
    </comment>
    <comment ref="H14" authorId="0" shapeId="0" xr:uid="{B436984E-B681-49FB-A270-34BDD96D3034}">
      <text>
        <r>
          <rPr>
            <b/>
            <sz val="9"/>
            <color indexed="81"/>
            <rFont val="MS P ゴシック"/>
            <family val="3"/>
            <charset val="128"/>
          </rPr>
          <t>Single Φ2 heat shrink tubing on Conductor 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A3" authorId="0" shapeId="0" xr:uid="{7397F2FD-243D-41BE-8087-58088F4FF217}">
      <text>
        <r>
          <rPr>
            <b/>
            <sz val="9"/>
            <color indexed="81"/>
            <rFont val="MS P ゴシック"/>
            <family val="3"/>
            <charset val="128"/>
          </rPr>
          <t>Table values</t>
        </r>
      </text>
    </comment>
    <comment ref="M3" authorId="0" shapeId="0" xr:uid="{9B07F0A0-7908-400E-ACF6-400B537A6851}">
      <text>
        <r>
          <rPr>
            <b/>
            <sz val="9"/>
            <color indexed="81"/>
            <rFont val="MS P ゴシック"/>
            <family val="3"/>
            <charset val="128"/>
          </rPr>
          <t>Measured at a frequency of 100KHz</t>
        </r>
      </text>
    </comment>
  </commentList>
</comments>
</file>

<file path=xl/sharedStrings.xml><?xml version="1.0" encoding="utf-8"?>
<sst xmlns="http://schemas.openxmlformats.org/spreadsheetml/2006/main" count="395" uniqueCount="166">
  <si>
    <t>Freq(MHz)</t>
  </si>
  <si>
    <t>Rs</t>
  </si>
  <si>
    <t>Xs</t>
  </si>
  <si>
    <t>Inter-Phone-Line</t>
    <phoneticPr fontId="18"/>
  </si>
  <si>
    <t>GAP</t>
    <phoneticPr fontId="18"/>
  </si>
  <si>
    <t>a</t>
    <phoneticPr fontId="18"/>
  </si>
  <si>
    <t>D/a</t>
    <phoneticPr fontId="18"/>
  </si>
  <si>
    <t>D</t>
    <phoneticPr fontId="18"/>
  </si>
  <si>
    <t>Cable Information</t>
    <phoneticPr fontId="18"/>
  </si>
  <si>
    <t>Z</t>
    <phoneticPr fontId="18"/>
  </si>
  <si>
    <t>Z0</t>
    <phoneticPr fontId="18"/>
  </si>
  <si>
    <t>Z-Z0</t>
  </si>
  <si>
    <t>Z+Z0</t>
  </si>
  <si>
    <t>ρ=(Z-Z0)/(Z+Z0)</t>
  </si>
  <si>
    <t>|ρ|</t>
  </si>
  <si>
    <t>SWR(case1)</t>
    <phoneticPr fontId="18"/>
  </si>
  <si>
    <t>SWR(case2)</t>
  </si>
  <si>
    <t>SWR(case3)</t>
  </si>
  <si>
    <t>SWR(case4)</t>
  </si>
  <si>
    <t>Case1</t>
    <phoneticPr fontId="18"/>
  </si>
  <si>
    <t>Case2</t>
  </si>
  <si>
    <t>Case3</t>
  </si>
  <si>
    <t>Item</t>
    <phoneticPr fontId="18"/>
  </si>
  <si>
    <t>case1</t>
    <phoneticPr fontId="18"/>
  </si>
  <si>
    <t>case2</t>
  </si>
  <si>
    <t>case3</t>
  </si>
  <si>
    <t>Pair wire</t>
    <phoneticPr fontId="18"/>
  </si>
  <si>
    <t>Case 2</t>
    <phoneticPr fontId="18"/>
  </si>
  <si>
    <t>Case 1</t>
    <phoneticPr fontId="18"/>
  </si>
  <si>
    <t>Case 3</t>
    <phoneticPr fontId="18"/>
  </si>
  <si>
    <t>Case 5</t>
    <phoneticPr fontId="18"/>
  </si>
  <si>
    <t>Case</t>
    <phoneticPr fontId="18"/>
  </si>
  <si>
    <t>Zin</t>
    <phoneticPr fontId="18"/>
  </si>
  <si>
    <t>ZL</t>
    <phoneticPr fontId="18"/>
  </si>
  <si>
    <t>μ0=</t>
    <phoneticPr fontId="18"/>
  </si>
  <si>
    <t>ε0=</t>
    <phoneticPr fontId="18"/>
  </si>
  <si>
    <t>媒体</t>
    <rPh sb="0" eb="2">
      <t>バイタイ</t>
    </rPh>
    <phoneticPr fontId="18"/>
  </si>
  <si>
    <t>比透磁率μr</t>
    <phoneticPr fontId="18"/>
  </si>
  <si>
    <t>比誘電率εr</t>
    <phoneticPr fontId="18"/>
  </si>
  <si>
    <t>Air</t>
    <phoneticPr fontId="18"/>
  </si>
  <si>
    <t>r=D/a</t>
    <phoneticPr fontId="18"/>
  </si>
  <si>
    <t>πf3</t>
    <phoneticPr fontId="18"/>
  </si>
  <si>
    <t>|ρ|</t>
    <phoneticPr fontId="18"/>
  </si>
  <si>
    <t>SWR(f3)</t>
    <phoneticPr fontId="18"/>
  </si>
  <si>
    <t>同軸ケーブル</t>
    <rPh sb="0" eb="2">
      <t>ドウジク</t>
    </rPh>
    <phoneticPr fontId="18"/>
  </si>
  <si>
    <t>Ω</t>
    <phoneticPr fontId="18"/>
  </si>
  <si>
    <t>負荷側</t>
    <rPh sb="0" eb="3">
      <t>フカガワ</t>
    </rPh>
    <phoneticPr fontId="18"/>
  </si>
  <si>
    <t>入力側</t>
    <rPh sb="0" eb="3">
      <t>ニュウリョクガワ</t>
    </rPh>
    <phoneticPr fontId="18"/>
  </si>
  <si>
    <t>πf7</t>
    <phoneticPr fontId="18"/>
  </si>
  <si>
    <t>SWR(f7)</t>
    <phoneticPr fontId="18"/>
  </si>
  <si>
    <t>Balun内</t>
    <rPh sb="5" eb="6">
      <t>ナイ</t>
    </rPh>
    <phoneticPr fontId="18"/>
  </si>
  <si>
    <t>Core Information</t>
    <phoneticPr fontId="18"/>
  </si>
  <si>
    <t>FT-140#43</t>
    <phoneticPr fontId="18"/>
  </si>
  <si>
    <t>FT-240#43</t>
    <phoneticPr fontId="18"/>
  </si>
  <si>
    <t>Coil Information</t>
    <phoneticPr fontId="18"/>
  </si>
  <si>
    <t>Case 4</t>
    <phoneticPr fontId="18"/>
  </si>
  <si>
    <t>Enamel coated</t>
    <phoneticPr fontId="18"/>
  </si>
  <si>
    <t>πΔf</t>
    <phoneticPr fontId="18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</si>
  <si>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new</t>
    </r>
    <phoneticPr fontId="18"/>
  </si>
  <si>
    <t>SWR(f3&amp;new)</t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</si>
  <si>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phoneticPr fontId="18"/>
  </si>
  <si>
    <t>SWR(f2)</t>
    <phoneticPr fontId="18"/>
  </si>
  <si>
    <t>πf2</t>
    <phoneticPr fontId="18"/>
  </si>
  <si>
    <t>πf1</t>
    <phoneticPr fontId="18"/>
  </si>
  <si>
    <t>SWR(f1)</t>
    <phoneticPr fontId="18"/>
  </si>
  <si>
    <t>πf8</t>
    <phoneticPr fontId="18"/>
  </si>
  <si>
    <t>SWR(f8)</t>
    <phoneticPr fontId="18"/>
  </si>
  <si>
    <t>=σ</t>
    <phoneticPr fontId="18"/>
  </si>
  <si>
    <t>Diameter of 
Conductor [mm]</t>
    <phoneticPr fontId="18"/>
  </si>
  <si>
    <t>Thickness of 
enamel coating [mm]</t>
    <phoneticPr fontId="18"/>
  </si>
  <si>
    <t>Thickness of heat 
shrink tubing [mm]</t>
    <phoneticPr fontId="18"/>
  </si>
  <si>
    <t>Thickness of 
insulating tube [mm]</t>
    <phoneticPr fontId="18"/>
  </si>
  <si>
    <t>7 turns + 7 turns</t>
    <phoneticPr fontId="18"/>
  </si>
  <si>
    <t>Frequency [MHz]</t>
    <phoneticPr fontId="18"/>
  </si>
  <si>
    <t>SWR(14.25MHz)</t>
    <phoneticPr fontId="18"/>
  </si>
  <si>
    <t>SWR(50.25MHz)</t>
    <phoneticPr fontId="18"/>
  </si>
  <si>
    <t>vinyl</t>
    <phoneticPr fontId="18"/>
  </si>
  <si>
    <t>case6</t>
  </si>
  <si>
    <t>Inter Phone line</t>
    <phoneticPr fontId="18"/>
  </si>
  <si>
    <t>Shielding material on 
Conductor 1</t>
    <phoneticPr fontId="18"/>
  </si>
  <si>
    <t>Shielding material on 
Conductor 2</t>
  </si>
  <si>
    <t>Finished dimension1</t>
    <phoneticPr fontId="18"/>
  </si>
  <si>
    <t>Finished dimension2</t>
    <phoneticPr fontId="18"/>
  </si>
  <si>
    <t>SWR(21.00MHz)</t>
    <phoneticPr fontId="18"/>
  </si>
  <si>
    <t>SWR(28.50MHz)</t>
    <phoneticPr fontId="18"/>
  </si>
  <si>
    <t>SWR(  7.50MHz)</t>
    <phoneticPr fontId="18"/>
  </si>
  <si>
    <t>Single Φ2-heat shrink tube</t>
    <phoneticPr fontId="18"/>
  </si>
  <si>
    <t>Single Φ1.5-heat shrink tube</t>
    <phoneticPr fontId="18"/>
  </si>
  <si>
    <t>Double Φ2-heat shrink tube</t>
    <phoneticPr fontId="18"/>
  </si>
  <si>
    <t>Single Φ2- heat shrink tube</t>
    <phoneticPr fontId="18"/>
  </si>
  <si>
    <t>Bare</t>
    <phoneticPr fontId="18"/>
  </si>
  <si>
    <t>Power wires</t>
    <phoneticPr fontId="18"/>
  </si>
  <si>
    <t>none</t>
    <phoneticPr fontId="18"/>
  </si>
  <si>
    <t>Case 6</t>
    <phoneticPr fontId="18"/>
  </si>
  <si>
    <t>Case4</t>
  </si>
  <si>
    <t>Case5</t>
  </si>
  <si>
    <t>Case6</t>
  </si>
  <si>
    <t>Case7</t>
  </si>
  <si>
    <t>case4</t>
  </si>
  <si>
    <t>case5</t>
  </si>
  <si>
    <t>case7</t>
  </si>
  <si>
    <t>SWR(case5)</t>
  </si>
  <si>
    <t>SWR(case6)</t>
  </si>
  <si>
    <t>SWR(case7)</t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</si>
  <si>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phoneticPr fontId="18"/>
  </si>
  <si>
    <r>
      <t>μ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=</t>
    </r>
    <phoneticPr fontId="18"/>
  </si>
  <si>
    <t>√(μ0/ε0)</t>
    <phoneticPr fontId="18"/>
  </si>
  <si>
    <t>√(μ0/ε0)/π</t>
    <phoneticPr fontId="18"/>
  </si>
  <si>
    <t>√(μ/ε)/π</t>
    <phoneticPr fontId="18"/>
  </si>
  <si>
    <r>
      <t>ε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=</t>
    </r>
    <phoneticPr fontId="18"/>
  </si>
  <si>
    <t>√(μr/εr)</t>
    <phoneticPr fontId="18"/>
  </si>
  <si>
    <r>
      <t>Characteristic Impedance according to function f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</si>
  <si>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[Ω]</t>
    </r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</si>
  <si>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/100Ω</t>
    </r>
    <phoneticPr fontId="18"/>
  </si>
  <si>
    <t>Case 7</t>
    <phoneticPr fontId="18"/>
  </si>
  <si>
    <t>Case8</t>
  </si>
  <si>
    <t>FT-114#43</t>
    <phoneticPr fontId="18"/>
  </si>
  <si>
    <t>Teflon wire</t>
    <phoneticPr fontId="18"/>
  </si>
  <si>
    <t>SWR(D/a=2.833, Core=140#43)</t>
    <phoneticPr fontId="18"/>
  </si>
  <si>
    <t>SWR(D/a=2.083, Core=140#43)</t>
    <phoneticPr fontId="18"/>
  </si>
  <si>
    <t>SWR(D/a=3.176, Core=140#43)</t>
    <phoneticPr fontId="18"/>
  </si>
  <si>
    <t>SWR(D/a=3.000, Core=140#43)</t>
    <phoneticPr fontId="18"/>
  </si>
  <si>
    <t>SWR(D/a=3.500, Core=240#43)</t>
    <phoneticPr fontId="18"/>
  </si>
  <si>
    <t>SWR(D/a=3.938, Core=240#43)</t>
    <phoneticPr fontId="18"/>
  </si>
  <si>
    <t>SWR(D/a=4.500, Core=140#43)</t>
    <phoneticPr fontId="18"/>
  </si>
  <si>
    <t>SWR(D/a=3.176, Core=114#43)</t>
    <phoneticPr fontId="18"/>
  </si>
  <si>
    <t>SWR(D/a=2.542, Core=140#43)</t>
    <phoneticPr fontId="18"/>
  </si>
  <si>
    <t>RL</t>
    <phoneticPr fontId="18"/>
  </si>
  <si>
    <t>Case8prime</t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</si>
  <si>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11</t>
    </r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</si>
  <si>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22</t>
    </r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</si>
  <si>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77</t>
    </r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</si>
  <si>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pmaxpmax</t>
    </r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</si>
  <si>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33</t>
    </r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</si>
  <si>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new3</t>
    </r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</si>
  <si>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newnew</t>
    </r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</si>
  <si>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13</t>
    </r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</si>
  <si>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23</t>
    </r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</si>
  <si>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73</t>
    </r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</si>
  <si>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pmax3</t>
    </r>
    <phoneticPr fontId="18"/>
  </si>
  <si>
    <t>SWR(case8ft140)</t>
    <phoneticPr fontId="18"/>
  </si>
  <si>
    <t>SWR(case8ft114)</t>
    <phoneticPr fontId="18"/>
  </si>
  <si>
    <t>Case 8ft140</t>
    <phoneticPr fontId="18"/>
  </si>
  <si>
    <t>SWR(D/a=3.176, Core=114#77)</t>
    <phoneticPr fontId="18"/>
  </si>
  <si>
    <t>SWR(D/a=3.176, Core=114#61)</t>
    <phoneticPr fontId="18"/>
  </si>
  <si>
    <t>Core</t>
    <phoneticPr fontId="18"/>
  </si>
  <si>
    <t>FT-114#77</t>
    <phoneticPr fontId="18"/>
  </si>
  <si>
    <t>FT-114#61</t>
    <phoneticPr fontId="18"/>
  </si>
  <si>
    <t>SWR(3.75MHz)</t>
    <phoneticPr fontId="18"/>
  </si>
  <si>
    <t>SWR(28.5MHz)</t>
    <phoneticPr fontId="18"/>
  </si>
  <si>
    <t>SWR(7.50MHz)</t>
    <phoneticPr fontId="18"/>
  </si>
  <si>
    <t>SWR(21.0MHz)</t>
    <phoneticPr fontId="18"/>
  </si>
  <si>
    <r>
      <t>Value of 
AL [nH/n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]</t>
    </r>
    <phoneticPr fontId="18"/>
  </si>
  <si>
    <t>AL/V
V=AL(FT140#43)</t>
    <phoneticPr fontId="18"/>
  </si>
  <si>
    <t>Turns</t>
    <phoneticPr fontId="18"/>
  </si>
  <si>
    <t>L [μH]</t>
    <phoneticPr fontId="18"/>
  </si>
  <si>
    <t>AL [nH]</t>
    <phoneticPr fontId="18"/>
  </si>
  <si>
    <t>AL
Table</t>
    <phoneticPr fontId="18"/>
  </si>
  <si>
    <t>Xs(Case1)</t>
    <phoneticPr fontId="18"/>
  </si>
  <si>
    <t>Xs(Case2)</t>
    <phoneticPr fontId="18"/>
  </si>
  <si>
    <t>Xs(Case3)</t>
    <phoneticPr fontId="18"/>
  </si>
  <si>
    <t>Xs(Case4)</t>
    <phoneticPr fontId="18"/>
  </si>
  <si>
    <t>Xs(Case5)</t>
    <phoneticPr fontId="18"/>
  </si>
  <si>
    <t>Xs(Case6)</t>
    <phoneticPr fontId="18"/>
  </si>
  <si>
    <t>Xs(Case7)</t>
    <phoneticPr fontId="18"/>
  </si>
  <si>
    <t>Xs(Case8)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</si>
</sst>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vertAlign val="sub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rgb="FF000000"/>
      <name val="Times New Roman"/>
      <family val="1"/>
    </font>
    <font>
      <sz val="11"/>
      <color rgb="FFFFFF00"/>
      <name val="Times New Roman"/>
      <family val="1"/>
    </font>
    <font>
      <sz val="11"/>
      <color theme="1"/>
      <name val="Times New Roman"/>
      <family val="1"/>
    </font>
    <font>
      <sz val="11"/>
      <color rgb="FFC0C0C0"/>
      <name val="Times New Roman"/>
      <family val="1"/>
    </font>
    <font>
      <vertAlign val="superscript"/>
      <sz val="11"/>
      <color theme="1"/>
      <name val="游ゴシック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33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7" borderId="10" xfId="0" applyFill="1" applyBorder="1">
      <alignment vertical="center"/>
    </xf>
    <xf numFmtId="0" fontId="0" fillId="0" borderId="0" xfId="0" applyAlignment="1">
      <alignment horizontal="right" vertical="center"/>
    </xf>
    <xf numFmtId="11" fontId="0" fillId="0" borderId="0" xfId="0" applyNumberFormat="1" applyAlignment="1">
      <alignment horizontal="left" vertical="center"/>
    </xf>
    <xf numFmtId="0" fontId="0" fillId="38" borderId="10" xfId="0" applyFill="1" applyBorder="1" applyAlignment="1">
      <alignment horizontal="center" vertical="center"/>
    </xf>
    <xf numFmtId="0" fontId="0" fillId="38" borderId="10" xfId="0" applyFill="1" applyBorder="1" applyAlignment="1">
      <alignment horizontal="right" vertical="center"/>
    </xf>
    <xf numFmtId="0" fontId="0" fillId="38" borderId="10" xfId="0" applyFill="1" applyBorder="1">
      <alignment vertical="center"/>
    </xf>
    <xf numFmtId="0" fontId="0" fillId="39" borderId="10" xfId="0" applyFill="1" applyBorder="1">
      <alignment vertical="center"/>
    </xf>
    <xf numFmtId="0" fontId="0" fillId="40" borderId="10" xfId="0" applyFill="1" applyBorder="1">
      <alignment vertical="center"/>
    </xf>
    <xf numFmtId="0" fontId="0" fillId="41" borderId="10" xfId="0" applyFill="1" applyBorder="1">
      <alignment vertical="center"/>
    </xf>
    <xf numFmtId="0" fontId="0" fillId="34" borderId="10" xfId="0" applyFill="1" applyBorder="1" applyAlignment="1">
      <alignment horizontal="center" vertical="center"/>
    </xf>
    <xf numFmtId="0" fontId="0" fillId="42" borderId="10" xfId="0" applyFill="1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0" fillId="43" borderId="10" xfId="0" applyFill="1" applyBorder="1">
      <alignment vertical="center"/>
    </xf>
    <xf numFmtId="0" fontId="0" fillId="43" borderId="10" xfId="0" quotePrefix="1" applyFill="1" applyBorder="1">
      <alignment vertical="center"/>
    </xf>
    <xf numFmtId="0" fontId="0" fillId="35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36" borderId="12" xfId="0" applyFill="1" applyBorder="1" applyAlignment="1">
      <alignment horizontal="center" vertical="center"/>
    </xf>
    <xf numFmtId="0" fontId="0" fillId="0" borderId="12" xfId="0" applyBorder="1">
      <alignment vertical="center"/>
    </xf>
    <xf numFmtId="11" fontId="0" fillId="36" borderId="10" xfId="0" applyNumberFormat="1" applyFill="1" applyBorder="1" applyAlignment="1">
      <alignment horizontal="center" vertical="center"/>
    </xf>
    <xf numFmtId="0" fontId="0" fillId="44" borderId="0" xfId="0" applyFill="1" applyAlignment="1">
      <alignment horizontal="center" vertical="center"/>
    </xf>
    <xf numFmtId="0" fontId="0" fillId="44" borderId="13" xfId="0" applyFill="1" applyBorder="1" applyAlignment="1">
      <alignment horizontal="center" vertical="center"/>
    </xf>
    <xf numFmtId="0" fontId="0" fillId="45" borderId="10" xfId="0" applyFill="1" applyBorder="1">
      <alignment vertical="center"/>
    </xf>
    <xf numFmtId="0" fontId="0" fillId="33" borderId="10" xfId="0" applyFill="1" applyBorder="1" applyAlignment="1">
      <alignment horizontal="right" vertical="center"/>
    </xf>
    <xf numFmtId="11" fontId="0" fillId="33" borderId="10" xfId="0" applyNumberFormat="1" applyFill="1" applyBorder="1" applyAlignment="1">
      <alignment horizontal="left" vertical="center"/>
    </xf>
    <xf numFmtId="0" fontId="0" fillId="0" borderId="14" xfId="0" applyBorder="1">
      <alignment vertical="center"/>
    </xf>
    <xf numFmtId="0" fontId="0" fillId="44" borderId="0" xfId="0" applyFill="1">
      <alignment vertical="center"/>
    </xf>
    <xf numFmtId="0" fontId="0" fillId="46" borderId="10" xfId="0" applyFill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0" fillId="47" borderId="10" xfId="0" applyFill="1" applyBorder="1" applyAlignment="1">
      <alignment horizontal="center" vertical="center"/>
    </xf>
    <xf numFmtId="0" fontId="0" fillId="47" borderId="10" xfId="0" applyFill="1" applyBorder="1" applyAlignment="1">
      <alignment horizontal="center" vertical="center" wrapText="1"/>
    </xf>
    <xf numFmtId="0" fontId="0" fillId="46" borderId="0" xfId="0" applyFill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E31D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7737728436119"/>
          <c:y val="3.2884902840059793E-2"/>
          <c:w val="0.82743401640012393"/>
          <c:h val="0.80339818509233429"/>
        </c:manualLayout>
      </c:layout>
      <c:scatterChart>
        <c:scatterStyle val="lineMarker"/>
        <c:varyColors val="0"/>
        <c:ser>
          <c:idx val="3"/>
          <c:order val="0"/>
          <c:tx>
            <c:strRef>
              <c:f>Summary!$F$31</c:f>
              <c:strCache>
                <c:ptCount val="1"/>
                <c:pt idx="0">
                  <c:v>SWR(  7.50MHz)</c:v>
                </c:pt>
              </c:strCache>
            </c:strRef>
          </c:tx>
          <c:spPr>
            <a:ln w="25400"/>
          </c:spPr>
          <c:marker>
            <c:symbol val="square"/>
            <c:size val="8"/>
          </c:marker>
          <c:xVal>
            <c:numRef>
              <c:f>Summary!$E$32:$E$39</c:f>
              <c:numCache>
                <c:formatCode>General</c:formatCode>
                <c:ptCount val="8"/>
                <c:pt idx="0">
                  <c:v>2.0833333333333335</c:v>
                </c:pt>
                <c:pt idx="1">
                  <c:v>2.5416666666666665</c:v>
                </c:pt>
                <c:pt idx="2">
                  <c:v>2.8333333333333335</c:v>
                </c:pt>
                <c:pt idx="3">
                  <c:v>3</c:v>
                </c:pt>
                <c:pt idx="4">
                  <c:v>3.1764705882352944</c:v>
                </c:pt>
                <c:pt idx="5">
                  <c:v>3.5000000000000004</c:v>
                </c:pt>
                <c:pt idx="6">
                  <c:v>3.9374999999999996</c:v>
                </c:pt>
                <c:pt idx="7">
                  <c:v>4.5</c:v>
                </c:pt>
              </c:numCache>
            </c:numRef>
          </c:xVal>
          <c:yVal>
            <c:numRef>
              <c:f>Summary!$F$32:$F$39</c:f>
              <c:numCache>
                <c:formatCode>General</c:formatCode>
                <c:ptCount val="8"/>
                <c:pt idx="0">
                  <c:v>1.1881537430541886</c:v>
                </c:pt>
                <c:pt idx="1">
                  <c:v>1.0796755382471745</c:v>
                </c:pt>
                <c:pt idx="2">
                  <c:v>1.0251239116365787</c:v>
                </c:pt>
                <c:pt idx="3">
                  <c:v>1.0040128359323859</c:v>
                </c:pt>
                <c:pt idx="4">
                  <c:v>1.0076872306224081</c:v>
                </c:pt>
                <c:pt idx="5">
                  <c:v>1.0136956639882939</c:v>
                </c:pt>
                <c:pt idx="6">
                  <c:v>1.0232660208247195</c:v>
                </c:pt>
                <c:pt idx="7">
                  <c:v>1.0754775786059603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1F-4A79-B5DE-AEFB6F4BED1B}"/>
            </c:ext>
          </c:extLst>
        </c:ser>
        <c:ser>
          <c:idx val="4"/>
          <c:order val="1"/>
          <c:tx>
            <c:strRef>
              <c:f>Summary!$G$31</c:f>
              <c:strCache>
                <c:ptCount val="1"/>
                <c:pt idx="0">
                  <c:v>SWR(14.25MHz)</c:v>
                </c:pt>
              </c:strCache>
            </c:strRef>
          </c:tx>
          <c:spPr>
            <a:ln w="25400"/>
          </c:spPr>
          <c:marker>
            <c:symbol val="triangle"/>
            <c:size val="8"/>
            <c:spPr>
              <a:ln>
                <a:solidFill>
                  <a:schemeClr val="accent5"/>
                </a:solidFill>
              </a:ln>
            </c:spPr>
          </c:marker>
          <c:xVal>
            <c:numRef>
              <c:f>Summary!$E$32:$E$39</c:f>
              <c:numCache>
                <c:formatCode>General</c:formatCode>
                <c:ptCount val="8"/>
                <c:pt idx="0">
                  <c:v>2.0833333333333335</c:v>
                </c:pt>
                <c:pt idx="1">
                  <c:v>2.5416666666666665</c:v>
                </c:pt>
                <c:pt idx="2">
                  <c:v>2.8333333333333335</c:v>
                </c:pt>
                <c:pt idx="3">
                  <c:v>3</c:v>
                </c:pt>
                <c:pt idx="4">
                  <c:v>3.1764705882352944</c:v>
                </c:pt>
                <c:pt idx="5">
                  <c:v>3.5000000000000004</c:v>
                </c:pt>
                <c:pt idx="6">
                  <c:v>3.9374999999999996</c:v>
                </c:pt>
                <c:pt idx="7">
                  <c:v>4.5</c:v>
                </c:pt>
              </c:numCache>
            </c:numRef>
          </c:xVal>
          <c:yVal>
            <c:numRef>
              <c:f>Summary!$G$32:$G$39</c:f>
              <c:numCache>
                <c:formatCode>General</c:formatCode>
                <c:ptCount val="8"/>
                <c:pt idx="0">
                  <c:v>1.3952478517660485</c:v>
                </c:pt>
                <c:pt idx="1">
                  <c:v>1.1658519421643139</c:v>
                </c:pt>
                <c:pt idx="2">
                  <c:v>1.0337443244961799</c:v>
                </c:pt>
                <c:pt idx="3">
                  <c:v>1.0163601930444608</c:v>
                </c:pt>
                <c:pt idx="4">
                  <c:v>1.0027909581298131</c:v>
                </c:pt>
                <c:pt idx="5">
                  <c:v>1.0172158081192624</c:v>
                </c:pt>
                <c:pt idx="6">
                  <c:v>1.038308806336611</c:v>
                </c:pt>
                <c:pt idx="7">
                  <c:v>1.1357192258755513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1F-4A79-B5DE-AEFB6F4BED1B}"/>
            </c:ext>
          </c:extLst>
        </c:ser>
        <c:ser>
          <c:idx val="0"/>
          <c:order val="2"/>
          <c:tx>
            <c:strRef>
              <c:f>Summary!$H$31</c:f>
              <c:strCache>
                <c:ptCount val="1"/>
                <c:pt idx="0">
                  <c:v>SWR(21.00MHz)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Summary!$E$32:$E$39</c:f>
              <c:numCache>
                <c:formatCode>General</c:formatCode>
                <c:ptCount val="8"/>
                <c:pt idx="0">
                  <c:v>2.0833333333333335</c:v>
                </c:pt>
                <c:pt idx="1">
                  <c:v>2.5416666666666665</c:v>
                </c:pt>
                <c:pt idx="2">
                  <c:v>2.8333333333333335</c:v>
                </c:pt>
                <c:pt idx="3">
                  <c:v>3</c:v>
                </c:pt>
                <c:pt idx="4">
                  <c:v>3.1764705882352944</c:v>
                </c:pt>
                <c:pt idx="5">
                  <c:v>3.5000000000000004</c:v>
                </c:pt>
                <c:pt idx="6">
                  <c:v>3.9374999999999996</c:v>
                </c:pt>
                <c:pt idx="7">
                  <c:v>4.5</c:v>
                </c:pt>
              </c:numCache>
            </c:numRef>
          </c:xVal>
          <c:yVal>
            <c:numRef>
              <c:f>Summary!$H$32:$H$39</c:f>
              <c:numCache>
                <c:formatCode>General</c:formatCode>
                <c:ptCount val="8"/>
                <c:pt idx="0">
                  <c:v>1.6309481895006179</c:v>
                </c:pt>
                <c:pt idx="1">
                  <c:v>1.2567854130925205</c:v>
                </c:pt>
                <c:pt idx="2">
                  <c:v>1.0451870687598173</c:v>
                </c:pt>
                <c:pt idx="3">
                  <c:v>1.0312282412369098</c:v>
                </c:pt>
                <c:pt idx="4">
                  <c:v>1.0083926814940993</c:v>
                </c:pt>
                <c:pt idx="5">
                  <c:v>1.0257150388133403</c:v>
                </c:pt>
                <c:pt idx="6">
                  <c:v>1.055622400224782</c:v>
                </c:pt>
                <c:pt idx="7">
                  <c:v>1.1981355658572748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1F-4A79-B5DE-AEFB6F4BED1B}"/>
            </c:ext>
          </c:extLst>
        </c:ser>
        <c:ser>
          <c:idx val="1"/>
          <c:order val="3"/>
          <c:tx>
            <c:strRef>
              <c:f>Summary!$I$31</c:f>
              <c:strCache>
                <c:ptCount val="1"/>
                <c:pt idx="0">
                  <c:v>SWR(28.50MHz)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Summary!$E$32:$E$39</c:f>
              <c:numCache>
                <c:formatCode>General</c:formatCode>
                <c:ptCount val="8"/>
                <c:pt idx="0">
                  <c:v>2.0833333333333335</c:v>
                </c:pt>
                <c:pt idx="1">
                  <c:v>2.5416666666666665</c:v>
                </c:pt>
                <c:pt idx="2">
                  <c:v>2.8333333333333335</c:v>
                </c:pt>
                <c:pt idx="3">
                  <c:v>3</c:v>
                </c:pt>
                <c:pt idx="4">
                  <c:v>3.1764705882352944</c:v>
                </c:pt>
                <c:pt idx="5">
                  <c:v>3.5000000000000004</c:v>
                </c:pt>
                <c:pt idx="6">
                  <c:v>3.9374999999999996</c:v>
                </c:pt>
                <c:pt idx="7">
                  <c:v>4.5</c:v>
                </c:pt>
              </c:numCache>
            </c:numRef>
          </c:xVal>
          <c:yVal>
            <c:numRef>
              <c:f>Summary!$I$32:$I$39</c:f>
              <c:numCache>
                <c:formatCode>General</c:formatCode>
                <c:ptCount val="8"/>
                <c:pt idx="0">
                  <c:v>1.9169488131913004</c:v>
                </c:pt>
                <c:pt idx="1">
                  <c:v>1.3617178250584598</c:v>
                </c:pt>
                <c:pt idx="2">
                  <c:v>1.0622354637066365</c:v>
                </c:pt>
                <c:pt idx="3">
                  <c:v>1.0459472124202278</c:v>
                </c:pt>
                <c:pt idx="4">
                  <c:v>1.0205551347562398</c:v>
                </c:pt>
                <c:pt idx="5">
                  <c:v>1.042390234377665</c:v>
                </c:pt>
                <c:pt idx="6">
                  <c:v>1.0799417407446554</c:v>
                </c:pt>
                <c:pt idx="7">
                  <c:v>1.2731306755674225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1F-4A79-B5DE-AEFB6F4BED1B}"/>
            </c:ext>
          </c:extLst>
        </c:ser>
        <c:ser>
          <c:idx val="2"/>
          <c:order val="4"/>
          <c:tx>
            <c:strRef>
              <c:f>Summary!$J$31</c:f>
              <c:strCache>
                <c:ptCount val="1"/>
                <c:pt idx="0">
                  <c:v>SWR(50.25MHz)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plus"/>
            <c:size val="8"/>
            <c:spPr>
              <a:noFill/>
              <a:ln w="25400">
                <a:solidFill>
                  <a:schemeClr val="accent3"/>
                </a:solidFill>
              </a:ln>
              <a:effectLst/>
            </c:spPr>
          </c:marker>
          <c:xVal>
            <c:numRef>
              <c:f>Summary!$E$32:$E$39</c:f>
              <c:numCache>
                <c:formatCode>General</c:formatCode>
                <c:ptCount val="8"/>
                <c:pt idx="0">
                  <c:v>2.0833333333333335</c:v>
                </c:pt>
                <c:pt idx="1">
                  <c:v>2.5416666666666665</c:v>
                </c:pt>
                <c:pt idx="2">
                  <c:v>2.8333333333333335</c:v>
                </c:pt>
                <c:pt idx="3">
                  <c:v>3</c:v>
                </c:pt>
                <c:pt idx="4">
                  <c:v>3.1764705882352944</c:v>
                </c:pt>
                <c:pt idx="5">
                  <c:v>3.5000000000000004</c:v>
                </c:pt>
                <c:pt idx="6">
                  <c:v>3.9374999999999996</c:v>
                </c:pt>
                <c:pt idx="7">
                  <c:v>4.5</c:v>
                </c:pt>
              </c:numCache>
            </c:numRef>
          </c:xVal>
          <c:yVal>
            <c:numRef>
              <c:f>Summary!$J$32:$J$39</c:f>
              <c:numCache>
                <c:formatCode>General</c:formatCode>
                <c:ptCount val="8"/>
                <c:pt idx="0">
                  <c:v>2.9231259216648389</c:v>
                </c:pt>
                <c:pt idx="1">
                  <c:v>1.6893147831579685</c:v>
                </c:pt>
                <c:pt idx="2">
                  <c:v>1.1263594133911852</c:v>
                </c:pt>
                <c:pt idx="3">
                  <c:v>1.1166181412996616</c:v>
                </c:pt>
                <c:pt idx="4">
                  <c:v>1.0763775224491396</c:v>
                </c:pt>
                <c:pt idx="5">
                  <c:v>1.127635616390098</c:v>
                </c:pt>
                <c:pt idx="6">
                  <c:v>1.1686556371496331</c:v>
                </c:pt>
                <c:pt idx="7">
                  <c:v>1.4871404746566157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1F-4A79-B5DE-AEFB6F4BE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38096"/>
        <c:axId val="126338512"/>
      </c:scatterChart>
      <c:valAx>
        <c:axId val="126338096"/>
        <c:scaling>
          <c:orientation val="minMax"/>
          <c:max val="4.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600">
                    <a:latin typeface="Arial Black" panose="020B0A04020102020204" pitchFamily="34" charset="0"/>
                  </a:defRPr>
                </a:pPr>
                <a:r>
                  <a:rPr lang="en-US" altLang="ja-JP" sz="1600">
                    <a:latin typeface="Arial Black" panose="020B0A04020102020204" pitchFamily="34" charset="0"/>
                  </a:rPr>
                  <a:t>D/a</a:t>
                </a:r>
                <a:endParaRPr lang="ja-JP" altLang="en-US" sz="16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338512"/>
        <c:crosses val="autoZero"/>
        <c:crossBetween val="midCat"/>
        <c:minorUnit val="0.5"/>
      </c:valAx>
      <c:valAx>
        <c:axId val="126338512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600">
                    <a:latin typeface="Arial Black" panose="020B0A04020102020204" pitchFamily="34" charset="0"/>
                  </a:defRPr>
                </a:pPr>
                <a:r>
                  <a:rPr lang="en-US" altLang="ja-JP" sz="1600">
                    <a:latin typeface="Arial Black" panose="020B0A04020102020204" pitchFamily="34" charset="0"/>
                  </a:rPr>
                  <a:t>SWR</a:t>
                </a:r>
                <a:endParaRPr lang="ja-JP" altLang="en-US" sz="16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338096"/>
        <c:crosses val="autoZero"/>
        <c:crossBetween val="midCat"/>
        <c:minorUnit val="0.1"/>
      </c:valAx>
    </c:plotArea>
    <c:legend>
      <c:legendPos val="r"/>
      <c:layout>
        <c:manualLayout>
          <c:xMode val="edge"/>
          <c:yMode val="edge"/>
          <c:x val="0.42550814015380944"/>
          <c:y val="8.6882525334557426E-2"/>
          <c:w val="0.3392382945138851"/>
          <c:h val="0.47268552649755352"/>
        </c:manualLayout>
      </c:layout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7"/>
          <c:order val="0"/>
          <c:tx>
            <c:strRef>
              <c:f>'Case 8-ft140-43'!$C$1</c:f>
              <c:strCache>
                <c:ptCount val="1"/>
                <c:pt idx="0">
                  <c:v>Xs(Case8)</c:v>
                </c:pt>
              </c:strCache>
            </c:strRef>
          </c:tx>
          <c:spPr>
            <a:ln w="38100">
              <a:solidFill>
                <a:srgbClr val="E31D9C"/>
              </a:solidFill>
            </a:ln>
          </c:spPr>
          <c:marker>
            <c:symbol val="none"/>
          </c:marker>
          <c:xVal>
            <c:numRef>
              <c:f>'Case 8-ft140-43'!$A$2:$A$202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8-ft140-43'!$C$2:$C$202</c:f>
              <c:numCache>
                <c:formatCode>General</c:formatCode>
                <c:ptCount val="201"/>
                <c:pt idx="1">
                  <c:v>3.02</c:v>
                </c:pt>
                <c:pt idx="2">
                  <c:v>1.4</c:v>
                </c:pt>
                <c:pt idx="3">
                  <c:v>0.92</c:v>
                </c:pt>
                <c:pt idx="4">
                  <c:v>0.7</c:v>
                </c:pt>
                <c:pt idx="5">
                  <c:v>0.57999999999999996</c:v>
                </c:pt>
                <c:pt idx="6">
                  <c:v>0.53</c:v>
                </c:pt>
                <c:pt idx="7">
                  <c:v>0.41</c:v>
                </c:pt>
                <c:pt idx="8">
                  <c:v>0.36</c:v>
                </c:pt>
                <c:pt idx="9">
                  <c:v>0.37</c:v>
                </c:pt>
                <c:pt idx="10">
                  <c:v>0.37</c:v>
                </c:pt>
                <c:pt idx="11">
                  <c:v>0.28999999999999998</c:v>
                </c:pt>
                <c:pt idx="12">
                  <c:v>0.27</c:v>
                </c:pt>
                <c:pt idx="13">
                  <c:v>0.22</c:v>
                </c:pt>
                <c:pt idx="14">
                  <c:v>0.22</c:v>
                </c:pt>
                <c:pt idx="15">
                  <c:v>0.23</c:v>
                </c:pt>
                <c:pt idx="16">
                  <c:v>0.22</c:v>
                </c:pt>
                <c:pt idx="17">
                  <c:v>0.2</c:v>
                </c:pt>
                <c:pt idx="18">
                  <c:v>0.15</c:v>
                </c:pt>
                <c:pt idx="19">
                  <c:v>0.13</c:v>
                </c:pt>
                <c:pt idx="20">
                  <c:v>0.15</c:v>
                </c:pt>
                <c:pt idx="21">
                  <c:v>0.17</c:v>
                </c:pt>
                <c:pt idx="22">
                  <c:v>0.12</c:v>
                </c:pt>
                <c:pt idx="23">
                  <c:v>0.11</c:v>
                </c:pt>
                <c:pt idx="24">
                  <c:v>0.12</c:v>
                </c:pt>
                <c:pt idx="25">
                  <c:v>0.18</c:v>
                </c:pt>
                <c:pt idx="26">
                  <c:v>0.16</c:v>
                </c:pt>
                <c:pt idx="27">
                  <c:v>0.15</c:v>
                </c:pt>
                <c:pt idx="28">
                  <c:v>0.17</c:v>
                </c:pt>
                <c:pt idx="29">
                  <c:v>0.2</c:v>
                </c:pt>
                <c:pt idx="30">
                  <c:v>0.15</c:v>
                </c:pt>
                <c:pt idx="31">
                  <c:v>0.23</c:v>
                </c:pt>
                <c:pt idx="32">
                  <c:v>0.28999999999999998</c:v>
                </c:pt>
                <c:pt idx="33">
                  <c:v>0.28999999999999998</c:v>
                </c:pt>
                <c:pt idx="34">
                  <c:v>0.33</c:v>
                </c:pt>
                <c:pt idx="35">
                  <c:v>0.39</c:v>
                </c:pt>
                <c:pt idx="36">
                  <c:v>0.45</c:v>
                </c:pt>
                <c:pt idx="37">
                  <c:v>0.46</c:v>
                </c:pt>
                <c:pt idx="38">
                  <c:v>0.51</c:v>
                </c:pt>
                <c:pt idx="39">
                  <c:v>0.62</c:v>
                </c:pt>
                <c:pt idx="40">
                  <c:v>0.59</c:v>
                </c:pt>
                <c:pt idx="41">
                  <c:v>0.68</c:v>
                </c:pt>
                <c:pt idx="42">
                  <c:v>0.74</c:v>
                </c:pt>
                <c:pt idx="43">
                  <c:v>0.8</c:v>
                </c:pt>
                <c:pt idx="44">
                  <c:v>0.89</c:v>
                </c:pt>
                <c:pt idx="45">
                  <c:v>0.92</c:v>
                </c:pt>
                <c:pt idx="46">
                  <c:v>1.01</c:v>
                </c:pt>
                <c:pt idx="47">
                  <c:v>1.06</c:v>
                </c:pt>
                <c:pt idx="48">
                  <c:v>1.1100000000000001</c:v>
                </c:pt>
                <c:pt idx="49">
                  <c:v>1.24</c:v>
                </c:pt>
                <c:pt idx="50">
                  <c:v>1.35</c:v>
                </c:pt>
                <c:pt idx="51">
                  <c:v>1.46</c:v>
                </c:pt>
                <c:pt idx="52">
                  <c:v>1.75</c:v>
                </c:pt>
                <c:pt idx="53">
                  <c:v>1.93</c:v>
                </c:pt>
                <c:pt idx="54">
                  <c:v>1.97</c:v>
                </c:pt>
                <c:pt idx="55">
                  <c:v>2.04</c:v>
                </c:pt>
                <c:pt idx="56">
                  <c:v>2.11</c:v>
                </c:pt>
                <c:pt idx="57">
                  <c:v>2.2200000000000002</c:v>
                </c:pt>
                <c:pt idx="58">
                  <c:v>2.36</c:v>
                </c:pt>
                <c:pt idx="59">
                  <c:v>2.4700000000000002</c:v>
                </c:pt>
                <c:pt idx="60">
                  <c:v>2.63</c:v>
                </c:pt>
                <c:pt idx="61">
                  <c:v>2.73</c:v>
                </c:pt>
                <c:pt idx="62">
                  <c:v>2.86</c:v>
                </c:pt>
                <c:pt idx="63">
                  <c:v>2.95</c:v>
                </c:pt>
                <c:pt idx="64">
                  <c:v>3.12</c:v>
                </c:pt>
                <c:pt idx="65">
                  <c:v>3.21</c:v>
                </c:pt>
                <c:pt idx="66">
                  <c:v>3.34</c:v>
                </c:pt>
                <c:pt idx="67">
                  <c:v>3.47</c:v>
                </c:pt>
                <c:pt idx="68">
                  <c:v>3.61</c:v>
                </c:pt>
                <c:pt idx="69">
                  <c:v>3.72</c:v>
                </c:pt>
                <c:pt idx="70">
                  <c:v>3.88</c:v>
                </c:pt>
                <c:pt idx="71">
                  <c:v>3.99</c:v>
                </c:pt>
                <c:pt idx="72">
                  <c:v>4.17</c:v>
                </c:pt>
                <c:pt idx="73">
                  <c:v>4.3099999999999996</c:v>
                </c:pt>
                <c:pt idx="74">
                  <c:v>4.47</c:v>
                </c:pt>
                <c:pt idx="75">
                  <c:v>4.57</c:v>
                </c:pt>
                <c:pt idx="76">
                  <c:v>4.74</c:v>
                </c:pt>
                <c:pt idx="77">
                  <c:v>4.8600000000000003</c:v>
                </c:pt>
                <c:pt idx="78">
                  <c:v>5.03</c:v>
                </c:pt>
                <c:pt idx="79">
                  <c:v>5.19</c:v>
                </c:pt>
                <c:pt idx="80">
                  <c:v>5.3</c:v>
                </c:pt>
                <c:pt idx="81">
                  <c:v>5.47</c:v>
                </c:pt>
                <c:pt idx="82">
                  <c:v>5.65</c:v>
                </c:pt>
                <c:pt idx="83">
                  <c:v>5.83</c:v>
                </c:pt>
                <c:pt idx="84">
                  <c:v>5.97</c:v>
                </c:pt>
                <c:pt idx="85">
                  <c:v>6.11</c:v>
                </c:pt>
                <c:pt idx="86">
                  <c:v>6.29</c:v>
                </c:pt>
                <c:pt idx="87">
                  <c:v>6.44</c:v>
                </c:pt>
                <c:pt idx="88">
                  <c:v>6.6</c:v>
                </c:pt>
                <c:pt idx="89">
                  <c:v>6.76</c:v>
                </c:pt>
                <c:pt idx="90">
                  <c:v>6.93</c:v>
                </c:pt>
                <c:pt idx="91">
                  <c:v>7.04</c:v>
                </c:pt>
                <c:pt idx="92">
                  <c:v>7.24</c:v>
                </c:pt>
                <c:pt idx="93">
                  <c:v>7.36</c:v>
                </c:pt>
                <c:pt idx="94">
                  <c:v>7.52</c:v>
                </c:pt>
                <c:pt idx="95">
                  <c:v>7.66</c:v>
                </c:pt>
                <c:pt idx="96">
                  <c:v>7.78</c:v>
                </c:pt>
                <c:pt idx="97">
                  <c:v>7.99</c:v>
                </c:pt>
                <c:pt idx="98">
                  <c:v>8.09</c:v>
                </c:pt>
                <c:pt idx="99">
                  <c:v>8.27</c:v>
                </c:pt>
                <c:pt idx="100">
                  <c:v>8.4</c:v>
                </c:pt>
                <c:pt idx="101">
                  <c:v>8.57</c:v>
                </c:pt>
                <c:pt idx="102">
                  <c:v>8.66</c:v>
                </c:pt>
                <c:pt idx="103">
                  <c:v>8.8000000000000007</c:v>
                </c:pt>
                <c:pt idx="104">
                  <c:v>8.93</c:v>
                </c:pt>
                <c:pt idx="105">
                  <c:v>9.0399999999999991</c:v>
                </c:pt>
                <c:pt idx="106">
                  <c:v>9.18</c:v>
                </c:pt>
                <c:pt idx="107">
                  <c:v>9.2899999999999991</c:v>
                </c:pt>
                <c:pt idx="108">
                  <c:v>9.4</c:v>
                </c:pt>
                <c:pt idx="109">
                  <c:v>9.4600000000000009</c:v>
                </c:pt>
                <c:pt idx="110">
                  <c:v>9.6300000000000008</c:v>
                </c:pt>
                <c:pt idx="111">
                  <c:v>9.6300000000000008</c:v>
                </c:pt>
                <c:pt idx="112">
                  <c:v>9.83</c:v>
                </c:pt>
                <c:pt idx="113">
                  <c:v>9.9</c:v>
                </c:pt>
                <c:pt idx="114">
                  <c:v>9.9600000000000009</c:v>
                </c:pt>
                <c:pt idx="115">
                  <c:v>10.039999999999999</c:v>
                </c:pt>
                <c:pt idx="116">
                  <c:v>10.08</c:v>
                </c:pt>
                <c:pt idx="117">
                  <c:v>10.15</c:v>
                </c:pt>
                <c:pt idx="118">
                  <c:v>10.16</c:v>
                </c:pt>
                <c:pt idx="119">
                  <c:v>10.23</c:v>
                </c:pt>
                <c:pt idx="120">
                  <c:v>10.3</c:v>
                </c:pt>
                <c:pt idx="121">
                  <c:v>10.33</c:v>
                </c:pt>
                <c:pt idx="122">
                  <c:v>10.3</c:v>
                </c:pt>
                <c:pt idx="123">
                  <c:v>10.33</c:v>
                </c:pt>
                <c:pt idx="124">
                  <c:v>10.27</c:v>
                </c:pt>
                <c:pt idx="125">
                  <c:v>10.35</c:v>
                </c:pt>
                <c:pt idx="126">
                  <c:v>10.36</c:v>
                </c:pt>
                <c:pt idx="127">
                  <c:v>10.26</c:v>
                </c:pt>
                <c:pt idx="128">
                  <c:v>10.35</c:v>
                </c:pt>
                <c:pt idx="129">
                  <c:v>10.34</c:v>
                </c:pt>
                <c:pt idx="130">
                  <c:v>10.41</c:v>
                </c:pt>
                <c:pt idx="131">
                  <c:v>10.35</c:v>
                </c:pt>
                <c:pt idx="132">
                  <c:v>10.199999999999999</c:v>
                </c:pt>
                <c:pt idx="133">
                  <c:v>10.15</c:v>
                </c:pt>
                <c:pt idx="134">
                  <c:v>10.029999999999999</c:v>
                </c:pt>
                <c:pt idx="135">
                  <c:v>10.01</c:v>
                </c:pt>
                <c:pt idx="136">
                  <c:v>9.99</c:v>
                </c:pt>
                <c:pt idx="137">
                  <c:v>9.9499999999999993</c:v>
                </c:pt>
                <c:pt idx="138">
                  <c:v>9.91</c:v>
                </c:pt>
                <c:pt idx="139">
                  <c:v>9.76</c:v>
                </c:pt>
                <c:pt idx="140">
                  <c:v>9.64</c:v>
                </c:pt>
                <c:pt idx="141">
                  <c:v>9.4600000000000009</c:v>
                </c:pt>
                <c:pt idx="142">
                  <c:v>9.2899999999999991</c:v>
                </c:pt>
                <c:pt idx="143">
                  <c:v>9.02</c:v>
                </c:pt>
                <c:pt idx="144">
                  <c:v>8.83</c:v>
                </c:pt>
                <c:pt idx="145">
                  <c:v>8.58</c:v>
                </c:pt>
                <c:pt idx="146">
                  <c:v>8.26</c:v>
                </c:pt>
                <c:pt idx="147">
                  <c:v>7.96</c:v>
                </c:pt>
                <c:pt idx="148">
                  <c:v>7.62</c:v>
                </c:pt>
                <c:pt idx="149">
                  <c:v>7.27</c:v>
                </c:pt>
                <c:pt idx="150">
                  <c:v>6.95</c:v>
                </c:pt>
                <c:pt idx="151">
                  <c:v>6.55</c:v>
                </c:pt>
                <c:pt idx="152">
                  <c:v>6.21</c:v>
                </c:pt>
                <c:pt idx="153">
                  <c:v>5.92</c:v>
                </c:pt>
                <c:pt idx="154">
                  <c:v>5.54</c:v>
                </c:pt>
                <c:pt idx="155">
                  <c:v>5.14</c:v>
                </c:pt>
                <c:pt idx="156">
                  <c:v>4.6399999999999997</c:v>
                </c:pt>
                <c:pt idx="157">
                  <c:v>4.12</c:v>
                </c:pt>
                <c:pt idx="158">
                  <c:v>3.62</c:v>
                </c:pt>
                <c:pt idx="159">
                  <c:v>3.02</c:v>
                </c:pt>
                <c:pt idx="160">
                  <c:v>2.52</c:v>
                </c:pt>
                <c:pt idx="161">
                  <c:v>1.59</c:v>
                </c:pt>
                <c:pt idx="162">
                  <c:v>0.88</c:v>
                </c:pt>
                <c:pt idx="163">
                  <c:v>-0.06</c:v>
                </c:pt>
                <c:pt idx="164">
                  <c:v>-0.87</c:v>
                </c:pt>
                <c:pt idx="165">
                  <c:v>-1.76</c:v>
                </c:pt>
                <c:pt idx="166">
                  <c:v>-2.6</c:v>
                </c:pt>
                <c:pt idx="167">
                  <c:v>-3.6</c:v>
                </c:pt>
                <c:pt idx="168">
                  <c:v>-4.5599999999999996</c:v>
                </c:pt>
                <c:pt idx="169">
                  <c:v>-5.69</c:v>
                </c:pt>
                <c:pt idx="170">
                  <c:v>-6.66</c:v>
                </c:pt>
                <c:pt idx="171">
                  <c:v>-7.61</c:v>
                </c:pt>
                <c:pt idx="172">
                  <c:v>-8.64</c:v>
                </c:pt>
                <c:pt idx="173">
                  <c:v>-9.52</c:v>
                </c:pt>
                <c:pt idx="174">
                  <c:v>-10.53</c:v>
                </c:pt>
                <c:pt idx="175">
                  <c:v>-11.58</c:v>
                </c:pt>
                <c:pt idx="176">
                  <c:v>-12.56</c:v>
                </c:pt>
                <c:pt idx="177">
                  <c:v>-13.46</c:v>
                </c:pt>
                <c:pt idx="178">
                  <c:v>-14.49</c:v>
                </c:pt>
                <c:pt idx="179">
                  <c:v>-15.47</c:v>
                </c:pt>
                <c:pt idx="180">
                  <c:v>-16.39</c:v>
                </c:pt>
                <c:pt idx="181">
                  <c:v>-17.3</c:v>
                </c:pt>
                <c:pt idx="182">
                  <c:v>-18.2</c:v>
                </c:pt>
                <c:pt idx="183">
                  <c:v>-19.04</c:v>
                </c:pt>
                <c:pt idx="184">
                  <c:v>-19.87</c:v>
                </c:pt>
                <c:pt idx="185">
                  <c:v>-20.73</c:v>
                </c:pt>
                <c:pt idx="186">
                  <c:v>-21.51</c:v>
                </c:pt>
                <c:pt idx="187">
                  <c:v>-22.28</c:v>
                </c:pt>
                <c:pt idx="188">
                  <c:v>-23.16</c:v>
                </c:pt>
                <c:pt idx="189">
                  <c:v>-23.99</c:v>
                </c:pt>
                <c:pt idx="190">
                  <c:v>-24.96</c:v>
                </c:pt>
                <c:pt idx="191">
                  <c:v>-25.85</c:v>
                </c:pt>
                <c:pt idx="192">
                  <c:v>-26.83</c:v>
                </c:pt>
                <c:pt idx="193">
                  <c:v>-27.82</c:v>
                </c:pt>
                <c:pt idx="194">
                  <c:v>-28.9</c:v>
                </c:pt>
                <c:pt idx="195">
                  <c:v>-29.84</c:v>
                </c:pt>
                <c:pt idx="196">
                  <c:v>-30.97</c:v>
                </c:pt>
                <c:pt idx="197">
                  <c:v>-31.88</c:v>
                </c:pt>
                <c:pt idx="198">
                  <c:v>-32.93</c:v>
                </c:pt>
                <c:pt idx="199">
                  <c:v>-33.96</c:v>
                </c:pt>
                <c:pt idx="200">
                  <c:v>-34.94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4-459B-8C29-EF7655BAEE30}"/>
            </c:ext>
          </c:extLst>
        </c:ser>
        <c:ser>
          <c:idx val="6"/>
          <c:order val="1"/>
          <c:tx>
            <c:strRef>
              <c:f>Case7!$C$1</c:f>
              <c:strCache>
                <c:ptCount val="1"/>
                <c:pt idx="0">
                  <c:v>Xs(Case7)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Case7!$A$2:$A$202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Case7!$C$2:$C$202</c:f>
              <c:numCache>
                <c:formatCode>General</c:formatCode>
                <c:ptCount val="201"/>
                <c:pt idx="1">
                  <c:v>3.51</c:v>
                </c:pt>
                <c:pt idx="2">
                  <c:v>2.17</c:v>
                </c:pt>
                <c:pt idx="3">
                  <c:v>1.9</c:v>
                </c:pt>
                <c:pt idx="4">
                  <c:v>1.99</c:v>
                </c:pt>
                <c:pt idx="5">
                  <c:v>2.2400000000000002</c:v>
                </c:pt>
                <c:pt idx="6">
                  <c:v>2.4500000000000002</c:v>
                </c:pt>
                <c:pt idx="7">
                  <c:v>2.73</c:v>
                </c:pt>
                <c:pt idx="8">
                  <c:v>2.99</c:v>
                </c:pt>
                <c:pt idx="9">
                  <c:v>3.31</c:v>
                </c:pt>
                <c:pt idx="10">
                  <c:v>3.61</c:v>
                </c:pt>
                <c:pt idx="11">
                  <c:v>3.85</c:v>
                </c:pt>
                <c:pt idx="12">
                  <c:v>4.17</c:v>
                </c:pt>
                <c:pt idx="13">
                  <c:v>4.5</c:v>
                </c:pt>
                <c:pt idx="14">
                  <c:v>4.74</c:v>
                </c:pt>
                <c:pt idx="15">
                  <c:v>5.04</c:v>
                </c:pt>
                <c:pt idx="16">
                  <c:v>5.29</c:v>
                </c:pt>
                <c:pt idx="17">
                  <c:v>5.61</c:v>
                </c:pt>
                <c:pt idx="18">
                  <c:v>5.83</c:v>
                </c:pt>
                <c:pt idx="19">
                  <c:v>6.12</c:v>
                </c:pt>
                <c:pt idx="20">
                  <c:v>6.38</c:v>
                </c:pt>
                <c:pt idx="21">
                  <c:v>6.64</c:v>
                </c:pt>
                <c:pt idx="22">
                  <c:v>6.88</c:v>
                </c:pt>
                <c:pt idx="23">
                  <c:v>7.13</c:v>
                </c:pt>
                <c:pt idx="24">
                  <c:v>7.38</c:v>
                </c:pt>
                <c:pt idx="25">
                  <c:v>7.6</c:v>
                </c:pt>
                <c:pt idx="26">
                  <c:v>7.83</c:v>
                </c:pt>
                <c:pt idx="27">
                  <c:v>8.06</c:v>
                </c:pt>
                <c:pt idx="28">
                  <c:v>8.25</c:v>
                </c:pt>
                <c:pt idx="29">
                  <c:v>8.42</c:v>
                </c:pt>
                <c:pt idx="30">
                  <c:v>8.59</c:v>
                </c:pt>
                <c:pt idx="31">
                  <c:v>8.83</c:v>
                </c:pt>
                <c:pt idx="32">
                  <c:v>9.0500000000000007</c:v>
                </c:pt>
                <c:pt idx="33">
                  <c:v>9.16</c:v>
                </c:pt>
                <c:pt idx="34">
                  <c:v>9.5299999999999994</c:v>
                </c:pt>
                <c:pt idx="35">
                  <c:v>9.6</c:v>
                </c:pt>
                <c:pt idx="36">
                  <c:v>9.64</c:v>
                </c:pt>
                <c:pt idx="37">
                  <c:v>9.7899999999999991</c:v>
                </c:pt>
                <c:pt idx="38">
                  <c:v>9.9499999999999993</c:v>
                </c:pt>
                <c:pt idx="39">
                  <c:v>9.9700000000000006</c:v>
                </c:pt>
                <c:pt idx="40">
                  <c:v>10.06</c:v>
                </c:pt>
                <c:pt idx="41">
                  <c:v>10.19</c:v>
                </c:pt>
                <c:pt idx="42">
                  <c:v>10.25</c:v>
                </c:pt>
                <c:pt idx="43">
                  <c:v>10.27</c:v>
                </c:pt>
                <c:pt idx="44">
                  <c:v>10.33</c:v>
                </c:pt>
                <c:pt idx="45">
                  <c:v>10.25</c:v>
                </c:pt>
                <c:pt idx="46">
                  <c:v>10.24</c:v>
                </c:pt>
                <c:pt idx="47">
                  <c:v>10.210000000000001</c:v>
                </c:pt>
                <c:pt idx="48">
                  <c:v>10.09</c:v>
                </c:pt>
                <c:pt idx="49">
                  <c:v>9.9700000000000006</c:v>
                </c:pt>
                <c:pt idx="50">
                  <c:v>9.92</c:v>
                </c:pt>
                <c:pt idx="51">
                  <c:v>10.15</c:v>
                </c:pt>
                <c:pt idx="52">
                  <c:v>10.35</c:v>
                </c:pt>
                <c:pt idx="53">
                  <c:v>10.33</c:v>
                </c:pt>
                <c:pt idx="54">
                  <c:v>10.130000000000001</c:v>
                </c:pt>
                <c:pt idx="55">
                  <c:v>9.94</c:v>
                </c:pt>
                <c:pt idx="56">
                  <c:v>9.7100000000000009</c:v>
                </c:pt>
                <c:pt idx="57">
                  <c:v>9.5299999999999994</c:v>
                </c:pt>
                <c:pt idx="58">
                  <c:v>9.3000000000000007</c:v>
                </c:pt>
                <c:pt idx="59">
                  <c:v>9.1</c:v>
                </c:pt>
                <c:pt idx="60">
                  <c:v>8.86</c:v>
                </c:pt>
                <c:pt idx="61">
                  <c:v>8.5</c:v>
                </c:pt>
                <c:pt idx="62">
                  <c:v>8.23</c:v>
                </c:pt>
                <c:pt idx="63">
                  <c:v>7.84</c:v>
                </c:pt>
                <c:pt idx="64">
                  <c:v>7.46</c:v>
                </c:pt>
                <c:pt idx="65">
                  <c:v>7.02</c:v>
                </c:pt>
                <c:pt idx="66">
                  <c:v>6.62</c:v>
                </c:pt>
                <c:pt idx="67">
                  <c:v>6.17</c:v>
                </c:pt>
                <c:pt idx="68">
                  <c:v>5.74</c:v>
                </c:pt>
                <c:pt idx="69">
                  <c:v>5.21</c:v>
                </c:pt>
                <c:pt idx="70">
                  <c:v>4.63</c:v>
                </c:pt>
                <c:pt idx="71">
                  <c:v>4.0999999999999996</c:v>
                </c:pt>
                <c:pt idx="72">
                  <c:v>3.53</c:v>
                </c:pt>
                <c:pt idx="73">
                  <c:v>2.95</c:v>
                </c:pt>
                <c:pt idx="74">
                  <c:v>2.3199999999999998</c:v>
                </c:pt>
                <c:pt idx="75">
                  <c:v>1.68</c:v>
                </c:pt>
                <c:pt idx="76">
                  <c:v>1.1100000000000001</c:v>
                </c:pt>
                <c:pt idx="77">
                  <c:v>0.42</c:v>
                </c:pt>
                <c:pt idx="78">
                  <c:v>-0.24</c:v>
                </c:pt>
                <c:pt idx="79">
                  <c:v>-0.93</c:v>
                </c:pt>
                <c:pt idx="80">
                  <c:v>-1.72</c:v>
                </c:pt>
                <c:pt idx="81">
                  <c:v>-2.35</c:v>
                </c:pt>
                <c:pt idx="82">
                  <c:v>-3.05</c:v>
                </c:pt>
                <c:pt idx="83">
                  <c:v>-3.79</c:v>
                </c:pt>
                <c:pt idx="84">
                  <c:v>-4.6500000000000004</c:v>
                </c:pt>
                <c:pt idx="85">
                  <c:v>-5.36</c:v>
                </c:pt>
                <c:pt idx="86">
                  <c:v>-6.12</c:v>
                </c:pt>
                <c:pt idx="87">
                  <c:v>-6.92</c:v>
                </c:pt>
                <c:pt idx="88">
                  <c:v>-7.68</c:v>
                </c:pt>
                <c:pt idx="89">
                  <c:v>-8.4600000000000009</c:v>
                </c:pt>
                <c:pt idx="90">
                  <c:v>-9.25</c:v>
                </c:pt>
                <c:pt idx="91">
                  <c:v>-10.02</c:v>
                </c:pt>
                <c:pt idx="92">
                  <c:v>-10.83</c:v>
                </c:pt>
                <c:pt idx="93">
                  <c:v>-11.55</c:v>
                </c:pt>
                <c:pt idx="94">
                  <c:v>-12.31</c:v>
                </c:pt>
                <c:pt idx="95">
                  <c:v>-13.08</c:v>
                </c:pt>
                <c:pt idx="96">
                  <c:v>-13.79</c:v>
                </c:pt>
                <c:pt idx="97">
                  <c:v>-14.57</c:v>
                </c:pt>
                <c:pt idx="98">
                  <c:v>-15.31</c:v>
                </c:pt>
                <c:pt idx="99">
                  <c:v>-16.02</c:v>
                </c:pt>
                <c:pt idx="100">
                  <c:v>-16.600000000000001</c:v>
                </c:pt>
                <c:pt idx="101">
                  <c:v>-17.41</c:v>
                </c:pt>
                <c:pt idx="102">
                  <c:v>-18.100000000000001</c:v>
                </c:pt>
                <c:pt idx="103">
                  <c:v>-18.72</c:v>
                </c:pt>
                <c:pt idx="104">
                  <c:v>-19.41</c:v>
                </c:pt>
                <c:pt idx="105">
                  <c:v>-19.98</c:v>
                </c:pt>
                <c:pt idx="106">
                  <c:v>-20.64</c:v>
                </c:pt>
                <c:pt idx="107">
                  <c:v>-21.12</c:v>
                </c:pt>
                <c:pt idx="108">
                  <c:v>-21.68</c:v>
                </c:pt>
                <c:pt idx="109">
                  <c:v>-22.23</c:v>
                </c:pt>
                <c:pt idx="110">
                  <c:v>-22.65</c:v>
                </c:pt>
                <c:pt idx="111">
                  <c:v>-23.19</c:v>
                </c:pt>
                <c:pt idx="112">
                  <c:v>-23.6</c:v>
                </c:pt>
                <c:pt idx="113">
                  <c:v>-23.94</c:v>
                </c:pt>
                <c:pt idx="114">
                  <c:v>-24.34</c:v>
                </c:pt>
                <c:pt idx="115">
                  <c:v>-24.63</c:v>
                </c:pt>
                <c:pt idx="116">
                  <c:v>-25.04</c:v>
                </c:pt>
                <c:pt idx="117">
                  <c:v>-25.31</c:v>
                </c:pt>
                <c:pt idx="118">
                  <c:v>-25.56</c:v>
                </c:pt>
                <c:pt idx="119">
                  <c:v>-25.8</c:v>
                </c:pt>
                <c:pt idx="120">
                  <c:v>-25.96</c:v>
                </c:pt>
                <c:pt idx="121">
                  <c:v>-26.05</c:v>
                </c:pt>
                <c:pt idx="122">
                  <c:v>-26.11</c:v>
                </c:pt>
                <c:pt idx="123">
                  <c:v>-26.07</c:v>
                </c:pt>
                <c:pt idx="124">
                  <c:v>-26.05</c:v>
                </c:pt>
                <c:pt idx="125">
                  <c:v>-25.93</c:v>
                </c:pt>
                <c:pt idx="126">
                  <c:v>-25.87</c:v>
                </c:pt>
                <c:pt idx="127">
                  <c:v>-25.66</c:v>
                </c:pt>
                <c:pt idx="128">
                  <c:v>-25.43</c:v>
                </c:pt>
                <c:pt idx="129">
                  <c:v>-25.17</c:v>
                </c:pt>
                <c:pt idx="130">
                  <c:v>-24.96</c:v>
                </c:pt>
                <c:pt idx="131">
                  <c:v>-24.74</c:v>
                </c:pt>
                <c:pt idx="132">
                  <c:v>-24.38</c:v>
                </c:pt>
                <c:pt idx="133">
                  <c:v>-24.06</c:v>
                </c:pt>
                <c:pt idx="134">
                  <c:v>-23.85</c:v>
                </c:pt>
                <c:pt idx="135">
                  <c:v>-23.77</c:v>
                </c:pt>
                <c:pt idx="136">
                  <c:v>-23.86</c:v>
                </c:pt>
                <c:pt idx="137">
                  <c:v>-24.05</c:v>
                </c:pt>
                <c:pt idx="138">
                  <c:v>-24.25</c:v>
                </c:pt>
                <c:pt idx="139">
                  <c:v>-24.49</c:v>
                </c:pt>
                <c:pt idx="140">
                  <c:v>-24.82</c:v>
                </c:pt>
                <c:pt idx="141">
                  <c:v>-25.06</c:v>
                </c:pt>
                <c:pt idx="142">
                  <c:v>-25.42</c:v>
                </c:pt>
                <c:pt idx="143">
                  <c:v>-25.65</c:v>
                </c:pt>
                <c:pt idx="144">
                  <c:v>-26.01</c:v>
                </c:pt>
                <c:pt idx="145">
                  <c:v>-26.38</c:v>
                </c:pt>
                <c:pt idx="146">
                  <c:v>-26.68</c:v>
                </c:pt>
                <c:pt idx="147">
                  <c:v>-26.85</c:v>
                </c:pt>
                <c:pt idx="148">
                  <c:v>-26.96</c:v>
                </c:pt>
                <c:pt idx="149">
                  <c:v>-26.95</c:v>
                </c:pt>
                <c:pt idx="150">
                  <c:v>-26.8</c:v>
                </c:pt>
                <c:pt idx="151">
                  <c:v>-26.7</c:v>
                </c:pt>
                <c:pt idx="152">
                  <c:v>-26.54</c:v>
                </c:pt>
                <c:pt idx="153">
                  <c:v>-26.58</c:v>
                </c:pt>
                <c:pt idx="154">
                  <c:v>-26.66</c:v>
                </c:pt>
                <c:pt idx="155">
                  <c:v>-26.66</c:v>
                </c:pt>
                <c:pt idx="156">
                  <c:v>-26.69</c:v>
                </c:pt>
                <c:pt idx="157">
                  <c:v>-26.71</c:v>
                </c:pt>
                <c:pt idx="158">
                  <c:v>-26.89</c:v>
                </c:pt>
                <c:pt idx="159">
                  <c:v>-27.08</c:v>
                </c:pt>
                <c:pt idx="160">
                  <c:v>-27.19</c:v>
                </c:pt>
                <c:pt idx="161">
                  <c:v>-27.36</c:v>
                </c:pt>
                <c:pt idx="162">
                  <c:v>-27.5</c:v>
                </c:pt>
                <c:pt idx="163">
                  <c:v>-27.56</c:v>
                </c:pt>
                <c:pt idx="164">
                  <c:v>-27.5</c:v>
                </c:pt>
                <c:pt idx="165">
                  <c:v>-27.49</c:v>
                </c:pt>
                <c:pt idx="166">
                  <c:v>-27.42</c:v>
                </c:pt>
                <c:pt idx="167">
                  <c:v>-27.34</c:v>
                </c:pt>
                <c:pt idx="168">
                  <c:v>-27.31</c:v>
                </c:pt>
                <c:pt idx="169">
                  <c:v>-27.21</c:v>
                </c:pt>
                <c:pt idx="170">
                  <c:v>-27.14</c:v>
                </c:pt>
                <c:pt idx="171">
                  <c:v>-27.09</c:v>
                </c:pt>
                <c:pt idx="172">
                  <c:v>-27.08</c:v>
                </c:pt>
                <c:pt idx="173">
                  <c:v>-27.12</c:v>
                </c:pt>
                <c:pt idx="174">
                  <c:v>-27.2</c:v>
                </c:pt>
                <c:pt idx="175">
                  <c:v>-27.19</c:v>
                </c:pt>
                <c:pt idx="176">
                  <c:v>-27.27</c:v>
                </c:pt>
                <c:pt idx="177">
                  <c:v>-27.42</c:v>
                </c:pt>
                <c:pt idx="178">
                  <c:v>-27.66</c:v>
                </c:pt>
                <c:pt idx="179">
                  <c:v>-27.88</c:v>
                </c:pt>
                <c:pt idx="180">
                  <c:v>-28.04</c:v>
                </c:pt>
                <c:pt idx="181">
                  <c:v>-28.17</c:v>
                </c:pt>
                <c:pt idx="182">
                  <c:v>-28.18</c:v>
                </c:pt>
                <c:pt idx="183">
                  <c:v>-28.05</c:v>
                </c:pt>
                <c:pt idx="184">
                  <c:v>-27.73</c:v>
                </c:pt>
                <c:pt idx="185">
                  <c:v>-27.23</c:v>
                </c:pt>
                <c:pt idx="186">
                  <c:v>-26.37</c:v>
                </c:pt>
                <c:pt idx="187">
                  <c:v>-25.33</c:v>
                </c:pt>
                <c:pt idx="188">
                  <c:v>-24.22</c:v>
                </c:pt>
                <c:pt idx="189">
                  <c:v>-23.47</c:v>
                </c:pt>
                <c:pt idx="190">
                  <c:v>-23.2</c:v>
                </c:pt>
                <c:pt idx="191">
                  <c:v>-23.29</c:v>
                </c:pt>
                <c:pt idx="192">
                  <c:v>-23.54</c:v>
                </c:pt>
                <c:pt idx="193">
                  <c:v>-23.82</c:v>
                </c:pt>
                <c:pt idx="194">
                  <c:v>-24.07</c:v>
                </c:pt>
                <c:pt idx="195">
                  <c:v>-24.26</c:v>
                </c:pt>
                <c:pt idx="196">
                  <c:v>-24.42</c:v>
                </c:pt>
                <c:pt idx="197">
                  <c:v>-24.53</c:v>
                </c:pt>
                <c:pt idx="198">
                  <c:v>-24.64</c:v>
                </c:pt>
                <c:pt idx="199">
                  <c:v>-24.66</c:v>
                </c:pt>
                <c:pt idx="200">
                  <c:v>-24.8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94-459B-8C29-EF7655BAEE30}"/>
            </c:ext>
          </c:extLst>
        </c:ser>
        <c:ser>
          <c:idx val="5"/>
          <c:order val="2"/>
          <c:tx>
            <c:strRef>
              <c:f>Case6!$C$1</c:f>
              <c:strCache>
                <c:ptCount val="1"/>
                <c:pt idx="0">
                  <c:v>Xs(Case6)</c:v>
                </c:pt>
              </c:strCache>
            </c:strRef>
          </c:tx>
          <c:marker>
            <c:symbol val="none"/>
          </c:marker>
          <c:xVal>
            <c:numRef>
              <c:f>Case6!$A$2:$A$202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Case6!$C$2:$C$202</c:f>
              <c:numCache>
                <c:formatCode>General</c:formatCode>
                <c:ptCount val="201"/>
                <c:pt idx="1">
                  <c:v>2.73</c:v>
                </c:pt>
                <c:pt idx="2">
                  <c:v>1.36</c:v>
                </c:pt>
                <c:pt idx="3">
                  <c:v>1</c:v>
                </c:pt>
                <c:pt idx="4">
                  <c:v>0.87</c:v>
                </c:pt>
                <c:pt idx="5">
                  <c:v>0.89</c:v>
                </c:pt>
                <c:pt idx="6">
                  <c:v>0.92</c:v>
                </c:pt>
                <c:pt idx="7">
                  <c:v>0.95</c:v>
                </c:pt>
                <c:pt idx="8">
                  <c:v>0.99</c:v>
                </c:pt>
                <c:pt idx="9">
                  <c:v>1.0900000000000001</c:v>
                </c:pt>
                <c:pt idx="10">
                  <c:v>1.1499999999999999</c:v>
                </c:pt>
                <c:pt idx="11">
                  <c:v>1.2</c:v>
                </c:pt>
                <c:pt idx="12">
                  <c:v>1.31</c:v>
                </c:pt>
                <c:pt idx="13">
                  <c:v>1.4</c:v>
                </c:pt>
                <c:pt idx="14">
                  <c:v>1.48</c:v>
                </c:pt>
                <c:pt idx="15">
                  <c:v>1.53</c:v>
                </c:pt>
                <c:pt idx="16">
                  <c:v>1.64</c:v>
                </c:pt>
                <c:pt idx="17">
                  <c:v>1.7</c:v>
                </c:pt>
                <c:pt idx="18">
                  <c:v>1.77</c:v>
                </c:pt>
                <c:pt idx="19">
                  <c:v>1.87</c:v>
                </c:pt>
                <c:pt idx="20">
                  <c:v>1.95</c:v>
                </c:pt>
                <c:pt idx="21">
                  <c:v>1.99</c:v>
                </c:pt>
                <c:pt idx="22">
                  <c:v>2.13</c:v>
                </c:pt>
                <c:pt idx="23">
                  <c:v>2.2400000000000002</c:v>
                </c:pt>
                <c:pt idx="24">
                  <c:v>2.29</c:v>
                </c:pt>
                <c:pt idx="25">
                  <c:v>2.4300000000000002</c:v>
                </c:pt>
                <c:pt idx="26">
                  <c:v>2.4700000000000002</c:v>
                </c:pt>
                <c:pt idx="27">
                  <c:v>2.54</c:v>
                </c:pt>
                <c:pt idx="28">
                  <c:v>2.65</c:v>
                </c:pt>
                <c:pt idx="29">
                  <c:v>2.73</c:v>
                </c:pt>
                <c:pt idx="30">
                  <c:v>2.76</c:v>
                </c:pt>
                <c:pt idx="31">
                  <c:v>2.99</c:v>
                </c:pt>
                <c:pt idx="32">
                  <c:v>2.96</c:v>
                </c:pt>
                <c:pt idx="33">
                  <c:v>3.02</c:v>
                </c:pt>
                <c:pt idx="34">
                  <c:v>3.18</c:v>
                </c:pt>
                <c:pt idx="35">
                  <c:v>3.37</c:v>
                </c:pt>
                <c:pt idx="36">
                  <c:v>3.46</c:v>
                </c:pt>
                <c:pt idx="37">
                  <c:v>3.48</c:v>
                </c:pt>
                <c:pt idx="38">
                  <c:v>3.65</c:v>
                </c:pt>
                <c:pt idx="39">
                  <c:v>3.65</c:v>
                </c:pt>
                <c:pt idx="40">
                  <c:v>3.67</c:v>
                </c:pt>
                <c:pt idx="41">
                  <c:v>3.84</c:v>
                </c:pt>
                <c:pt idx="42">
                  <c:v>3.96</c:v>
                </c:pt>
                <c:pt idx="43">
                  <c:v>3.96</c:v>
                </c:pt>
                <c:pt idx="44">
                  <c:v>4.09</c:v>
                </c:pt>
                <c:pt idx="45">
                  <c:v>4.13</c:v>
                </c:pt>
                <c:pt idx="46">
                  <c:v>4.18</c:v>
                </c:pt>
                <c:pt idx="47">
                  <c:v>4.22</c:v>
                </c:pt>
                <c:pt idx="48">
                  <c:v>4.2300000000000004</c:v>
                </c:pt>
                <c:pt idx="49">
                  <c:v>4.28</c:v>
                </c:pt>
                <c:pt idx="50">
                  <c:v>4.51</c:v>
                </c:pt>
                <c:pt idx="51">
                  <c:v>4.9800000000000004</c:v>
                </c:pt>
                <c:pt idx="52">
                  <c:v>5.35</c:v>
                </c:pt>
                <c:pt idx="53">
                  <c:v>5.36</c:v>
                </c:pt>
                <c:pt idx="54">
                  <c:v>5.4</c:v>
                </c:pt>
                <c:pt idx="55">
                  <c:v>5.42</c:v>
                </c:pt>
                <c:pt idx="56">
                  <c:v>5.53</c:v>
                </c:pt>
                <c:pt idx="57">
                  <c:v>5.6</c:v>
                </c:pt>
                <c:pt idx="58">
                  <c:v>5.67</c:v>
                </c:pt>
                <c:pt idx="59">
                  <c:v>5.77</c:v>
                </c:pt>
                <c:pt idx="60">
                  <c:v>5.9</c:v>
                </c:pt>
                <c:pt idx="61">
                  <c:v>5.92</c:v>
                </c:pt>
                <c:pt idx="62">
                  <c:v>5.95</c:v>
                </c:pt>
                <c:pt idx="63">
                  <c:v>6.01</c:v>
                </c:pt>
                <c:pt idx="64">
                  <c:v>6.06</c:v>
                </c:pt>
                <c:pt idx="65">
                  <c:v>6.12</c:v>
                </c:pt>
                <c:pt idx="66">
                  <c:v>6.13</c:v>
                </c:pt>
                <c:pt idx="67">
                  <c:v>6.17</c:v>
                </c:pt>
                <c:pt idx="68">
                  <c:v>6.2</c:v>
                </c:pt>
                <c:pt idx="69">
                  <c:v>6.22</c:v>
                </c:pt>
                <c:pt idx="70">
                  <c:v>6.24</c:v>
                </c:pt>
                <c:pt idx="71">
                  <c:v>6.31</c:v>
                </c:pt>
                <c:pt idx="72">
                  <c:v>6.31</c:v>
                </c:pt>
                <c:pt idx="73">
                  <c:v>6.3</c:v>
                </c:pt>
                <c:pt idx="74">
                  <c:v>6.3</c:v>
                </c:pt>
                <c:pt idx="75">
                  <c:v>6.3</c:v>
                </c:pt>
                <c:pt idx="76">
                  <c:v>6.32</c:v>
                </c:pt>
                <c:pt idx="77">
                  <c:v>6.28</c:v>
                </c:pt>
                <c:pt idx="78">
                  <c:v>6.32</c:v>
                </c:pt>
                <c:pt idx="79">
                  <c:v>6.31</c:v>
                </c:pt>
                <c:pt idx="80">
                  <c:v>6.3</c:v>
                </c:pt>
                <c:pt idx="81">
                  <c:v>6.34</c:v>
                </c:pt>
                <c:pt idx="82">
                  <c:v>6.3</c:v>
                </c:pt>
                <c:pt idx="83">
                  <c:v>6.23</c:v>
                </c:pt>
                <c:pt idx="84">
                  <c:v>6.22</c:v>
                </c:pt>
                <c:pt idx="85">
                  <c:v>6.25</c:v>
                </c:pt>
                <c:pt idx="86">
                  <c:v>6.09</c:v>
                </c:pt>
                <c:pt idx="87">
                  <c:v>6.14</c:v>
                </c:pt>
                <c:pt idx="88">
                  <c:v>6.01</c:v>
                </c:pt>
                <c:pt idx="89">
                  <c:v>5.96</c:v>
                </c:pt>
                <c:pt idx="90">
                  <c:v>5.85</c:v>
                </c:pt>
                <c:pt idx="91">
                  <c:v>5.8</c:v>
                </c:pt>
                <c:pt idx="92">
                  <c:v>5.65</c:v>
                </c:pt>
                <c:pt idx="93">
                  <c:v>5.61</c:v>
                </c:pt>
                <c:pt idx="94">
                  <c:v>5.45</c:v>
                </c:pt>
                <c:pt idx="95">
                  <c:v>5.33</c:v>
                </c:pt>
                <c:pt idx="96">
                  <c:v>5.16</c:v>
                </c:pt>
                <c:pt idx="97">
                  <c:v>5.03</c:v>
                </c:pt>
                <c:pt idx="98">
                  <c:v>4.8099999999999996</c:v>
                </c:pt>
                <c:pt idx="99">
                  <c:v>4.5999999999999996</c:v>
                </c:pt>
                <c:pt idx="100">
                  <c:v>4.4000000000000004</c:v>
                </c:pt>
                <c:pt idx="101">
                  <c:v>4.1900000000000004</c:v>
                </c:pt>
                <c:pt idx="102">
                  <c:v>3.97</c:v>
                </c:pt>
                <c:pt idx="103">
                  <c:v>3.72</c:v>
                </c:pt>
                <c:pt idx="104">
                  <c:v>3.46</c:v>
                </c:pt>
                <c:pt idx="105">
                  <c:v>3.1</c:v>
                </c:pt>
                <c:pt idx="106">
                  <c:v>2.86</c:v>
                </c:pt>
                <c:pt idx="107">
                  <c:v>2.4700000000000002</c:v>
                </c:pt>
                <c:pt idx="108">
                  <c:v>2.12</c:v>
                </c:pt>
                <c:pt idx="109">
                  <c:v>1.8</c:v>
                </c:pt>
                <c:pt idx="110">
                  <c:v>1.5</c:v>
                </c:pt>
                <c:pt idx="111">
                  <c:v>1.24</c:v>
                </c:pt>
                <c:pt idx="112">
                  <c:v>1.07</c:v>
                </c:pt>
                <c:pt idx="113">
                  <c:v>1.07</c:v>
                </c:pt>
                <c:pt idx="114">
                  <c:v>1.07</c:v>
                </c:pt>
                <c:pt idx="115">
                  <c:v>1.29</c:v>
                </c:pt>
                <c:pt idx="116">
                  <c:v>1.62</c:v>
                </c:pt>
                <c:pt idx="117">
                  <c:v>2.34</c:v>
                </c:pt>
                <c:pt idx="118">
                  <c:v>3.48</c:v>
                </c:pt>
                <c:pt idx="119">
                  <c:v>4.67</c:v>
                </c:pt>
                <c:pt idx="120">
                  <c:v>5.88</c:v>
                </c:pt>
                <c:pt idx="121">
                  <c:v>6.56</c:v>
                </c:pt>
                <c:pt idx="122">
                  <c:v>6.75</c:v>
                </c:pt>
                <c:pt idx="123">
                  <c:v>6.69</c:v>
                </c:pt>
                <c:pt idx="124">
                  <c:v>6.51</c:v>
                </c:pt>
                <c:pt idx="125">
                  <c:v>6.19</c:v>
                </c:pt>
                <c:pt idx="126">
                  <c:v>6.02</c:v>
                </c:pt>
                <c:pt idx="127">
                  <c:v>5.71</c:v>
                </c:pt>
                <c:pt idx="128">
                  <c:v>5.2</c:v>
                </c:pt>
                <c:pt idx="129">
                  <c:v>4.59</c:v>
                </c:pt>
                <c:pt idx="130">
                  <c:v>3.95</c:v>
                </c:pt>
                <c:pt idx="131">
                  <c:v>3.3</c:v>
                </c:pt>
                <c:pt idx="132">
                  <c:v>2.62</c:v>
                </c:pt>
                <c:pt idx="133">
                  <c:v>1.79</c:v>
                </c:pt>
                <c:pt idx="134">
                  <c:v>0.94</c:v>
                </c:pt>
                <c:pt idx="135">
                  <c:v>-0.01</c:v>
                </c:pt>
                <c:pt idx="136">
                  <c:v>-0.91</c:v>
                </c:pt>
                <c:pt idx="137">
                  <c:v>-1.63</c:v>
                </c:pt>
                <c:pt idx="138">
                  <c:v>-2.42</c:v>
                </c:pt>
                <c:pt idx="139">
                  <c:v>-3.22</c:v>
                </c:pt>
                <c:pt idx="140">
                  <c:v>-4.01</c:v>
                </c:pt>
                <c:pt idx="141">
                  <c:v>-4.79</c:v>
                </c:pt>
                <c:pt idx="142">
                  <c:v>-5.57</c:v>
                </c:pt>
                <c:pt idx="143">
                  <c:v>-6.54</c:v>
                </c:pt>
                <c:pt idx="144">
                  <c:v>-7.25</c:v>
                </c:pt>
                <c:pt idx="145">
                  <c:v>-8.1199999999999992</c:v>
                </c:pt>
                <c:pt idx="146">
                  <c:v>-8.9</c:v>
                </c:pt>
                <c:pt idx="147">
                  <c:v>-9.7200000000000006</c:v>
                </c:pt>
                <c:pt idx="148">
                  <c:v>-10.44</c:v>
                </c:pt>
                <c:pt idx="149">
                  <c:v>-11.27</c:v>
                </c:pt>
                <c:pt idx="150">
                  <c:v>-12.15</c:v>
                </c:pt>
                <c:pt idx="151">
                  <c:v>-12.93</c:v>
                </c:pt>
                <c:pt idx="152">
                  <c:v>-13.86</c:v>
                </c:pt>
                <c:pt idx="153">
                  <c:v>-14.76</c:v>
                </c:pt>
                <c:pt idx="154">
                  <c:v>-15.64</c:v>
                </c:pt>
                <c:pt idx="155">
                  <c:v>-16.55</c:v>
                </c:pt>
                <c:pt idx="156">
                  <c:v>-17.440000000000001</c:v>
                </c:pt>
                <c:pt idx="157">
                  <c:v>-18.32</c:v>
                </c:pt>
                <c:pt idx="158">
                  <c:v>-19.079999999999998</c:v>
                </c:pt>
                <c:pt idx="159">
                  <c:v>-20</c:v>
                </c:pt>
                <c:pt idx="160">
                  <c:v>-20.95</c:v>
                </c:pt>
                <c:pt idx="161">
                  <c:v>-21.75</c:v>
                </c:pt>
                <c:pt idx="162">
                  <c:v>-22.62</c:v>
                </c:pt>
                <c:pt idx="163">
                  <c:v>-23.39</c:v>
                </c:pt>
                <c:pt idx="164">
                  <c:v>-24.15</c:v>
                </c:pt>
                <c:pt idx="165">
                  <c:v>-25</c:v>
                </c:pt>
                <c:pt idx="166">
                  <c:v>-25.65</c:v>
                </c:pt>
                <c:pt idx="167">
                  <c:v>-26.27</c:v>
                </c:pt>
                <c:pt idx="168">
                  <c:v>-26.89</c:v>
                </c:pt>
                <c:pt idx="169">
                  <c:v>-27.5</c:v>
                </c:pt>
                <c:pt idx="170">
                  <c:v>-28.03</c:v>
                </c:pt>
                <c:pt idx="171">
                  <c:v>-28.49</c:v>
                </c:pt>
                <c:pt idx="172">
                  <c:v>-28.93</c:v>
                </c:pt>
                <c:pt idx="173">
                  <c:v>-29.27</c:v>
                </c:pt>
                <c:pt idx="174">
                  <c:v>-29.67</c:v>
                </c:pt>
                <c:pt idx="175">
                  <c:v>-30.02</c:v>
                </c:pt>
                <c:pt idx="176">
                  <c:v>-30.32</c:v>
                </c:pt>
                <c:pt idx="177">
                  <c:v>-30.5</c:v>
                </c:pt>
                <c:pt idx="178">
                  <c:v>-30.66</c:v>
                </c:pt>
                <c:pt idx="179">
                  <c:v>-30.81</c:v>
                </c:pt>
                <c:pt idx="180">
                  <c:v>-30.94</c:v>
                </c:pt>
                <c:pt idx="181">
                  <c:v>-31.05</c:v>
                </c:pt>
                <c:pt idx="182">
                  <c:v>-30.98</c:v>
                </c:pt>
                <c:pt idx="183">
                  <c:v>-30.92</c:v>
                </c:pt>
                <c:pt idx="184">
                  <c:v>-30.93</c:v>
                </c:pt>
                <c:pt idx="185">
                  <c:v>-30.91</c:v>
                </c:pt>
                <c:pt idx="186">
                  <c:v>-30.78</c:v>
                </c:pt>
                <c:pt idx="187">
                  <c:v>-30.62</c:v>
                </c:pt>
                <c:pt idx="188">
                  <c:v>-30.56</c:v>
                </c:pt>
                <c:pt idx="189">
                  <c:v>-30.43</c:v>
                </c:pt>
                <c:pt idx="190">
                  <c:v>-30.39</c:v>
                </c:pt>
                <c:pt idx="191">
                  <c:v>-30.33</c:v>
                </c:pt>
                <c:pt idx="192">
                  <c:v>-30.28</c:v>
                </c:pt>
                <c:pt idx="193">
                  <c:v>-30.41</c:v>
                </c:pt>
                <c:pt idx="194">
                  <c:v>-30.52</c:v>
                </c:pt>
                <c:pt idx="195">
                  <c:v>-30.64</c:v>
                </c:pt>
                <c:pt idx="196">
                  <c:v>-30.98</c:v>
                </c:pt>
                <c:pt idx="197">
                  <c:v>-31.37</c:v>
                </c:pt>
                <c:pt idx="198">
                  <c:v>-31.8</c:v>
                </c:pt>
                <c:pt idx="199">
                  <c:v>-32.36</c:v>
                </c:pt>
                <c:pt idx="200">
                  <c:v>-33.11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94-459B-8C29-EF7655BAEE30}"/>
            </c:ext>
          </c:extLst>
        </c:ser>
        <c:ser>
          <c:idx val="4"/>
          <c:order val="3"/>
          <c:tx>
            <c:strRef>
              <c:f>'Case 5'!$C$1</c:f>
              <c:strCache>
                <c:ptCount val="1"/>
                <c:pt idx="0">
                  <c:v>Xs(Case5)</c:v>
                </c:pt>
              </c:strCache>
            </c:strRef>
          </c:tx>
          <c:marker>
            <c:symbol val="none"/>
          </c:marker>
          <c:xVal>
            <c:numRef>
              <c:f>'Case 5'!$A$2:$A$202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5'!$C$2:$C$202</c:f>
              <c:numCache>
                <c:formatCode>General</c:formatCode>
                <c:ptCount val="201"/>
                <c:pt idx="1">
                  <c:v>2.75</c:v>
                </c:pt>
                <c:pt idx="2">
                  <c:v>1.29</c:v>
                </c:pt>
                <c:pt idx="3">
                  <c:v>0.88</c:v>
                </c:pt>
                <c:pt idx="4">
                  <c:v>0.75</c:v>
                </c:pt>
                <c:pt idx="5">
                  <c:v>0.74</c:v>
                </c:pt>
                <c:pt idx="6">
                  <c:v>0.69</c:v>
                </c:pt>
                <c:pt idx="7">
                  <c:v>0.68</c:v>
                </c:pt>
                <c:pt idx="8">
                  <c:v>0.59</c:v>
                </c:pt>
                <c:pt idx="9">
                  <c:v>0.67</c:v>
                </c:pt>
                <c:pt idx="10">
                  <c:v>0.68</c:v>
                </c:pt>
                <c:pt idx="11">
                  <c:v>0.67</c:v>
                </c:pt>
                <c:pt idx="12">
                  <c:v>0.7</c:v>
                </c:pt>
                <c:pt idx="13">
                  <c:v>0.72</c:v>
                </c:pt>
                <c:pt idx="14">
                  <c:v>0.72</c:v>
                </c:pt>
                <c:pt idx="15">
                  <c:v>0.73</c:v>
                </c:pt>
                <c:pt idx="16">
                  <c:v>0.8</c:v>
                </c:pt>
                <c:pt idx="17">
                  <c:v>0.86</c:v>
                </c:pt>
                <c:pt idx="18">
                  <c:v>0.83</c:v>
                </c:pt>
                <c:pt idx="19">
                  <c:v>0.85</c:v>
                </c:pt>
                <c:pt idx="20">
                  <c:v>0.89</c:v>
                </c:pt>
                <c:pt idx="21">
                  <c:v>0.94</c:v>
                </c:pt>
                <c:pt idx="22">
                  <c:v>0.99</c:v>
                </c:pt>
                <c:pt idx="23">
                  <c:v>1.05</c:v>
                </c:pt>
                <c:pt idx="24">
                  <c:v>1.02</c:v>
                </c:pt>
                <c:pt idx="25">
                  <c:v>1.1499999999999999</c:v>
                </c:pt>
                <c:pt idx="26">
                  <c:v>1.19</c:v>
                </c:pt>
                <c:pt idx="27">
                  <c:v>1.22</c:v>
                </c:pt>
                <c:pt idx="28">
                  <c:v>1.26</c:v>
                </c:pt>
                <c:pt idx="29">
                  <c:v>1.37</c:v>
                </c:pt>
                <c:pt idx="30">
                  <c:v>1.37</c:v>
                </c:pt>
                <c:pt idx="31">
                  <c:v>1.5</c:v>
                </c:pt>
                <c:pt idx="32">
                  <c:v>1.54</c:v>
                </c:pt>
                <c:pt idx="33">
                  <c:v>1.59</c:v>
                </c:pt>
                <c:pt idx="34">
                  <c:v>1.68</c:v>
                </c:pt>
                <c:pt idx="35">
                  <c:v>1.87</c:v>
                </c:pt>
                <c:pt idx="36">
                  <c:v>1.93</c:v>
                </c:pt>
                <c:pt idx="37">
                  <c:v>1.9</c:v>
                </c:pt>
                <c:pt idx="38">
                  <c:v>2.0699999999999998</c:v>
                </c:pt>
                <c:pt idx="39">
                  <c:v>2.17</c:v>
                </c:pt>
                <c:pt idx="40">
                  <c:v>2.21</c:v>
                </c:pt>
                <c:pt idx="41">
                  <c:v>2.2599999999999998</c:v>
                </c:pt>
                <c:pt idx="42">
                  <c:v>2.4500000000000002</c:v>
                </c:pt>
                <c:pt idx="43">
                  <c:v>2.46</c:v>
                </c:pt>
                <c:pt idx="44">
                  <c:v>2.58</c:v>
                </c:pt>
                <c:pt idx="45">
                  <c:v>2.69</c:v>
                </c:pt>
                <c:pt idx="46">
                  <c:v>2.77</c:v>
                </c:pt>
                <c:pt idx="47">
                  <c:v>2.86</c:v>
                </c:pt>
                <c:pt idx="48">
                  <c:v>2.94</c:v>
                </c:pt>
                <c:pt idx="49">
                  <c:v>3.02</c:v>
                </c:pt>
                <c:pt idx="50">
                  <c:v>3.28</c:v>
                </c:pt>
                <c:pt idx="51">
                  <c:v>3.9</c:v>
                </c:pt>
                <c:pt idx="52">
                  <c:v>4.3099999999999996</c:v>
                </c:pt>
                <c:pt idx="53">
                  <c:v>4.34</c:v>
                </c:pt>
                <c:pt idx="54">
                  <c:v>4.34</c:v>
                </c:pt>
                <c:pt idx="55">
                  <c:v>4.3899999999999997</c:v>
                </c:pt>
                <c:pt idx="56">
                  <c:v>4.5199999999999996</c:v>
                </c:pt>
                <c:pt idx="57">
                  <c:v>4.6500000000000004</c:v>
                </c:pt>
                <c:pt idx="58">
                  <c:v>4.76</c:v>
                </c:pt>
                <c:pt idx="59">
                  <c:v>4.8899999999999997</c:v>
                </c:pt>
                <c:pt idx="60">
                  <c:v>4.9800000000000004</c:v>
                </c:pt>
                <c:pt idx="61">
                  <c:v>5.0599999999999996</c:v>
                </c:pt>
                <c:pt idx="62">
                  <c:v>5.19</c:v>
                </c:pt>
                <c:pt idx="63">
                  <c:v>5.27</c:v>
                </c:pt>
                <c:pt idx="64">
                  <c:v>5.36</c:v>
                </c:pt>
                <c:pt idx="65">
                  <c:v>5.48</c:v>
                </c:pt>
                <c:pt idx="66">
                  <c:v>5.59</c:v>
                </c:pt>
                <c:pt idx="67">
                  <c:v>5.71</c:v>
                </c:pt>
                <c:pt idx="68">
                  <c:v>5.79</c:v>
                </c:pt>
                <c:pt idx="69">
                  <c:v>5.89</c:v>
                </c:pt>
                <c:pt idx="70">
                  <c:v>5.97</c:v>
                </c:pt>
                <c:pt idx="71">
                  <c:v>6.06</c:v>
                </c:pt>
                <c:pt idx="72">
                  <c:v>6.18</c:v>
                </c:pt>
                <c:pt idx="73">
                  <c:v>6.26</c:v>
                </c:pt>
                <c:pt idx="74">
                  <c:v>6.36</c:v>
                </c:pt>
                <c:pt idx="75">
                  <c:v>6.48</c:v>
                </c:pt>
                <c:pt idx="76">
                  <c:v>6.5</c:v>
                </c:pt>
                <c:pt idx="77">
                  <c:v>6.57</c:v>
                </c:pt>
                <c:pt idx="78">
                  <c:v>6.68</c:v>
                </c:pt>
                <c:pt idx="79">
                  <c:v>6.71</c:v>
                </c:pt>
                <c:pt idx="80">
                  <c:v>6.78</c:v>
                </c:pt>
                <c:pt idx="81">
                  <c:v>6.88</c:v>
                </c:pt>
                <c:pt idx="82">
                  <c:v>6.9</c:v>
                </c:pt>
                <c:pt idx="83">
                  <c:v>6.97</c:v>
                </c:pt>
                <c:pt idx="84">
                  <c:v>6.98</c:v>
                </c:pt>
                <c:pt idx="85">
                  <c:v>7.03</c:v>
                </c:pt>
                <c:pt idx="86">
                  <c:v>7.03</c:v>
                </c:pt>
                <c:pt idx="87">
                  <c:v>7.04</c:v>
                </c:pt>
                <c:pt idx="88">
                  <c:v>7</c:v>
                </c:pt>
                <c:pt idx="89">
                  <c:v>6.98</c:v>
                </c:pt>
                <c:pt idx="90">
                  <c:v>7.01</c:v>
                </c:pt>
                <c:pt idx="91">
                  <c:v>6.98</c:v>
                </c:pt>
                <c:pt idx="92">
                  <c:v>6.94</c:v>
                </c:pt>
                <c:pt idx="93">
                  <c:v>6.84</c:v>
                </c:pt>
                <c:pt idx="94">
                  <c:v>6.82</c:v>
                </c:pt>
                <c:pt idx="95">
                  <c:v>6.7</c:v>
                </c:pt>
                <c:pt idx="96">
                  <c:v>6.64</c:v>
                </c:pt>
                <c:pt idx="97">
                  <c:v>6.52</c:v>
                </c:pt>
                <c:pt idx="98">
                  <c:v>6.4</c:v>
                </c:pt>
                <c:pt idx="99">
                  <c:v>6.26</c:v>
                </c:pt>
                <c:pt idx="100">
                  <c:v>6.12</c:v>
                </c:pt>
                <c:pt idx="101">
                  <c:v>5.95</c:v>
                </c:pt>
                <c:pt idx="102">
                  <c:v>5.74</c:v>
                </c:pt>
                <c:pt idx="103">
                  <c:v>5.61</c:v>
                </c:pt>
                <c:pt idx="104">
                  <c:v>5.43</c:v>
                </c:pt>
                <c:pt idx="105">
                  <c:v>5.18</c:v>
                </c:pt>
                <c:pt idx="106">
                  <c:v>5.09</c:v>
                </c:pt>
                <c:pt idx="107">
                  <c:v>4.8600000000000003</c:v>
                </c:pt>
                <c:pt idx="108">
                  <c:v>4.7</c:v>
                </c:pt>
                <c:pt idx="109">
                  <c:v>4.55</c:v>
                </c:pt>
                <c:pt idx="110">
                  <c:v>4.46</c:v>
                </c:pt>
                <c:pt idx="111">
                  <c:v>4.5599999999999996</c:v>
                </c:pt>
                <c:pt idx="112">
                  <c:v>4.8499999999999996</c:v>
                </c:pt>
                <c:pt idx="113">
                  <c:v>5.3</c:v>
                </c:pt>
                <c:pt idx="114">
                  <c:v>5.76</c:v>
                </c:pt>
                <c:pt idx="115">
                  <c:v>6.24</c:v>
                </c:pt>
                <c:pt idx="116">
                  <c:v>6.88</c:v>
                </c:pt>
                <c:pt idx="117">
                  <c:v>7.53</c:v>
                </c:pt>
                <c:pt idx="118">
                  <c:v>8.08</c:v>
                </c:pt>
                <c:pt idx="119">
                  <c:v>8.27</c:v>
                </c:pt>
                <c:pt idx="120">
                  <c:v>8.17</c:v>
                </c:pt>
                <c:pt idx="121">
                  <c:v>7.52</c:v>
                </c:pt>
                <c:pt idx="122">
                  <c:v>6.85</c:v>
                </c:pt>
                <c:pt idx="123">
                  <c:v>6.39</c:v>
                </c:pt>
                <c:pt idx="124">
                  <c:v>6.41</c:v>
                </c:pt>
                <c:pt idx="125">
                  <c:v>5.84</c:v>
                </c:pt>
                <c:pt idx="126">
                  <c:v>4.8499999999999996</c:v>
                </c:pt>
                <c:pt idx="127">
                  <c:v>3.87</c:v>
                </c:pt>
                <c:pt idx="128">
                  <c:v>2.88</c:v>
                </c:pt>
                <c:pt idx="129">
                  <c:v>1.9</c:v>
                </c:pt>
                <c:pt idx="130">
                  <c:v>1.07</c:v>
                </c:pt>
                <c:pt idx="131">
                  <c:v>0.4</c:v>
                </c:pt>
                <c:pt idx="132">
                  <c:v>-0.47</c:v>
                </c:pt>
                <c:pt idx="133">
                  <c:v>-1.52</c:v>
                </c:pt>
                <c:pt idx="134">
                  <c:v>-2.34</c:v>
                </c:pt>
                <c:pt idx="135">
                  <c:v>-3.14</c:v>
                </c:pt>
                <c:pt idx="136">
                  <c:v>-4.09</c:v>
                </c:pt>
                <c:pt idx="137">
                  <c:v>-4.82</c:v>
                </c:pt>
                <c:pt idx="138">
                  <c:v>-5.45</c:v>
                </c:pt>
                <c:pt idx="139">
                  <c:v>-6.3</c:v>
                </c:pt>
                <c:pt idx="140">
                  <c:v>-7.02</c:v>
                </c:pt>
                <c:pt idx="141">
                  <c:v>-7.87</c:v>
                </c:pt>
                <c:pt idx="142">
                  <c:v>-8.68</c:v>
                </c:pt>
                <c:pt idx="143">
                  <c:v>-9.33</c:v>
                </c:pt>
                <c:pt idx="144">
                  <c:v>-10.17</c:v>
                </c:pt>
                <c:pt idx="145">
                  <c:v>-10.93</c:v>
                </c:pt>
                <c:pt idx="146">
                  <c:v>-11.58</c:v>
                </c:pt>
                <c:pt idx="147">
                  <c:v>-12.26</c:v>
                </c:pt>
                <c:pt idx="148">
                  <c:v>-12.88</c:v>
                </c:pt>
                <c:pt idx="149">
                  <c:v>-13.52</c:v>
                </c:pt>
                <c:pt idx="150">
                  <c:v>-14.22</c:v>
                </c:pt>
                <c:pt idx="151">
                  <c:v>-14.94</c:v>
                </c:pt>
                <c:pt idx="152">
                  <c:v>-15.6</c:v>
                </c:pt>
                <c:pt idx="153">
                  <c:v>-16.3</c:v>
                </c:pt>
                <c:pt idx="154">
                  <c:v>-16.899999999999999</c:v>
                </c:pt>
                <c:pt idx="155">
                  <c:v>-17.52</c:v>
                </c:pt>
                <c:pt idx="156">
                  <c:v>-18.11</c:v>
                </c:pt>
                <c:pt idx="157">
                  <c:v>-18.71</c:v>
                </c:pt>
                <c:pt idx="158">
                  <c:v>-19.27</c:v>
                </c:pt>
                <c:pt idx="159">
                  <c:v>-19.87</c:v>
                </c:pt>
                <c:pt idx="160">
                  <c:v>-20.41</c:v>
                </c:pt>
                <c:pt idx="161">
                  <c:v>-20.86</c:v>
                </c:pt>
                <c:pt idx="162">
                  <c:v>-21.31</c:v>
                </c:pt>
                <c:pt idx="163">
                  <c:v>-21.72</c:v>
                </c:pt>
                <c:pt idx="164">
                  <c:v>-22.18</c:v>
                </c:pt>
                <c:pt idx="165">
                  <c:v>-22.49</c:v>
                </c:pt>
                <c:pt idx="166">
                  <c:v>-22.86</c:v>
                </c:pt>
                <c:pt idx="167">
                  <c:v>-23.06</c:v>
                </c:pt>
                <c:pt idx="168">
                  <c:v>-23.39</c:v>
                </c:pt>
                <c:pt idx="169">
                  <c:v>-23.63</c:v>
                </c:pt>
                <c:pt idx="170">
                  <c:v>-23.87</c:v>
                </c:pt>
                <c:pt idx="171">
                  <c:v>-24.04</c:v>
                </c:pt>
                <c:pt idx="172">
                  <c:v>-24.16</c:v>
                </c:pt>
                <c:pt idx="173">
                  <c:v>-24.25</c:v>
                </c:pt>
                <c:pt idx="174">
                  <c:v>-24.36</c:v>
                </c:pt>
                <c:pt idx="175">
                  <c:v>-24.43</c:v>
                </c:pt>
                <c:pt idx="176">
                  <c:v>-24.52</c:v>
                </c:pt>
                <c:pt idx="177">
                  <c:v>-24.51</c:v>
                </c:pt>
                <c:pt idx="178">
                  <c:v>-24.48</c:v>
                </c:pt>
                <c:pt idx="179">
                  <c:v>-24.49</c:v>
                </c:pt>
                <c:pt idx="180">
                  <c:v>-24.39</c:v>
                </c:pt>
                <c:pt idx="181">
                  <c:v>-24.34</c:v>
                </c:pt>
                <c:pt idx="182">
                  <c:v>-24.21</c:v>
                </c:pt>
                <c:pt idx="183">
                  <c:v>-24.11</c:v>
                </c:pt>
                <c:pt idx="184">
                  <c:v>-23.96</c:v>
                </c:pt>
                <c:pt idx="185">
                  <c:v>-23.83</c:v>
                </c:pt>
                <c:pt idx="186">
                  <c:v>-23.68</c:v>
                </c:pt>
                <c:pt idx="187">
                  <c:v>-23.52</c:v>
                </c:pt>
                <c:pt idx="188">
                  <c:v>-23.33</c:v>
                </c:pt>
                <c:pt idx="189">
                  <c:v>-23.13</c:v>
                </c:pt>
                <c:pt idx="190">
                  <c:v>-23.02</c:v>
                </c:pt>
                <c:pt idx="191">
                  <c:v>-22.82</c:v>
                </c:pt>
                <c:pt idx="192">
                  <c:v>-22.68</c:v>
                </c:pt>
                <c:pt idx="193">
                  <c:v>-22.57</c:v>
                </c:pt>
                <c:pt idx="194">
                  <c:v>-22.47</c:v>
                </c:pt>
                <c:pt idx="195">
                  <c:v>-22.5</c:v>
                </c:pt>
                <c:pt idx="196">
                  <c:v>-22.53</c:v>
                </c:pt>
                <c:pt idx="197">
                  <c:v>-22.52</c:v>
                </c:pt>
                <c:pt idx="198">
                  <c:v>-22.64</c:v>
                </c:pt>
                <c:pt idx="199">
                  <c:v>-22.81</c:v>
                </c:pt>
                <c:pt idx="200">
                  <c:v>-22.9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94-459B-8C29-EF7655BAEE30}"/>
            </c:ext>
          </c:extLst>
        </c:ser>
        <c:ser>
          <c:idx val="3"/>
          <c:order val="4"/>
          <c:tx>
            <c:strRef>
              <c:f>'Case 4'!$C$1</c:f>
              <c:strCache>
                <c:ptCount val="1"/>
                <c:pt idx="0">
                  <c:v>Xs(Case4)</c:v>
                </c:pt>
              </c:strCache>
            </c:strRef>
          </c:tx>
          <c:marker>
            <c:symbol val="none"/>
          </c:marker>
          <c:xVal>
            <c:numRef>
              <c:f>'Case 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4'!$C$2:$C$202</c:f>
              <c:numCache>
                <c:formatCode>General</c:formatCode>
                <c:ptCount val="201"/>
                <c:pt idx="1">
                  <c:v>2.58</c:v>
                </c:pt>
                <c:pt idx="2">
                  <c:v>1.0900000000000001</c:v>
                </c:pt>
                <c:pt idx="3">
                  <c:v>0.66</c:v>
                </c:pt>
                <c:pt idx="4">
                  <c:v>0.39</c:v>
                </c:pt>
                <c:pt idx="5">
                  <c:v>0.26</c:v>
                </c:pt>
                <c:pt idx="6">
                  <c:v>0.15</c:v>
                </c:pt>
                <c:pt idx="7">
                  <c:v>0.02</c:v>
                </c:pt>
                <c:pt idx="8">
                  <c:v>-0.02</c:v>
                </c:pt>
                <c:pt idx="9">
                  <c:v>-0.14000000000000001</c:v>
                </c:pt>
                <c:pt idx="10">
                  <c:v>-0.16</c:v>
                </c:pt>
                <c:pt idx="11">
                  <c:v>-0.25</c:v>
                </c:pt>
                <c:pt idx="12">
                  <c:v>-0.28000000000000003</c:v>
                </c:pt>
                <c:pt idx="13">
                  <c:v>-0.34</c:v>
                </c:pt>
                <c:pt idx="14">
                  <c:v>-0.39</c:v>
                </c:pt>
                <c:pt idx="15">
                  <c:v>-0.41</c:v>
                </c:pt>
                <c:pt idx="16">
                  <c:v>-0.52</c:v>
                </c:pt>
                <c:pt idx="17">
                  <c:v>-0.53</c:v>
                </c:pt>
                <c:pt idx="18">
                  <c:v>-0.52</c:v>
                </c:pt>
                <c:pt idx="19">
                  <c:v>-0.55000000000000004</c:v>
                </c:pt>
                <c:pt idx="20">
                  <c:v>-0.61</c:v>
                </c:pt>
                <c:pt idx="21">
                  <c:v>-0.62</c:v>
                </c:pt>
                <c:pt idx="22">
                  <c:v>-0.66</c:v>
                </c:pt>
                <c:pt idx="23">
                  <c:v>-0.6</c:v>
                </c:pt>
                <c:pt idx="24">
                  <c:v>-0.64</c:v>
                </c:pt>
                <c:pt idx="25">
                  <c:v>-0.64</c:v>
                </c:pt>
                <c:pt idx="26">
                  <c:v>-0.68</c:v>
                </c:pt>
                <c:pt idx="27">
                  <c:v>-0.6</c:v>
                </c:pt>
                <c:pt idx="28">
                  <c:v>-0.65</c:v>
                </c:pt>
                <c:pt idx="29">
                  <c:v>-0.61</c:v>
                </c:pt>
                <c:pt idx="30">
                  <c:v>-0.59</c:v>
                </c:pt>
                <c:pt idx="31">
                  <c:v>-0.54</c:v>
                </c:pt>
                <c:pt idx="32">
                  <c:v>-0.53</c:v>
                </c:pt>
                <c:pt idx="33">
                  <c:v>-0.46</c:v>
                </c:pt>
                <c:pt idx="34">
                  <c:v>-0.4</c:v>
                </c:pt>
                <c:pt idx="35">
                  <c:v>-0.36</c:v>
                </c:pt>
                <c:pt idx="36">
                  <c:v>-0.28999999999999998</c:v>
                </c:pt>
                <c:pt idx="37">
                  <c:v>-0.22</c:v>
                </c:pt>
                <c:pt idx="38">
                  <c:v>-0.17</c:v>
                </c:pt>
                <c:pt idx="39">
                  <c:v>-7.0000000000000007E-2</c:v>
                </c:pt>
                <c:pt idx="40">
                  <c:v>0.01</c:v>
                </c:pt>
                <c:pt idx="41">
                  <c:v>0.12</c:v>
                </c:pt>
                <c:pt idx="42">
                  <c:v>0.21</c:v>
                </c:pt>
                <c:pt idx="43">
                  <c:v>0.32</c:v>
                </c:pt>
                <c:pt idx="44">
                  <c:v>0.4</c:v>
                </c:pt>
                <c:pt idx="45">
                  <c:v>0.47</c:v>
                </c:pt>
                <c:pt idx="46">
                  <c:v>0.56999999999999995</c:v>
                </c:pt>
                <c:pt idx="47">
                  <c:v>0.66</c:v>
                </c:pt>
                <c:pt idx="48">
                  <c:v>0.78</c:v>
                </c:pt>
                <c:pt idx="49">
                  <c:v>0.92</c:v>
                </c:pt>
                <c:pt idx="50">
                  <c:v>1.1000000000000001</c:v>
                </c:pt>
                <c:pt idx="51">
                  <c:v>1.32</c:v>
                </c:pt>
                <c:pt idx="52">
                  <c:v>1.55</c:v>
                </c:pt>
                <c:pt idx="53">
                  <c:v>1.69</c:v>
                </c:pt>
                <c:pt idx="54">
                  <c:v>1.82</c:v>
                </c:pt>
                <c:pt idx="55">
                  <c:v>1.96</c:v>
                </c:pt>
                <c:pt idx="56">
                  <c:v>2.12</c:v>
                </c:pt>
                <c:pt idx="57">
                  <c:v>2.2799999999999998</c:v>
                </c:pt>
                <c:pt idx="58">
                  <c:v>2.44</c:v>
                </c:pt>
                <c:pt idx="59">
                  <c:v>2.62</c:v>
                </c:pt>
                <c:pt idx="60">
                  <c:v>2.79</c:v>
                </c:pt>
                <c:pt idx="61">
                  <c:v>2.98</c:v>
                </c:pt>
                <c:pt idx="62">
                  <c:v>3.17</c:v>
                </c:pt>
                <c:pt idx="63">
                  <c:v>3.34</c:v>
                </c:pt>
                <c:pt idx="64">
                  <c:v>3.54</c:v>
                </c:pt>
                <c:pt idx="65">
                  <c:v>3.73</c:v>
                </c:pt>
                <c:pt idx="66">
                  <c:v>3.93</c:v>
                </c:pt>
                <c:pt idx="67">
                  <c:v>4.1100000000000003</c:v>
                </c:pt>
                <c:pt idx="68">
                  <c:v>4.3</c:v>
                </c:pt>
                <c:pt idx="69">
                  <c:v>4.51</c:v>
                </c:pt>
                <c:pt idx="70">
                  <c:v>4.7300000000000004</c:v>
                </c:pt>
                <c:pt idx="71">
                  <c:v>4.8899999999999997</c:v>
                </c:pt>
                <c:pt idx="72">
                  <c:v>5.12</c:v>
                </c:pt>
                <c:pt idx="73">
                  <c:v>5.34</c:v>
                </c:pt>
                <c:pt idx="74">
                  <c:v>5.58</c:v>
                </c:pt>
                <c:pt idx="75">
                  <c:v>5.75</c:v>
                </c:pt>
                <c:pt idx="76">
                  <c:v>5.99</c:v>
                </c:pt>
                <c:pt idx="77">
                  <c:v>6.26</c:v>
                </c:pt>
                <c:pt idx="78">
                  <c:v>6.39</c:v>
                </c:pt>
                <c:pt idx="79">
                  <c:v>6.65</c:v>
                </c:pt>
                <c:pt idx="80">
                  <c:v>6.84</c:v>
                </c:pt>
                <c:pt idx="81">
                  <c:v>7.13</c:v>
                </c:pt>
                <c:pt idx="82">
                  <c:v>7.35</c:v>
                </c:pt>
                <c:pt idx="83">
                  <c:v>7.57</c:v>
                </c:pt>
                <c:pt idx="84">
                  <c:v>7.84</c:v>
                </c:pt>
                <c:pt idx="85">
                  <c:v>8.0500000000000007</c:v>
                </c:pt>
                <c:pt idx="86">
                  <c:v>8.3000000000000007</c:v>
                </c:pt>
                <c:pt idx="87">
                  <c:v>8.48</c:v>
                </c:pt>
                <c:pt idx="88">
                  <c:v>8.74</c:v>
                </c:pt>
                <c:pt idx="89">
                  <c:v>8.98</c:v>
                </c:pt>
                <c:pt idx="90">
                  <c:v>9.1999999999999993</c:v>
                </c:pt>
                <c:pt idx="91">
                  <c:v>9.43</c:v>
                </c:pt>
                <c:pt idx="92">
                  <c:v>9.6999999999999993</c:v>
                </c:pt>
                <c:pt idx="93">
                  <c:v>9.8800000000000008</c:v>
                </c:pt>
                <c:pt idx="94">
                  <c:v>10.130000000000001</c:v>
                </c:pt>
                <c:pt idx="95">
                  <c:v>10.35</c:v>
                </c:pt>
                <c:pt idx="96">
                  <c:v>10.59</c:v>
                </c:pt>
                <c:pt idx="97">
                  <c:v>10.77</c:v>
                </c:pt>
                <c:pt idx="98">
                  <c:v>10.96</c:v>
                </c:pt>
                <c:pt idx="99">
                  <c:v>11.16</c:v>
                </c:pt>
                <c:pt idx="100">
                  <c:v>11.4</c:v>
                </c:pt>
                <c:pt idx="101">
                  <c:v>11.58</c:v>
                </c:pt>
                <c:pt idx="102">
                  <c:v>11.74</c:v>
                </c:pt>
                <c:pt idx="103">
                  <c:v>11.97</c:v>
                </c:pt>
                <c:pt idx="104">
                  <c:v>12.12</c:v>
                </c:pt>
                <c:pt idx="105">
                  <c:v>12.33</c:v>
                </c:pt>
                <c:pt idx="106">
                  <c:v>12.49</c:v>
                </c:pt>
                <c:pt idx="107">
                  <c:v>12.6</c:v>
                </c:pt>
                <c:pt idx="108">
                  <c:v>12.78</c:v>
                </c:pt>
                <c:pt idx="109">
                  <c:v>12.89</c:v>
                </c:pt>
                <c:pt idx="110">
                  <c:v>13.03</c:v>
                </c:pt>
                <c:pt idx="111">
                  <c:v>13.12</c:v>
                </c:pt>
                <c:pt idx="112">
                  <c:v>13.27</c:v>
                </c:pt>
                <c:pt idx="113">
                  <c:v>13.32</c:v>
                </c:pt>
                <c:pt idx="114">
                  <c:v>13.45</c:v>
                </c:pt>
                <c:pt idx="115">
                  <c:v>13.51</c:v>
                </c:pt>
                <c:pt idx="116">
                  <c:v>13.5</c:v>
                </c:pt>
                <c:pt idx="117">
                  <c:v>13.5</c:v>
                </c:pt>
                <c:pt idx="118">
                  <c:v>13.52</c:v>
                </c:pt>
                <c:pt idx="119">
                  <c:v>13.46</c:v>
                </c:pt>
                <c:pt idx="120">
                  <c:v>13.44</c:v>
                </c:pt>
                <c:pt idx="121">
                  <c:v>13.39</c:v>
                </c:pt>
                <c:pt idx="122">
                  <c:v>13.23</c:v>
                </c:pt>
                <c:pt idx="123">
                  <c:v>13.19</c:v>
                </c:pt>
                <c:pt idx="124">
                  <c:v>13.07</c:v>
                </c:pt>
                <c:pt idx="125">
                  <c:v>12.74</c:v>
                </c:pt>
                <c:pt idx="126">
                  <c:v>12.6</c:v>
                </c:pt>
                <c:pt idx="127">
                  <c:v>12.44</c:v>
                </c:pt>
                <c:pt idx="128">
                  <c:v>12.26</c:v>
                </c:pt>
                <c:pt idx="129">
                  <c:v>12.16</c:v>
                </c:pt>
                <c:pt idx="130">
                  <c:v>12.16</c:v>
                </c:pt>
                <c:pt idx="131">
                  <c:v>11.73</c:v>
                </c:pt>
                <c:pt idx="132">
                  <c:v>11.53</c:v>
                </c:pt>
                <c:pt idx="133">
                  <c:v>11.29</c:v>
                </c:pt>
                <c:pt idx="134">
                  <c:v>11.09</c:v>
                </c:pt>
                <c:pt idx="135">
                  <c:v>11.16</c:v>
                </c:pt>
                <c:pt idx="136">
                  <c:v>10.92</c:v>
                </c:pt>
                <c:pt idx="137">
                  <c:v>10.48</c:v>
                </c:pt>
                <c:pt idx="138">
                  <c:v>9.92</c:v>
                </c:pt>
                <c:pt idx="139">
                  <c:v>9.27</c:v>
                </c:pt>
                <c:pt idx="140">
                  <c:v>8.6199999999999992</c:v>
                </c:pt>
                <c:pt idx="141">
                  <c:v>8.0299999999999994</c:v>
                </c:pt>
                <c:pt idx="142">
                  <c:v>7.12</c:v>
                </c:pt>
                <c:pt idx="143">
                  <c:v>6.14</c:v>
                </c:pt>
                <c:pt idx="144">
                  <c:v>5.28</c:v>
                </c:pt>
                <c:pt idx="145">
                  <c:v>3.79</c:v>
                </c:pt>
                <c:pt idx="146">
                  <c:v>1.84</c:v>
                </c:pt>
                <c:pt idx="147">
                  <c:v>-0.1</c:v>
                </c:pt>
                <c:pt idx="148">
                  <c:v>-1.47</c:v>
                </c:pt>
                <c:pt idx="149">
                  <c:v>-2.4300000000000002</c:v>
                </c:pt>
                <c:pt idx="150">
                  <c:v>-2.5</c:v>
                </c:pt>
                <c:pt idx="151">
                  <c:v>-1.36</c:v>
                </c:pt>
                <c:pt idx="152">
                  <c:v>0.55000000000000004</c:v>
                </c:pt>
                <c:pt idx="153">
                  <c:v>2.54</c:v>
                </c:pt>
                <c:pt idx="154">
                  <c:v>4.37</c:v>
                </c:pt>
                <c:pt idx="155">
                  <c:v>5.94</c:v>
                </c:pt>
                <c:pt idx="156">
                  <c:v>6.7</c:v>
                </c:pt>
                <c:pt idx="157">
                  <c:v>6.96</c:v>
                </c:pt>
                <c:pt idx="158">
                  <c:v>7.07</c:v>
                </c:pt>
                <c:pt idx="159">
                  <c:v>6.62</c:v>
                </c:pt>
                <c:pt idx="160">
                  <c:v>6.11</c:v>
                </c:pt>
                <c:pt idx="161">
                  <c:v>5.51</c:v>
                </c:pt>
                <c:pt idx="162">
                  <c:v>4.82</c:v>
                </c:pt>
                <c:pt idx="163">
                  <c:v>4.0599999999999996</c:v>
                </c:pt>
                <c:pt idx="164">
                  <c:v>3.13</c:v>
                </c:pt>
                <c:pt idx="165">
                  <c:v>2.2200000000000002</c:v>
                </c:pt>
                <c:pt idx="166">
                  <c:v>1.21</c:v>
                </c:pt>
                <c:pt idx="167">
                  <c:v>0.09</c:v>
                </c:pt>
                <c:pt idx="168">
                  <c:v>-1.0900000000000001</c:v>
                </c:pt>
                <c:pt idx="169">
                  <c:v>-2.15</c:v>
                </c:pt>
                <c:pt idx="170">
                  <c:v>-3.3</c:v>
                </c:pt>
                <c:pt idx="171">
                  <c:v>-4.54</c:v>
                </c:pt>
                <c:pt idx="172">
                  <c:v>-5.68</c:v>
                </c:pt>
                <c:pt idx="173">
                  <c:v>-6.92</c:v>
                </c:pt>
                <c:pt idx="174">
                  <c:v>-8.11</c:v>
                </c:pt>
                <c:pt idx="175">
                  <c:v>-9.4</c:v>
                </c:pt>
                <c:pt idx="176">
                  <c:v>-10.49</c:v>
                </c:pt>
                <c:pt idx="177">
                  <c:v>-11.76</c:v>
                </c:pt>
                <c:pt idx="178">
                  <c:v>-12.98</c:v>
                </c:pt>
                <c:pt idx="179">
                  <c:v>-14.37</c:v>
                </c:pt>
                <c:pt idx="180">
                  <c:v>-15.51</c:v>
                </c:pt>
                <c:pt idx="181">
                  <c:v>-16.809999999999999</c:v>
                </c:pt>
                <c:pt idx="182">
                  <c:v>-18.02</c:v>
                </c:pt>
                <c:pt idx="183">
                  <c:v>-19.260000000000002</c:v>
                </c:pt>
                <c:pt idx="184">
                  <c:v>-20.45</c:v>
                </c:pt>
                <c:pt idx="185">
                  <c:v>-21.69</c:v>
                </c:pt>
                <c:pt idx="186">
                  <c:v>-22.75</c:v>
                </c:pt>
                <c:pt idx="187">
                  <c:v>-23.96</c:v>
                </c:pt>
                <c:pt idx="188">
                  <c:v>-25.15</c:v>
                </c:pt>
                <c:pt idx="189">
                  <c:v>-26.24</c:v>
                </c:pt>
                <c:pt idx="190">
                  <c:v>-27.19</c:v>
                </c:pt>
                <c:pt idx="191">
                  <c:v>-28.22</c:v>
                </c:pt>
                <c:pt idx="192">
                  <c:v>-29.08</c:v>
                </c:pt>
                <c:pt idx="193">
                  <c:v>-29.98</c:v>
                </c:pt>
                <c:pt idx="194">
                  <c:v>-30.92</c:v>
                </c:pt>
                <c:pt idx="195">
                  <c:v>-31.67</c:v>
                </c:pt>
                <c:pt idx="196">
                  <c:v>-32.479999999999997</c:v>
                </c:pt>
                <c:pt idx="197">
                  <c:v>-33.200000000000003</c:v>
                </c:pt>
                <c:pt idx="198">
                  <c:v>-33.880000000000003</c:v>
                </c:pt>
                <c:pt idx="199">
                  <c:v>-34.53</c:v>
                </c:pt>
                <c:pt idx="200">
                  <c:v>-34.99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94-459B-8C29-EF7655BAEE30}"/>
            </c:ext>
          </c:extLst>
        </c:ser>
        <c:ser>
          <c:idx val="2"/>
          <c:order val="5"/>
          <c:tx>
            <c:strRef>
              <c:f>'Case 3'!$C$1</c:f>
              <c:strCache>
                <c:ptCount val="1"/>
                <c:pt idx="0">
                  <c:v>Xs(Case3)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3'!$C$2:$C$202</c:f>
              <c:numCache>
                <c:formatCode>General</c:formatCode>
                <c:ptCount val="201"/>
                <c:pt idx="1">
                  <c:v>4.21</c:v>
                </c:pt>
                <c:pt idx="2">
                  <c:v>2.08</c:v>
                </c:pt>
                <c:pt idx="3">
                  <c:v>1.4</c:v>
                </c:pt>
                <c:pt idx="4">
                  <c:v>1.21</c:v>
                </c:pt>
                <c:pt idx="5">
                  <c:v>1.1399999999999999</c:v>
                </c:pt>
                <c:pt idx="6">
                  <c:v>1.1100000000000001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1.1399999999999999</c:v>
                </c:pt>
                <c:pt idx="10">
                  <c:v>1.24</c:v>
                </c:pt>
                <c:pt idx="11">
                  <c:v>1.26</c:v>
                </c:pt>
                <c:pt idx="12">
                  <c:v>1.31</c:v>
                </c:pt>
                <c:pt idx="13">
                  <c:v>1.32</c:v>
                </c:pt>
                <c:pt idx="14">
                  <c:v>1.4</c:v>
                </c:pt>
                <c:pt idx="15">
                  <c:v>1.47</c:v>
                </c:pt>
                <c:pt idx="16">
                  <c:v>1.51</c:v>
                </c:pt>
                <c:pt idx="17">
                  <c:v>1.59</c:v>
                </c:pt>
                <c:pt idx="18">
                  <c:v>1.63</c:v>
                </c:pt>
                <c:pt idx="19">
                  <c:v>1.63</c:v>
                </c:pt>
                <c:pt idx="20">
                  <c:v>1.69</c:v>
                </c:pt>
                <c:pt idx="21">
                  <c:v>1.75</c:v>
                </c:pt>
                <c:pt idx="22">
                  <c:v>1.83</c:v>
                </c:pt>
                <c:pt idx="23">
                  <c:v>1.81</c:v>
                </c:pt>
                <c:pt idx="24">
                  <c:v>1.87</c:v>
                </c:pt>
                <c:pt idx="25">
                  <c:v>2</c:v>
                </c:pt>
                <c:pt idx="26">
                  <c:v>2.02</c:v>
                </c:pt>
                <c:pt idx="27">
                  <c:v>2.12</c:v>
                </c:pt>
                <c:pt idx="28">
                  <c:v>2.13</c:v>
                </c:pt>
                <c:pt idx="29">
                  <c:v>2.2000000000000002</c:v>
                </c:pt>
                <c:pt idx="30">
                  <c:v>2.2200000000000002</c:v>
                </c:pt>
                <c:pt idx="31">
                  <c:v>2.3199999999999998</c:v>
                </c:pt>
                <c:pt idx="32">
                  <c:v>2.4300000000000002</c:v>
                </c:pt>
                <c:pt idx="33">
                  <c:v>2.42</c:v>
                </c:pt>
                <c:pt idx="34">
                  <c:v>2.54</c:v>
                </c:pt>
                <c:pt idx="35">
                  <c:v>2.7</c:v>
                </c:pt>
                <c:pt idx="36">
                  <c:v>2.64</c:v>
                </c:pt>
                <c:pt idx="37">
                  <c:v>2.67</c:v>
                </c:pt>
                <c:pt idx="38">
                  <c:v>2.84</c:v>
                </c:pt>
                <c:pt idx="39">
                  <c:v>2.92</c:v>
                </c:pt>
                <c:pt idx="40">
                  <c:v>2.84</c:v>
                </c:pt>
                <c:pt idx="41">
                  <c:v>2.97</c:v>
                </c:pt>
                <c:pt idx="42">
                  <c:v>3.06</c:v>
                </c:pt>
                <c:pt idx="43">
                  <c:v>3.14</c:v>
                </c:pt>
                <c:pt idx="44">
                  <c:v>3.16</c:v>
                </c:pt>
                <c:pt idx="45">
                  <c:v>3.27</c:v>
                </c:pt>
                <c:pt idx="46">
                  <c:v>3.32</c:v>
                </c:pt>
                <c:pt idx="47">
                  <c:v>3.34</c:v>
                </c:pt>
                <c:pt idx="48">
                  <c:v>3.38</c:v>
                </c:pt>
                <c:pt idx="49">
                  <c:v>3.48</c:v>
                </c:pt>
                <c:pt idx="50">
                  <c:v>3.53</c:v>
                </c:pt>
                <c:pt idx="51">
                  <c:v>3.82</c:v>
                </c:pt>
                <c:pt idx="52">
                  <c:v>4.04</c:v>
                </c:pt>
                <c:pt idx="53">
                  <c:v>4.16</c:v>
                </c:pt>
                <c:pt idx="54">
                  <c:v>4.2</c:v>
                </c:pt>
                <c:pt idx="55">
                  <c:v>4.25</c:v>
                </c:pt>
                <c:pt idx="56">
                  <c:v>4.3</c:v>
                </c:pt>
                <c:pt idx="57">
                  <c:v>4.3600000000000003</c:v>
                </c:pt>
                <c:pt idx="58">
                  <c:v>4.45</c:v>
                </c:pt>
                <c:pt idx="59">
                  <c:v>4.5</c:v>
                </c:pt>
                <c:pt idx="60">
                  <c:v>4.58</c:v>
                </c:pt>
                <c:pt idx="61">
                  <c:v>4.63</c:v>
                </c:pt>
                <c:pt idx="62">
                  <c:v>4.68</c:v>
                </c:pt>
                <c:pt idx="63">
                  <c:v>4.7300000000000004</c:v>
                </c:pt>
                <c:pt idx="64">
                  <c:v>4.79</c:v>
                </c:pt>
                <c:pt idx="65">
                  <c:v>4.8499999999999996</c:v>
                </c:pt>
                <c:pt idx="66">
                  <c:v>4.9000000000000004</c:v>
                </c:pt>
                <c:pt idx="67">
                  <c:v>4.99</c:v>
                </c:pt>
                <c:pt idx="68">
                  <c:v>5.07</c:v>
                </c:pt>
                <c:pt idx="69">
                  <c:v>5.13</c:v>
                </c:pt>
                <c:pt idx="70">
                  <c:v>5.22</c:v>
                </c:pt>
                <c:pt idx="71">
                  <c:v>5.24</c:v>
                </c:pt>
                <c:pt idx="72">
                  <c:v>5.3</c:v>
                </c:pt>
                <c:pt idx="73">
                  <c:v>5.34</c:v>
                </c:pt>
                <c:pt idx="74">
                  <c:v>5.4</c:v>
                </c:pt>
                <c:pt idx="75">
                  <c:v>5.45</c:v>
                </c:pt>
                <c:pt idx="76">
                  <c:v>5.56</c:v>
                </c:pt>
                <c:pt idx="77">
                  <c:v>5.61</c:v>
                </c:pt>
                <c:pt idx="78">
                  <c:v>5.66</c:v>
                </c:pt>
                <c:pt idx="79">
                  <c:v>5.67</c:v>
                </c:pt>
                <c:pt idx="80">
                  <c:v>5.72</c:v>
                </c:pt>
                <c:pt idx="81">
                  <c:v>5.81</c:v>
                </c:pt>
                <c:pt idx="82">
                  <c:v>5.89</c:v>
                </c:pt>
                <c:pt idx="83">
                  <c:v>5.93</c:v>
                </c:pt>
                <c:pt idx="84">
                  <c:v>5.95</c:v>
                </c:pt>
                <c:pt idx="85">
                  <c:v>6.05</c:v>
                </c:pt>
                <c:pt idx="86">
                  <c:v>6.03</c:v>
                </c:pt>
                <c:pt idx="87">
                  <c:v>6.12</c:v>
                </c:pt>
                <c:pt idx="88">
                  <c:v>6.12</c:v>
                </c:pt>
                <c:pt idx="89">
                  <c:v>6.15</c:v>
                </c:pt>
                <c:pt idx="90">
                  <c:v>6.18</c:v>
                </c:pt>
                <c:pt idx="91">
                  <c:v>6.21</c:v>
                </c:pt>
                <c:pt idx="92">
                  <c:v>6.25</c:v>
                </c:pt>
                <c:pt idx="93">
                  <c:v>6.23</c:v>
                </c:pt>
                <c:pt idx="94">
                  <c:v>6.3</c:v>
                </c:pt>
                <c:pt idx="95">
                  <c:v>6.34</c:v>
                </c:pt>
                <c:pt idx="96">
                  <c:v>6.31</c:v>
                </c:pt>
                <c:pt idx="97">
                  <c:v>6.36</c:v>
                </c:pt>
                <c:pt idx="98">
                  <c:v>6.33</c:v>
                </c:pt>
                <c:pt idx="99">
                  <c:v>6.32</c:v>
                </c:pt>
                <c:pt idx="100">
                  <c:v>6.28</c:v>
                </c:pt>
                <c:pt idx="101">
                  <c:v>6.35</c:v>
                </c:pt>
                <c:pt idx="102">
                  <c:v>6.24</c:v>
                </c:pt>
                <c:pt idx="103">
                  <c:v>6.26</c:v>
                </c:pt>
                <c:pt idx="104">
                  <c:v>6.28</c:v>
                </c:pt>
                <c:pt idx="105">
                  <c:v>6.24</c:v>
                </c:pt>
                <c:pt idx="106">
                  <c:v>6.19</c:v>
                </c:pt>
                <c:pt idx="107">
                  <c:v>6.14</c:v>
                </c:pt>
                <c:pt idx="108">
                  <c:v>6.04</c:v>
                </c:pt>
                <c:pt idx="109">
                  <c:v>6.03</c:v>
                </c:pt>
                <c:pt idx="110">
                  <c:v>5.97</c:v>
                </c:pt>
                <c:pt idx="111">
                  <c:v>5.9</c:v>
                </c:pt>
                <c:pt idx="112">
                  <c:v>5.85</c:v>
                </c:pt>
                <c:pt idx="113">
                  <c:v>5.73</c:v>
                </c:pt>
                <c:pt idx="114">
                  <c:v>5.7</c:v>
                </c:pt>
                <c:pt idx="115">
                  <c:v>5.61</c:v>
                </c:pt>
                <c:pt idx="116">
                  <c:v>5.49</c:v>
                </c:pt>
                <c:pt idx="117">
                  <c:v>5.37</c:v>
                </c:pt>
                <c:pt idx="118">
                  <c:v>5.27</c:v>
                </c:pt>
                <c:pt idx="119">
                  <c:v>5.15</c:v>
                </c:pt>
                <c:pt idx="120">
                  <c:v>5.08</c:v>
                </c:pt>
                <c:pt idx="121">
                  <c:v>4.84</c:v>
                </c:pt>
                <c:pt idx="122">
                  <c:v>4.7</c:v>
                </c:pt>
                <c:pt idx="123">
                  <c:v>4.54</c:v>
                </c:pt>
                <c:pt idx="124">
                  <c:v>4.43</c:v>
                </c:pt>
                <c:pt idx="125">
                  <c:v>4.25</c:v>
                </c:pt>
                <c:pt idx="126">
                  <c:v>4.13</c:v>
                </c:pt>
                <c:pt idx="127">
                  <c:v>4.04</c:v>
                </c:pt>
                <c:pt idx="128">
                  <c:v>3.95</c:v>
                </c:pt>
                <c:pt idx="129">
                  <c:v>3.83</c:v>
                </c:pt>
                <c:pt idx="130">
                  <c:v>3.66</c:v>
                </c:pt>
                <c:pt idx="131">
                  <c:v>3.58</c:v>
                </c:pt>
                <c:pt idx="132">
                  <c:v>3.4</c:v>
                </c:pt>
                <c:pt idx="133">
                  <c:v>3.34</c:v>
                </c:pt>
                <c:pt idx="134">
                  <c:v>3.34</c:v>
                </c:pt>
                <c:pt idx="135">
                  <c:v>3.22</c:v>
                </c:pt>
                <c:pt idx="136">
                  <c:v>3.21</c:v>
                </c:pt>
                <c:pt idx="137">
                  <c:v>2.96</c:v>
                </c:pt>
                <c:pt idx="138">
                  <c:v>2.7</c:v>
                </c:pt>
                <c:pt idx="139">
                  <c:v>2.1800000000000002</c:v>
                </c:pt>
                <c:pt idx="140">
                  <c:v>1.85</c:v>
                </c:pt>
                <c:pt idx="141">
                  <c:v>1.41</c:v>
                </c:pt>
                <c:pt idx="142">
                  <c:v>0.96</c:v>
                </c:pt>
                <c:pt idx="143">
                  <c:v>0.46</c:v>
                </c:pt>
                <c:pt idx="144">
                  <c:v>0.01</c:v>
                </c:pt>
                <c:pt idx="145">
                  <c:v>-0.47</c:v>
                </c:pt>
                <c:pt idx="146">
                  <c:v>-1.1499999999999999</c:v>
                </c:pt>
                <c:pt idx="147">
                  <c:v>-1.64</c:v>
                </c:pt>
                <c:pt idx="148">
                  <c:v>-2.23</c:v>
                </c:pt>
                <c:pt idx="149">
                  <c:v>-2.79</c:v>
                </c:pt>
                <c:pt idx="150">
                  <c:v>-3.28</c:v>
                </c:pt>
                <c:pt idx="151">
                  <c:v>-3.81</c:v>
                </c:pt>
                <c:pt idx="152">
                  <c:v>-4.3099999999999996</c:v>
                </c:pt>
                <c:pt idx="153">
                  <c:v>-4.82</c:v>
                </c:pt>
                <c:pt idx="154">
                  <c:v>-5.36</c:v>
                </c:pt>
                <c:pt idx="155">
                  <c:v>-5.9</c:v>
                </c:pt>
                <c:pt idx="156">
                  <c:v>-6.42</c:v>
                </c:pt>
                <c:pt idx="157">
                  <c:v>-6.95</c:v>
                </c:pt>
                <c:pt idx="158">
                  <c:v>-7.43</c:v>
                </c:pt>
                <c:pt idx="159">
                  <c:v>-8.0299999999999994</c:v>
                </c:pt>
                <c:pt idx="160">
                  <c:v>-8.7100000000000009</c:v>
                </c:pt>
                <c:pt idx="161">
                  <c:v>-9.41</c:v>
                </c:pt>
                <c:pt idx="162">
                  <c:v>-10.23</c:v>
                </c:pt>
                <c:pt idx="163">
                  <c:v>-11.13</c:v>
                </c:pt>
                <c:pt idx="164">
                  <c:v>-12.07</c:v>
                </c:pt>
                <c:pt idx="165">
                  <c:v>-12.92</c:v>
                </c:pt>
                <c:pt idx="166">
                  <c:v>-13.86</c:v>
                </c:pt>
                <c:pt idx="167">
                  <c:v>-14.87</c:v>
                </c:pt>
                <c:pt idx="168">
                  <c:v>-15.84</c:v>
                </c:pt>
                <c:pt idx="169">
                  <c:v>-16.77</c:v>
                </c:pt>
                <c:pt idx="170">
                  <c:v>-17.78</c:v>
                </c:pt>
                <c:pt idx="171">
                  <c:v>-18.670000000000002</c:v>
                </c:pt>
                <c:pt idx="172">
                  <c:v>-19.440000000000001</c:v>
                </c:pt>
                <c:pt idx="173">
                  <c:v>-20.309999999999999</c:v>
                </c:pt>
                <c:pt idx="174">
                  <c:v>-21.09</c:v>
                </c:pt>
                <c:pt idx="175">
                  <c:v>-21.78</c:v>
                </c:pt>
                <c:pt idx="176">
                  <c:v>-22.56</c:v>
                </c:pt>
                <c:pt idx="177">
                  <c:v>-23.35</c:v>
                </c:pt>
                <c:pt idx="178">
                  <c:v>-24.03</c:v>
                </c:pt>
                <c:pt idx="179">
                  <c:v>-24.68</c:v>
                </c:pt>
                <c:pt idx="180">
                  <c:v>-25.33</c:v>
                </c:pt>
                <c:pt idx="181">
                  <c:v>-26.07</c:v>
                </c:pt>
                <c:pt idx="182">
                  <c:v>-26.68</c:v>
                </c:pt>
                <c:pt idx="183">
                  <c:v>-27.4</c:v>
                </c:pt>
                <c:pt idx="184">
                  <c:v>-28.08</c:v>
                </c:pt>
                <c:pt idx="185">
                  <c:v>-28.92</c:v>
                </c:pt>
                <c:pt idx="186">
                  <c:v>-29.68</c:v>
                </c:pt>
                <c:pt idx="187">
                  <c:v>-30.74</c:v>
                </c:pt>
                <c:pt idx="188">
                  <c:v>-32.4</c:v>
                </c:pt>
                <c:pt idx="189">
                  <c:v>-35.1</c:v>
                </c:pt>
                <c:pt idx="190">
                  <c:v>-39.31</c:v>
                </c:pt>
                <c:pt idx="191">
                  <c:v>-43.32</c:v>
                </c:pt>
                <c:pt idx="192">
                  <c:v>-43.09</c:v>
                </c:pt>
                <c:pt idx="193">
                  <c:v>-40.049999999999997</c:v>
                </c:pt>
                <c:pt idx="194">
                  <c:v>-37.409999999999997</c:v>
                </c:pt>
                <c:pt idx="195">
                  <c:v>-35.71</c:v>
                </c:pt>
                <c:pt idx="196">
                  <c:v>-34.74</c:v>
                </c:pt>
                <c:pt idx="197">
                  <c:v>-34.08</c:v>
                </c:pt>
                <c:pt idx="198">
                  <c:v>-33.72</c:v>
                </c:pt>
                <c:pt idx="199">
                  <c:v>-33.6</c:v>
                </c:pt>
                <c:pt idx="200">
                  <c:v>-33.799999999999997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94-459B-8C29-EF7655BAEE30}"/>
            </c:ext>
          </c:extLst>
        </c:ser>
        <c:ser>
          <c:idx val="1"/>
          <c:order val="6"/>
          <c:tx>
            <c:strRef>
              <c:f>'Case 2'!$C$1</c:f>
              <c:strCache>
                <c:ptCount val="1"/>
                <c:pt idx="0">
                  <c:v>Xs(Case2)</c:v>
                </c:pt>
              </c:strCache>
            </c:strRef>
          </c:tx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2'!$C$2:$C$202</c:f>
              <c:numCache>
                <c:formatCode>General</c:formatCode>
                <c:ptCount val="201"/>
                <c:pt idx="1">
                  <c:v>2.64</c:v>
                </c:pt>
                <c:pt idx="2">
                  <c:v>0.54</c:v>
                </c:pt>
                <c:pt idx="3">
                  <c:v>-0.38</c:v>
                </c:pt>
                <c:pt idx="4">
                  <c:v>-1.01</c:v>
                </c:pt>
                <c:pt idx="5">
                  <c:v>-1.51</c:v>
                </c:pt>
                <c:pt idx="6">
                  <c:v>-1.98</c:v>
                </c:pt>
                <c:pt idx="7">
                  <c:v>-2.44</c:v>
                </c:pt>
                <c:pt idx="8">
                  <c:v>-2.86</c:v>
                </c:pt>
                <c:pt idx="9">
                  <c:v>-3.25</c:v>
                </c:pt>
                <c:pt idx="10">
                  <c:v>-3.6</c:v>
                </c:pt>
                <c:pt idx="11">
                  <c:v>-4.01</c:v>
                </c:pt>
                <c:pt idx="12">
                  <c:v>-4.32</c:v>
                </c:pt>
                <c:pt idx="13">
                  <c:v>-4.63</c:v>
                </c:pt>
                <c:pt idx="14">
                  <c:v>-4.9800000000000004</c:v>
                </c:pt>
                <c:pt idx="15">
                  <c:v>-5.25</c:v>
                </c:pt>
                <c:pt idx="16">
                  <c:v>-5.56</c:v>
                </c:pt>
                <c:pt idx="17">
                  <c:v>-5.77</c:v>
                </c:pt>
                <c:pt idx="18">
                  <c:v>-6.04</c:v>
                </c:pt>
                <c:pt idx="19">
                  <c:v>-6.23</c:v>
                </c:pt>
                <c:pt idx="20">
                  <c:v>-6.45</c:v>
                </c:pt>
                <c:pt idx="21">
                  <c:v>-6.61</c:v>
                </c:pt>
                <c:pt idx="22">
                  <c:v>-6.79</c:v>
                </c:pt>
                <c:pt idx="23">
                  <c:v>-6.9</c:v>
                </c:pt>
                <c:pt idx="24">
                  <c:v>-7.03</c:v>
                </c:pt>
                <c:pt idx="25">
                  <c:v>-7.09</c:v>
                </c:pt>
                <c:pt idx="26">
                  <c:v>-7.17</c:v>
                </c:pt>
                <c:pt idx="27">
                  <c:v>-7.25</c:v>
                </c:pt>
                <c:pt idx="28">
                  <c:v>-7.3</c:v>
                </c:pt>
                <c:pt idx="29">
                  <c:v>-7.31</c:v>
                </c:pt>
                <c:pt idx="30">
                  <c:v>-7.3</c:v>
                </c:pt>
                <c:pt idx="31">
                  <c:v>-7.27</c:v>
                </c:pt>
                <c:pt idx="32">
                  <c:v>-7.2</c:v>
                </c:pt>
                <c:pt idx="33">
                  <c:v>-7.12</c:v>
                </c:pt>
                <c:pt idx="34">
                  <c:v>-7.07</c:v>
                </c:pt>
                <c:pt idx="35">
                  <c:v>-6.97</c:v>
                </c:pt>
                <c:pt idx="36">
                  <c:v>-6.83</c:v>
                </c:pt>
                <c:pt idx="37">
                  <c:v>-6.74</c:v>
                </c:pt>
                <c:pt idx="38">
                  <c:v>-6.59</c:v>
                </c:pt>
                <c:pt idx="39">
                  <c:v>-6.45</c:v>
                </c:pt>
                <c:pt idx="40">
                  <c:v>-6.27</c:v>
                </c:pt>
                <c:pt idx="41">
                  <c:v>-6.13</c:v>
                </c:pt>
                <c:pt idx="42">
                  <c:v>-5.88</c:v>
                </c:pt>
                <c:pt idx="43">
                  <c:v>-5.69</c:v>
                </c:pt>
                <c:pt idx="44">
                  <c:v>-5.46</c:v>
                </c:pt>
                <c:pt idx="45">
                  <c:v>-5.21</c:v>
                </c:pt>
                <c:pt idx="46">
                  <c:v>-4.9400000000000004</c:v>
                </c:pt>
                <c:pt idx="47">
                  <c:v>-4.6900000000000004</c:v>
                </c:pt>
                <c:pt idx="48">
                  <c:v>-4.41</c:v>
                </c:pt>
                <c:pt idx="49">
                  <c:v>-4.13</c:v>
                </c:pt>
                <c:pt idx="50">
                  <c:v>-3.79</c:v>
                </c:pt>
                <c:pt idx="51">
                  <c:v>-3.44</c:v>
                </c:pt>
                <c:pt idx="52">
                  <c:v>-3.04</c:v>
                </c:pt>
                <c:pt idx="53">
                  <c:v>-2.71</c:v>
                </c:pt>
                <c:pt idx="54">
                  <c:v>-2.38</c:v>
                </c:pt>
                <c:pt idx="55">
                  <c:v>-2.04</c:v>
                </c:pt>
                <c:pt idx="56">
                  <c:v>-1.72</c:v>
                </c:pt>
                <c:pt idx="57">
                  <c:v>-1.35</c:v>
                </c:pt>
                <c:pt idx="58">
                  <c:v>-0.98</c:v>
                </c:pt>
                <c:pt idx="59">
                  <c:v>-0.59</c:v>
                </c:pt>
                <c:pt idx="60">
                  <c:v>-0.18</c:v>
                </c:pt>
                <c:pt idx="61">
                  <c:v>0.22</c:v>
                </c:pt>
                <c:pt idx="62">
                  <c:v>0.61</c:v>
                </c:pt>
                <c:pt idx="63">
                  <c:v>1.02</c:v>
                </c:pt>
                <c:pt idx="64">
                  <c:v>1.42</c:v>
                </c:pt>
                <c:pt idx="65">
                  <c:v>1.82</c:v>
                </c:pt>
                <c:pt idx="66">
                  <c:v>2.25</c:v>
                </c:pt>
                <c:pt idx="67">
                  <c:v>2.69</c:v>
                </c:pt>
                <c:pt idx="68">
                  <c:v>3.14</c:v>
                </c:pt>
                <c:pt idx="69">
                  <c:v>3.56</c:v>
                </c:pt>
                <c:pt idx="70">
                  <c:v>4.03</c:v>
                </c:pt>
                <c:pt idx="71">
                  <c:v>4.46</c:v>
                </c:pt>
                <c:pt idx="72">
                  <c:v>4.92</c:v>
                </c:pt>
                <c:pt idx="73">
                  <c:v>5.39</c:v>
                </c:pt>
                <c:pt idx="74">
                  <c:v>5.9</c:v>
                </c:pt>
                <c:pt idx="75">
                  <c:v>6.34</c:v>
                </c:pt>
                <c:pt idx="76">
                  <c:v>6.85</c:v>
                </c:pt>
                <c:pt idx="77">
                  <c:v>7.35</c:v>
                </c:pt>
                <c:pt idx="78">
                  <c:v>7.84</c:v>
                </c:pt>
                <c:pt idx="79">
                  <c:v>8.3699999999999992</c:v>
                </c:pt>
                <c:pt idx="80">
                  <c:v>8.86</c:v>
                </c:pt>
                <c:pt idx="81">
                  <c:v>9.4</c:v>
                </c:pt>
                <c:pt idx="82">
                  <c:v>9.92</c:v>
                </c:pt>
                <c:pt idx="83">
                  <c:v>10.42</c:v>
                </c:pt>
                <c:pt idx="84">
                  <c:v>10.96</c:v>
                </c:pt>
                <c:pt idx="85">
                  <c:v>11.48</c:v>
                </c:pt>
                <c:pt idx="86">
                  <c:v>12.05</c:v>
                </c:pt>
                <c:pt idx="87">
                  <c:v>12.57</c:v>
                </c:pt>
                <c:pt idx="88">
                  <c:v>13.14</c:v>
                </c:pt>
                <c:pt idx="89">
                  <c:v>13.7</c:v>
                </c:pt>
                <c:pt idx="90">
                  <c:v>14.24</c:v>
                </c:pt>
                <c:pt idx="91">
                  <c:v>14.82</c:v>
                </c:pt>
                <c:pt idx="92">
                  <c:v>15.42</c:v>
                </c:pt>
                <c:pt idx="93">
                  <c:v>15.99</c:v>
                </c:pt>
                <c:pt idx="94">
                  <c:v>16.559999999999999</c:v>
                </c:pt>
                <c:pt idx="95">
                  <c:v>17.16</c:v>
                </c:pt>
                <c:pt idx="96">
                  <c:v>17.78</c:v>
                </c:pt>
                <c:pt idx="97">
                  <c:v>18.38</c:v>
                </c:pt>
                <c:pt idx="98">
                  <c:v>18.989999999999998</c:v>
                </c:pt>
                <c:pt idx="99">
                  <c:v>19.59</c:v>
                </c:pt>
                <c:pt idx="100">
                  <c:v>20.21</c:v>
                </c:pt>
                <c:pt idx="101">
                  <c:v>20.84</c:v>
                </c:pt>
                <c:pt idx="102">
                  <c:v>21.43</c:v>
                </c:pt>
                <c:pt idx="103">
                  <c:v>22.13</c:v>
                </c:pt>
                <c:pt idx="104">
                  <c:v>22.73</c:v>
                </c:pt>
                <c:pt idx="105">
                  <c:v>23.37</c:v>
                </c:pt>
                <c:pt idx="106">
                  <c:v>24.05</c:v>
                </c:pt>
                <c:pt idx="107">
                  <c:v>24.73</c:v>
                </c:pt>
                <c:pt idx="108">
                  <c:v>25.41</c:v>
                </c:pt>
                <c:pt idx="109">
                  <c:v>26.16</c:v>
                </c:pt>
                <c:pt idx="110">
                  <c:v>26.77</c:v>
                </c:pt>
                <c:pt idx="111">
                  <c:v>27.46</c:v>
                </c:pt>
                <c:pt idx="112">
                  <c:v>28.17</c:v>
                </c:pt>
                <c:pt idx="113">
                  <c:v>28.9</c:v>
                </c:pt>
                <c:pt idx="114">
                  <c:v>29.61</c:v>
                </c:pt>
                <c:pt idx="115">
                  <c:v>30.35</c:v>
                </c:pt>
                <c:pt idx="116">
                  <c:v>31.05</c:v>
                </c:pt>
                <c:pt idx="117">
                  <c:v>31.84</c:v>
                </c:pt>
                <c:pt idx="118">
                  <c:v>32.58</c:v>
                </c:pt>
                <c:pt idx="119">
                  <c:v>33.369999999999997</c:v>
                </c:pt>
                <c:pt idx="120">
                  <c:v>34.159999999999997</c:v>
                </c:pt>
                <c:pt idx="121">
                  <c:v>34.9</c:v>
                </c:pt>
                <c:pt idx="122">
                  <c:v>35.75</c:v>
                </c:pt>
                <c:pt idx="123">
                  <c:v>36.58</c:v>
                </c:pt>
                <c:pt idx="124">
                  <c:v>37.409999999999997</c:v>
                </c:pt>
                <c:pt idx="125">
                  <c:v>38.28</c:v>
                </c:pt>
                <c:pt idx="126">
                  <c:v>39.159999999999997</c:v>
                </c:pt>
                <c:pt idx="127">
                  <c:v>39.92</c:v>
                </c:pt>
                <c:pt idx="128">
                  <c:v>40.83</c:v>
                </c:pt>
                <c:pt idx="129">
                  <c:v>41.75</c:v>
                </c:pt>
                <c:pt idx="130">
                  <c:v>42.59</c:v>
                </c:pt>
                <c:pt idx="131">
                  <c:v>43.57</c:v>
                </c:pt>
                <c:pt idx="132">
                  <c:v>44.52</c:v>
                </c:pt>
                <c:pt idx="133">
                  <c:v>45.41</c:v>
                </c:pt>
                <c:pt idx="134">
                  <c:v>46.43</c:v>
                </c:pt>
                <c:pt idx="135">
                  <c:v>47.52</c:v>
                </c:pt>
                <c:pt idx="136">
                  <c:v>48.49</c:v>
                </c:pt>
                <c:pt idx="137">
                  <c:v>49.56</c:v>
                </c:pt>
                <c:pt idx="138">
                  <c:v>50.68</c:v>
                </c:pt>
                <c:pt idx="139">
                  <c:v>51.75</c:v>
                </c:pt>
                <c:pt idx="140">
                  <c:v>52.99</c:v>
                </c:pt>
                <c:pt idx="141">
                  <c:v>54.12</c:v>
                </c:pt>
                <c:pt idx="142">
                  <c:v>55.25</c:v>
                </c:pt>
                <c:pt idx="143">
                  <c:v>56.51</c:v>
                </c:pt>
                <c:pt idx="144">
                  <c:v>57.69</c:v>
                </c:pt>
                <c:pt idx="145">
                  <c:v>59.03</c:v>
                </c:pt>
                <c:pt idx="146">
                  <c:v>60.21</c:v>
                </c:pt>
                <c:pt idx="147">
                  <c:v>61.49</c:v>
                </c:pt>
                <c:pt idx="148">
                  <c:v>62.8</c:v>
                </c:pt>
                <c:pt idx="149">
                  <c:v>64.13</c:v>
                </c:pt>
                <c:pt idx="150">
                  <c:v>65.59</c:v>
                </c:pt>
                <c:pt idx="151">
                  <c:v>67.14</c:v>
                </c:pt>
                <c:pt idx="152">
                  <c:v>68.84</c:v>
                </c:pt>
                <c:pt idx="153">
                  <c:v>70.650000000000006</c:v>
                </c:pt>
                <c:pt idx="154">
                  <c:v>72.680000000000007</c:v>
                </c:pt>
                <c:pt idx="155">
                  <c:v>74.989999999999995</c:v>
                </c:pt>
                <c:pt idx="156">
                  <c:v>77.42</c:v>
                </c:pt>
                <c:pt idx="157">
                  <c:v>79.900000000000006</c:v>
                </c:pt>
                <c:pt idx="158">
                  <c:v>82.14</c:v>
                </c:pt>
                <c:pt idx="159">
                  <c:v>82.13</c:v>
                </c:pt>
                <c:pt idx="160">
                  <c:v>76.33</c:v>
                </c:pt>
                <c:pt idx="161">
                  <c:v>63.57</c:v>
                </c:pt>
                <c:pt idx="162">
                  <c:v>53.36</c:v>
                </c:pt>
                <c:pt idx="163">
                  <c:v>51.41</c:v>
                </c:pt>
                <c:pt idx="164">
                  <c:v>53.48</c:v>
                </c:pt>
                <c:pt idx="165">
                  <c:v>55.87</c:v>
                </c:pt>
                <c:pt idx="166">
                  <c:v>58.03</c:v>
                </c:pt>
                <c:pt idx="167">
                  <c:v>59.51</c:v>
                </c:pt>
                <c:pt idx="168">
                  <c:v>60.42</c:v>
                </c:pt>
                <c:pt idx="169">
                  <c:v>60.89</c:v>
                </c:pt>
                <c:pt idx="170">
                  <c:v>61.05</c:v>
                </c:pt>
                <c:pt idx="171">
                  <c:v>60.72</c:v>
                </c:pt>
                <c:pt idx="172">
                  <c:v>59.91</c:v>
                </c:pt>
                <c:pt idx="173">
                  <c:v>58.78</c:v>
                </c:pt>
                <c:pt idx="174">
                  <c:v>57.42</c:v>
                </c:pt>
                <c:pt idx="175">
                  <c:v>55.47</c:v>
                </c:pt>
                <c:pt idx="176">
                  <c:v>53.29</c:v>
                </c:pt>
                <c:pt idx="177">
                  <c:v>50.65</c:v>
                </c:pt>
                <c:pt idx="178">
                  <c:v>47.86</c:v>
                </c:pt>
                <c:pt idx="179">
                  <c:v>44.78</c:v>
                </c:pt>
                <c:pt idx="180">
                  <c:v>41.82</c:v>
                </c:pt>
                <c:pt idx="181">
                  <c:v>38.17</c:v>
                </c:pt>
                <c:pt idx="182">
                  <c:v>34.4</c:v>
                </c:pt>
                <c:pt idx="183">
                  <c:v>30.26</c:v>
                </c:pt>
                <c:pt idx="184">
                  <c:v>25.52</c:v>
                </c:pt>
                <c:pt idx="185">
                  <c:v>20.55</c:v>
                </c:pt>
                <c:pt idx="186">
                  <c:v>15.02</c:v>
                </c:pt>
                <c:pt idx="187">
                  <c:v>9.24</c:v>
                </c:pt>
                <c:pt idx="188">
                  <c:v>2.97</c:v>
                </c:pt>
                <c:pt idx="189">
                  <c:v>-3.54</c:v>
                </c:pt>
                <c:pt idx="190">
                  <c:v>-10.08</c:v>
                </c:pt>
                <c:pt idx="191">
                  <c:v>-17.420000000000002</c:v>
                </c:pt>
                <c:pt idx="192">
                  <c:v>-24.47</c:v>
                </c:pt>
                <c:pt idx="193">
                  <c:v>-31.42</c:v>
                </c:pt>
                <c:pt idx="194">
                  <c:v>-38.43</c:v>
                </c:pt>
                <c:pt idx="195">
                  <c:v>-44.92</c:v>
                </c:pt>
                <c:pt idx="196">
                  <c:v>-51.31</c:v>
                </c:pt>
                <c:pt idx="197">
                  <c:v>-57.13</c:v>
                </c:pt>
                <c:pt idx="198">
                  <c:v>-62.94</c:v>
                </c:pt>
                <c:pt idx="199">
                  <c:v>-68.03</c:v>
                </c:pt>
                <c:pt idx="200">
                  <c:v>-72.599999999999994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94-459B-8C29-EF7655BAEE30}"/>
            </c:ext>
          </c:extLst>
        </c:ser>
        <c:ser>
          <c:idx val="0"/>
          <c:order val="7"/>
          <c:tx>
            <c:strRef>
              <c:f>'Case 1'!$C$1</c:f>
              <c:strCache>
                <c:ptCount val="1"/>
                <c:pt idx="0">
                  <c:v>Xs(Case1)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1'!$C$2:$C$202</c:f>
              <c:numCache>
                <c:formatCode>General</c:formatCode>
                <c:ptCount val="201"/>
                <c:pt idx="1">
                  <c:v>2.2000000000000002</c:v>
                </c:pt>
                <c:pt idx="2">
                  <c:v>-0.33</c:v>
                </c:pt>
                <c:pt idx="3">
                  <c:v>-1.79</c:v>
                </c:pt>
                <c:pt idx="4">
                  <c:v>-2.87</c:v>
                </c:pt>
                <c:pt idx="5">
                  <c:v>-3.82</c:v>
                </c:pt>
                <c:pt idx="6">
                  <c:v>-4.74</c:v>
                </c:pt>
                <c:pt idx="7">
                  <c:v>-5.57</c:v>
                </c:pt>
                <c:pt idx="8">
                  <c:v>-6.35</c:v>
                </c:pt>
                <c:pt idx="9">
                  <c:v>-7.12</c:v>
                </c:pt>
                <c:pt idx="10">
                  <c:v>-7.84</c:v>
                </c:pt>
                <c:pt idx="11">
                  <c:v>-8.51</c:v>
                </c:pt>
                <c:pt idx="12">
                  <c:v>-9.1</c:v>
                </c:pt>
                <c:pt idx="13">
                  <c:v>-9.6999999999999993</c:v>
                </c:pt>
                <c:pt idx="14">
                  <c:v>-10.19</c:v>
                </c:pt>
                <c:pt idx="15">
                  <c:v>-10.7</c:v>
                </c:pt>
                <c:pt idx="16">
                  <c:v>-11.14</c:v>
                </c:pt>
                <c:pt idx="17">
                  <c:v>-11.49</c:v>
                </c:pt>
                <c:pt idx="18">
                  <c:v>-11.84</c:v>
                </c:pt>
                <c:pt idx="19">
                  <c:v>-12.07</c:v>
                </c:pt>
                <c:pt idx="20">
                  <c:v>-12.33</c:v>
                </c:pt>
                <c:pt idx="21">
                  <c:v>-12.5</c:v>
                </c:pt>
                <c:pt idx="22">
                  <c:v>-12.65</c:v>
                </c:pt>
                <c:pt idx="23">
                  <c:v>-12.78</c:v>
                </c:pt>
                <c:pt idx="24">
                  <c:v>-12.84</c:v>
                </c:pt>
                <c:pt idx="25">
                  <c:v>-12.86</c:v>
                </c:pt>
                <c:pt idx="26">
                  <c:v>-12.81</c:v>
                </c:pt>
                <c:pt idx="27">
                  <c:v>-12.74</c:v>
                </c:pt>
                <c:pt idx="28">
                  <c:v>-12.66</c:v>
                </c:pt>
                <c:pt idx="29">
                  <c:v>-12.52</c:v>
                </c:pt>
                <c:pt idx="30">
                  <c:v>-12.36</c:v>
                </c:pt>
                <c:pt idx="31">
                  <c:v>-12.19</c:v>
                </c:pt>
                <c:pt idx="32">
                  <c:v>-11.98</c:v>
                </c:pt>
                <c:pt idx="33">
                  <c:v>-11.74</c:v>
                </c:pt>
                <c:pt idx="34">
                  <c:v>-11.46</c:v>
                </c:pt>
                <c:pt idx="35">
                  <c:v>-11.22</c:v>
                </c:pt>
                <c:pt idx="36">
                  <c:v>-10.88</c:v>
                </c:pt>
                <c:pt idx="37">
                  <c:v>-10.55</c:v>
                </c:pt>
                <c:pt idx="38">
                  <c:v>-10.24</c:v>
                </c:pt>
                <c:pt idx="39">
                  <c:v>-9.9</c:v>
                </c:pt>
                <c:pt idx="40">
                  <c:v>-9.52</c:v>
                </c:pt>
                <c:pt idx="41">
                  <c:v>-9.14</c:v>
                </c:pt>
                <c:pt idx="42">
                  <c:v>-8.76</c:v>
                </c:pt>
                <c:pt idx="43">
                  <c:v>-8.33</c:v>
                </c:pt>
                <c:pt idx="44">
                  <c:v>-7.89</c:v>
                </c:pt>
                <c:pt idx="45">
                  <c:v>-7.49</c:v>
                </c:pt>
                <c:pt idx="46">
                  <c:v>-7.04</c:v>
                </c:pt>
                <c:pt idx="47">
                  <c:v>-6.62</c:v>
                </c:pt>
                <c:pt idx="48">
                  <c:v>-6.12</c:v>
                </c:pt>
                <c:pt idx="49">
                  <c:v>-5.64</c:v>
                </c:pt>
                <c:pt idx="50">
                  <c:v>-5.18</c:v>
                </c:pt>
                <c:pt idx="51">
                  <c:v>-4.63</c:v>
                </c:pt>
                <c:pt idx="52">
                  <c:v>-4.1399999999999997</c:v>
                </c:pt>
                <c:pt idx="53">
                  <c:v>-3.63</c:v>
                </c:pt>
                <c:pt idx="54">
                  <c:v>-3.17</c:v>
                </c:pt>
                <c:pt idx="55">
                  <c:v>-2.66</c:v>
                </c:pt>
                <c:pt idx="56">
                  <c:v>-2.15</c:v>
                </c:pt>
                <c:pt idx="57">
                  <c:v>-1.65</c:v>
                </c:pt>
                <c:pt idx="58">
                  <c:v>-1.1299999999999999</c:v>
                </c:pt>
                <c:pt idx="59">
                  <c:v>-0.6</c:v>
                </c:pt>
                <c:pt idx="60">
                  <c:v>-0.09</c:v>
                </c:pt>
                <c:pt idx="61">
                  <c:v>0.46</c:v>
                </c:pt>
                <c:pt idx="62">
                  <c:v>0.98</c:v>
                </c:pt>
                <c:pt idx="63">
                  <c:v>1.5</c:v>
                </c:pt>
                <c:pt idx="64">
                  <c:v>2.0499999999999998</c:v>
                </c:pt>
                <c:pt idx="65">
                  <c:v>2.6</c:v>
                </c:pt>
                <c:pt idx="66">
                  <c:v>3.13</c:v>
                </c:pt>
                <c:pt idx="67">
                  <c:v>3.68</c:v>
                </c:pt>
                <c:pt idx="68">
                  <c:v>4.25</c:v>
                </c:pt>
                <c:pt idx="69">
                  <c:v>4.79</c:v>
                </c:pt>
                <c:pt idx="70">
                  <c:v>5.35</c:v>
                </c:pt>
                <c:pt idx="71">
                  <c:v>5.91</c:v>
                </c:pt>
                <c:pt idx="72">
                  <c:v>6.48</c:v>
                </c:pt>
                <c:pt idx="73">
                  <c:v>7.04</c:v>
                </c:pt>
                <c:pt idx="74">
                  <c:v>7.62</c:v>
                </c:pt>
                <c:pt idx="75">
                  <c:v>8.1999999999999993</c:v>
                </c:pt>
                <c:pt idx="76">
                  <c:v>8.77</c:v>
                </c:pt>
                <c:pt idx="77">
                  <c:v>9.36</c:v>
                </c:pt>
                <c:pt idx="78">
                  <c:v>9.93</c:v>
                </c:pt>
                <c:pt idx="79">
                  <c:v>10.54</c:v>
                </c:pt>
                <c:pt idx="80">
                  <c:v>11.11</c:v>
                </c:pt>
                <c:pt idx="81">
                  <c:v>11.71</c:v>
                </c:pt>
                <c:pt idx="82">
                  <c:v>12.32</c:v>
                </c:pt>
                <c:pt idx="83">
                  <c:v>12.92</c:v>
                </c:pt>
                <c:pt idx="84">
                  <c:v>13.51</c:v>
                </c:pt>
                <c:pt idx="85">
                  <c:v>14.12</c:v>
                </c:pt>
                <c:pt idx="86">
                  <c:v>14.74</c:v>
                </c:pt>
                <c:pt idx="87">
                  <c:v>15.35</c:v>
                </c:pt>
                <c:pt idx="88">
                  <c:v>15.98</c:v>
                </c:pt>
                <c:pt idx="89">
                  <c:v>16.59</c:v>
                </c:pt>
                <c:pt idx="90">
                  <c:v>17.170000000000002</c:v>
                </c:pt>
                <c:pt idx="91">
                  <c:v>17.809999999999999</c:v>
                </c:pt>
                <c:pt idx="92">
                  <c:v>18.489999999999998</c:v>
                </c:pt>
                <c:pt idx="93">
                  <c:v>19.12</c:v>
                </c:pt>
                <c:pt idx="94">
                  <c:v>19.809999999999999</c:v>
                </c:pt>
                <c:pt idx="95">
                  <c:v>20.440000000000001</c:v>
                </c:pt>
                <c:pt idx="96">
                  <c:v>21.09</c:v>
                </c:pt>
                <c:pt idx="97">
                  <c:v>21.76</c:v>
                </c:pt>
                <c:pt idx="98">
                  <c:v>22.45</c:v>
                </c:pt>
                <c:pt idx="99">
                  <c:v>23.11</c:v>
                </c:pt>
                <c:pt idx="100">
                  <c:v>23.75</c:v>
                </c:pt>
                <c:pt idx="101">
                  <c:v>24.49</c:v>
                </c:pt>
                <c:pt idx="102">
                  <c:v>25.19</c:v>
                </c:pt>
                <c:pt idx="103">
                  <c:v>25.89</c:v>
                </c:pt>
                <c:pt idx="104">
                  <c:v>26.6</c:v>
                </c:pt>
                <c:pt idx="105">
                  <c:v>27.33</c:v>
                </c:pt>
                <c:pt idx="106">
                  <c:v>28.06</c:v>
                </c:pt>
                <c:pt idx="107">
                  <c:v>28.81</c:v>
                </c:pt>
                <c:pt idx="108">
                  <c:v>29.56</c:v>
                </c:pt>
                <c:pt idx="109">
                  <c:v>30.33</c:v>
                </c:pt>
                <c:pt idx="110">
                  <c:v>31.1</c:v>
                </c:pt>
                <c:pt idx="111">
                  <c:v>31.86</c:v>
                </c:pt>
                <c:pt idx="112">
                  <c:v>32.67</c:v>
                </c:pt>
                <c:pt idx="113">
                  <c:v>33.47</c:v>
                </c:pt>
                <c:pt idx="114">
                  <c:v>34.26</c:v>
                </c:pt>
                <c:pt idx="115">
                  <c:v>35.1</c:v>
                </c:pt>
                <c:pt idx="116">
                  <c:v>35.92</c:v>
                </c:pt>
                <c:pt idx="117">
                  <c:v>36.79</c:v>
                </c:pt>
                <c:pt idx="118">
                  <c:v>37.64</c:v>
                </c:pt>
                <c:pt idx="119">
                  <c:v>38.520000000000003</c:v>
                </c:pt>
                <c:pt idx="120">
                  <c:v>39.409999999999997</c:v>
                </c:pt>
                <c:pt idx="121">
                  <c:v>40.299999999999997</c:v>
                </c:pt>
                <c:pt idx="122">
                  <c:v>41.25</c:v>
                </c:pt>
                <c:pt idx="123">
                  <c:v>42.2</c:v>
                </c:pt>
                <c:pt idx="124">
                  <c:v>43.11</c:v>
                </c:pt>
                <c:pt idx="125">
                  <c:v>44.1</c:v>
                </c:pt>
                <c:pt idx="126">
                  <c:v>45.08</c:v>
                </c:pt>
                <c:pt idx="127">
                  <c:v>46.03</c:v>
                </c:pt>
                <c:pt idx="128">
                  <c:v>47.07</c:v>
                </c:pt>
                <c:pt idx="129">
                  <c:v>48.15</c:v>
                </c:pt>
                <c:pt idx="130">
                  <c:v>49.22</c:v>
                </c:pt>
                <c:pt idx="131">
                  <c:v>50.27</c:v>
                </c:pt>
                <c:pt idx="132">
                  <c:v>51.36</c:v>
                </c:pt>
                <c:pt idx="133">
                  <c:v>52.48</c:v>
                </c:pt>
                <c:pt idx="134">
                  <c:v>53.62</c:v>
                </c:pt>
                <c:pt idx="135">
                  <c:v>54.77</c:v>
                </c:pt>
                <c:pt idx="136">
                  <c:v>55.99</c:v>
                </c:pt>
                <c:pt idx="137">
                  <c:v>57.22</c:v>
                </c:pt>
                <c:pt idx="138">
                  <c:v>58.44</c:v>
                </c:pt>
                <c:pt idx="139">
                  <c:v>59.73</c:v>
                </c:pt>
                <c:pt idx="140">
                  <c:v>61</c:v>
                </c:pt>
                <c:pt idx="141">
                  <c:v>62.37</c:v>
                </c:pt>
                <c:pt idx="142">
                  <c:v>63.73</c:v>
                </c:pt>
                <c:pt idx="143">
                  <c:v>65.16</c:v>
                </c:pt>
                <c:pt idx="144">
                  <c:v>66.62</c:v>
                </c:pt>
                <c:pt idx="145">
                  <c:v>68.11</c:v>
                </c:pt>
                <c:pt idx="146">
                  <c:v>69.599999999999994</c:v>
                </c:pt>
                <c:pt idx="147">
                  <c:v>71.14</c:v>
                </c:pt>
                <c:pt idx="148">
                  <c:v>72.739999999999995</c:v>
                </c:pt>
                <c:pt idx="149">
                  <c:v>74.34</c:v>
                </c:pt>
                <c:pt idx="150">
                  <c:v>76.03</c:v>
                </c:pt>
                <c:pt idx="151">
                  <c:v>77.8</c:v>
                </c:pt>
                <c:pt idx="152">
                  <c:v>79.45</c:v>
                </c:pt>
                <c:pt idx="153">
                  <c:v>81.42</c:v>
                </c:pt>
                <c:pt idx="154">
                  <c:v>83.3</c:v>
                </c:pt>
                <c:pt idx="155">
                  <c:v>85.17</c:v>
                </c:pt>
                <c:pt idx="156">
                  <c:v>87.1</c:v>
                </c:pt>
                <c:pt idx="157">
                  <c:v>89.16</c:v>
                </c:pt>
                <c:pt idx="158">
                  <c:v>91.32</c:v>
                </c:pt>
                <c:pt idx="159">
                  <c:v>93.47</c:v>
                </c:pt>
                <c:pt idx="160">
                  <c:v>95.79</c:v>
                </c:pt>
                <c:pt idx="161">
                  <c:v>98.14</c:v>
                </c:pt>
                <c:pt idx="162">
                  <c:v>100.61</c:v>
                </c:pt>
                <c:pt idx="163">
                  <c:v>103.25</c:v>
                </c:pt>
                <c:pt idx="164">
                  <c:v>105.55</c:v>
                </c:pt>
                <c:pt idx="165">
                  <c:v>108.57</c:v>
                </c:pt>
                <c:pt idx="166">
                  <c:v>111.42</c:v>
                </c:pt>
                <c:pt idx="167">
                  <c:v>114.35</c:v>
                </c:pt>
                <c:pt idx="168">
                  <c:v>117.43</c:v>
                </c:pt>
                <c:pt idx="169">
                  <c:v>120.64</c:v>
                </c:pt>
                <c:pt idx="170">
                  <c:v>123.85</c:v>
                </c:pt>
                <c:pt idx="171">
                  <c:v>127.37</c:v>
                </c:pt>
                <c:pt idx="172">
                  <c:v>130.82</c:v>
                </c:pt>
                <c:pt idx="173">
                  <c:v>134.19999999999999</c:v>
                </c:pt>
                <c:pt idx="174">
                  <c:v>137.82</c:v>
                </c:pt>
                <c:pt idx="175">
                  <c:v>141.52000000000001</c:v>
                </c:pt>
                <c:pt idx="176">
                  <c:v>145.29</c:v>
                </c:pt>
                <c:pt idx="177">
                  <c:v>148.85</c:v>
                </c:pt>
                <c:pt idx="178">
                  <c:v>152.83000000000001</c:v>
                </c:pt>
                <c:pt idx="179">
                  <c:v>156.82</c:v>
                </c:pt>
                <c:pt idx="180">
                  <c:v>160.75</c:v>
                </c:pt>
                <c:pt idx="181">
                  <c:v>165.02</c:v>
                </c:pt>
                <c:pt idx="182">
                  <c:v>168.9</c:v>
                </c:pt>
                <c:pt idx="183">
                  <c:v>173.46</c:v>
                </c:pt>
                <c:pt idx="184">
                  <c:v>177.87</c:v>
                </c:pt>
                <c:pt idx="185">
                  <c:v>182.02</c:v>
                </c:pt>
                <c:pt idx="186">
                  <c:v>186.43</c:v>
                </c:pt>
                <c:pt idx="187">
                  <c:v>190.78</c:v>
                </c:pt>
                <c:pt idx="188">
                  <c:v>194.65</c:v>
                </c:pt>
                <c:pt idx="189">
                  <c:v>198.29</c:v>
                </c:pt>
                <c:pt idx="190">
                  <c:v>201.35</c:v>
                </c:pt>
                <c:pt idx="191">
                  <c:v>203.43</c:v>
                </c:pt>
                <c:pt idx="192">
                  <c:v>204.23</c:v>
                </c:pt>
                <c:pt idx="193">
                  <c:v>203.87</c:v>
                </c:pt>
                <c:pt idx="194">
                  <c:v>199.87</c:v>
                </c:pt>
                <c:pt idx="195">
                  <c:v>194.77</c:v>
                </c:pt>
                <c:pt idx="196">
                  <c:v>185.97</c:v>
                </c:pt>
                <c:pt idx="197">
                  <c:v>173.27</c:v>
                </c:pt>
                <c:pt idx="198">
                  <c:v>155.87</c:v>
                </c:pt>
                <c:pt idx="199">
                  <c:v>133.02000000000001</c:v>
                </c:pt>
                <c:pt idx="200">
                  <c:v>102.6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94-459B-8C29-EF7655BAE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600879"/>
        <c:axId val="783387375"/>
      </c:scatterChart>
      <c:valAx>
        <c:axId val="981600879"/>
        <c:scaling>
          <c:orientation val="minMax"/>
          <c:max val="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600">
                    <a:latin typeface="Arial Black" panose="020B0A04020102020204" pitchFamily="34" charset="0"/>
                  </a:rPr>
                  <a:t>Frequency</a:t>
                </a:r>
                <a:r>
                  <a:rPr lang="en-US" altLang="ja-JP" sz="1600" baseline="0">
                    <a:latin typeface="Arial Black" panose="020B0A04020102020204" pitchFamily="34" charset="0"/>
                  </a:rPr>
                  <a:t> [MHz]</a:t>
                </a:r>
                <a:endParaRPr lang="ja-JP" altLang="en-US" sz="16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3387375"/>
        <c:crosses val="autoZero"/>
        <c:crossBetween val="midCat"/>
      </c:valAx>
      <c:valAx>
        <c:axId val="783387375"/>
        <c:scaling>
          <c:orientation val="minMax"/>
          <c:max val="15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Xs [Ω]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600879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'Z0at-d÷a=3.176'!$B$1</c:f>
              <c:strCache>
                <c:ptCount val="1"/>
                <c:pt idx="0">
                  <c:v>Z11</c:v>
                </c:pt>
              </c:strCache>
            </c:strRef>
          </c:tx>
          <c:spPr>
            <a:solidFill>
              <a:schemeClr val="accent5">
                <a:alpha val="88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5D-4AA7-9C8F-E636FC337615}"/>
                </c:ext>
              </c:extLst>
            </c:dLbl>
            <c:spPr>
              <a:solidFill>
                <a:srgbClr val="70AD47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'Z0at-d÷a=3.176'!$B$2</c:f>
              <c:numCache>
                <c:formatCode>0.0_ </c:formatCode>
                <c:ptCount val="1"/>
                <c:pt idx="0">
                  <c:v>138.55597069999999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D-47AD-8639-48B4E9565B77}"/>
            </c:ext>
          </c:extLst>
        </c:ser>
        <c:ser>
          <c:idx val="1"/>
          <c:order val="1"/>
          <c:tx>
            <c:strRef>
              <c:f>'Z0at-d÷a=3.176'!$C$1</c:f>
              <c:strCache>
                <c:ptCount val="1"/>
                <c:pt idx="0">
                  <c:v>Z22</c:v>
                </c:pt>
              </c:strCache>
            </c:strRef>
          </c:tx>
          <c:spPr>
            <a:solidFill>
              <a:schemeClr val="accent5">
                <a:alpha val="88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5">
                  <a:lumMod val="50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D-4AA7-9C8F-E636FC337615}"/>
                </c:ext>
              </c:extLst>
            </c:dLbl>
            <c:spPr>
              <a:solidFill>
                <a:srgbClr val="5B9BD5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'Z0at-d÷a=3.176'!$C$2</c:f>
              <c:numCache>
                <c:formatCode>0.0_ </c:formatCode>
                <c:ptCount val="1"/>
                <c:pt idx="0">
                  <c:v>147.63822780000001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D-4AA7-9C8F-E636FC337615}"/>
            </c:ext>
          </c:extLst>
        </c:ser>
        <c:ser>
          <c:idx val="2"/>
          <c:order val="2"/>
          <c:tx>
            <c:strRef>
              <c:f>'Z0at-d÷a=3.176'!$D$1</c:f>
              <c:strCache>
                <c:ptCount val="1"/>
                <c:pt idx="0">
                  <c:v>Z77</c:v>
                </c:pt>
              </c:strCache>
            </c:strRef>
          </c:tx>
          <c:spPr>
            <a:solidFill>
              <a:schemeClr val="accent4"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5D-4AA7-9C8F-E636FC337615}"/>
                </c:ext>
              </c:extLst>
            </c:dLbl>
            <c:spPr>
              <a:solidFill>
                <a:srgbClr val="FFC000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'Z0at-d÷a=3.176'!$D$2</c:f>
              <c:numCache>
                <c:formatCode>0.0_ </c:formatCode>
                <c:ptCount val="1"/>
                <c:pt idx="0">
                  <c:v>93.232689800000003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D-4AA7-9C8F-E636FC337615}"/>
            </c:ext>
          </c:extLst>
        </c:ser>
        <c:ser>
          <c:idx val="3"/>
          <c:order val="3"/>
          <c:tx>
            <c:strRef>
              <c:f>'Z0at-d÷a=3.176'!$E$1</c:f>
              <c:strCache>
                <c:ptCount val="1"/>
                <c:pt idx="0">
                  <c:v>Z33</c:v>
                </c:pt>
              </c:strCache>
            </c:strRef>
          </c:tx>
          <c:spPr>
            <a:solidFill>
              <a:schemeClr val="accent5">
                <a:alpha val="88000"/>
              </a:schemeClr>
            </a:solidFill>
            <a:ln>
              <a:solidFill>
                <a:schemeClr val="accent6">
                  <a:lumMod val="6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60000"/>
                  <a:lumMod val="50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5D-4AA7-9C8F-E636FC337615}"/>
                </c:ext>
              </c:extLst>
            </c:dLbl>
            <c:spPr>
              <a:solidFill>
                <a:srgbClr val="70AD47">
                  <a:lumMod val="60000"/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'Z0at-d÷a=3.176'!$E$2</c:f>
              <c:numCache>
                <c:formatCode>0.0_ </c:formatCode>
                <c:ptCount val="1"/>
                <c:pt idx="0">
                  <c:v>124.3764046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D-4AA7-9C8F-E636FC337615}"/>
            </c:ext>
          </c:extLst>
        </c:ser>
        <c:ser>
          <c:idx val="4"/>
          <c:order val="4"/>
          <c:tx>
            <c:strRef>
              <c:f>'Z0at-d÷a=3.176'!$F$1</c:f>
              <c:strCache>
                <c:ptCount val="1"/>
                <c:pt idx="0">
                  <c:v>Znew3</c:v>
                </c:pt>
              </c:strCache>
            </c:strRef>
          </c:tx>
          <c:spPr>
            <a:solidFill>
              <a:schemeClr val="accent5">
                <a:alpha val="88000"/>
              </a:schemeClr>
            </a:solidFill>
            <a:ln>
              <a:solidFill>
                <a:schemeClr val="accent5">
                  <a:lumMod val="6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5">
                  <a:lumMod val="60000"/>
                  <a:lumMod val="50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5D-4AA7-9C8F-E636FC337615}"/>
                </c:ext>
              </c:extLst>
            </c:dLbl>
            <c:spPr>
              <a:solidFill>
                <a:srgbClr val="5B9BD5">
                  <a:lumMod val="60000"/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'Z0at-d÷a=3.176'!$F$2</c:f>
              <c:numCache>
                <c:formatCode>0.0_ </c:formatCode>
                <c:ptCount val="1"/>
                <c:pt idx="0">
                  <c:v>139.03560909999999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D-4AA7-9C8F-E636FC337615}"/>
            </c:ext>
          </c:extLst>
        </c:ser>
        <c:ser>
          <c:idx val="5"/>
          <c:order val="5"/>
          <c:tx>
            <c:strRef>
              <c:f>'Z0at-d÷a=3.176'!$G$1</c:f>
              <c:strCache>
                <c:ptCount val="1"/>
                <c:pt idx="0">
                  <c:v>Znewnew</c:v>
                </c:pt>
              </c:strCache>
            </c:strRef>
          </c:tx>
          <c:spPr>
            <a:solidFill>
              <a:schemeClr val="accent5">
                <a:alpha val="88000"/>
              </a:schemeClr>
            </a:solidFill>
            <a:ln>
              <a:solidFill>
                <a:schemeClr val="accent4">
                  <a:lumMod val="6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60000"/>
                  <a:lumMod val="50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5D-4AA7-9C8F-E636FC337615}"/>
                </c:ext>
              </c:extLst>
            </c:dLbl>
            <c:spPr>
              <a:solidFill>
                <a:srgbClr val="FFC000">
                  <a:lumMod val="60000"/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'Z0at-d÷a=3.176'!$G$2</c:f>
              <c:numCache>
                <c:formatCode>0.0_ </c:formatCode>
                <c:ptCount val="1"/>
                <c:pt idx="0">
                  <c:v>155.4225711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5D-4AA7-9C8F-E636FC337615}"/>
            </c:ext>
          </c:extLst>
        </c:ser>
        <c:ser>
          <c:idx val="6"/>
          <c:order val="6"/>
          <c:tx>
            <c:strRef>
              <c:f>'Z0at-d÷a=3.176'!$H$1</c:f>
              <c:strCache>
                <c:ptCount val="1"/>
                <c:pt idx="0">
                  <c:v>Z13</c:v>
                </c:pt>
              </c:strCache>
            </c:strRef>
          </c:tx>
          <c:spPr>
            <a:solidFill>
              <a:schemeClr val="accent5">
                <a:alpha val="88000"/>
              </a:schemeClr>
            </a:solidFill>
            <a:ln>
              <a:solidFill>
                <a:schemeClr val="accent6">
                  <a:lumMod val="80000"/>
                  <a:lumOff val="2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80000"/>
                  <a:lumOff val="20000"/>
                  <a:lumMod val="50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5D-4AA7-9C8F-E636FC337615}"/>
                </c:ext>
              </c:extLst>
            </c:dLbl>
            <c:spPr>
              <a:solidFill>
                <a:srgbClr val="70AD47">
                  <a:lumMod val="80000"/>
                  <a:lumOff val="20000"/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'Z0at-d÷a=3.176'!$H$2</c:f>
              <c:numCache>
                <c:formatCode>0.0_ </c:formatCode>
                <c:ptCount val="1"/>
                <c:pt idx="0">
                  <c:v>131.2748775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5D-4AA7-9C8F-E636FC337615}"/>
            </c:ext>
          </c:extLst>
        </c:ser>
        <c:ser>
          <c:idx val="7"/>
          <c:order val="7"/>
          <c:tx>
            <c:strRef>
              <c:f>'Z0at-d÷a=3.176'!$I$1</c:f>
              <c:strCache>
                <c:ptCount val="1"/>
                <c:pt idx="0">
                  <c:v>Z23</c:v>
                </c:pt>
              </c:strCache>
            </c:strRef>
          </c:tx>
          <c:spPr>
            <a:solidFill>
              <a:schemeClr val="accent5">
                <a:alpha val="88000"/>
              </a:schemeClr>
            </a:solidFill>
            <a:ln>
              <a:solidFill>
                <a:schemeClr val="accent5">
                  <a:lumMod val="80000"/>
                  <a:lumOff val="2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5">
                  <a:lumMod val="80000"/>
                  <a:lumOff val="20000"/>
                  <a:lumMod val="50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5D-4AA7-9C8F-E636FC337615}"/>
                </c:ext>
              </c:extLst>
            </c:dLbl>
            <c:spPr>
              <a:solidFill>
                <a:srgbClr val="5B9BD5">
                  <a:lumMod val="80000"/>
                  <a:lumOff val="20000"/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'Z0at-d÷a=3.176'!$I$2</c:f>
              <c:numCache>
                <c:formatCode>0.0_ </c:formatCode>
                <c:ptCount val="1"/>
                <c:pt idx="0">
                  <c:v>135.50908440000001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5D-4AA7-9C8F-E636FC337615}"/>
            </c:ext>
          </c:extLst>
        </c:ser>
        <c:ser>
          <c:idx val="8"/>
          <c:order val="8"/>
          <c:tx>
            <c:strRef>
              <c:f>'Z0at-d÷a=3.176'!$J$1</c:f>
              <c:strCache>
                <c:ptCount val="1"/>
                <c:pt idx="0">
                  <c:v>Z73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8000"/>
              </a:schemeClr>
            </a:solidFill>
            <a:ln>
              <a:solidFill>
                <a:schemeClr val="accent4">
                  <a:lumMod val="80000"/>
                  <a:lumOff val="2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80000"/>
                  <a:lumOff val="20000"/>
                  <a:lumMod val="50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5D-4AA7-9C8F-E636FC337615}"/>
                </c:ext>
              </c:extLst>
            </c:dLbl>
            <c:spPr>
              <a:solidFill>
                <a:srgbClr val="FFC000">
                  <a:lumMod val="80000"/>
                  <a:lumOff val="20000"/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'Z0at-d÷a=3.176'!$J$2</c:f>
              <c:numCache>
                <c:formatCode>0.0_ </c:formatCode>
                <c:ptCount val="1"/>
                <c:pt idx="0">
                  <c:v>107.6844777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5D-4AA7-9C8F-E636FC337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3031584"/>
        <c:axId val="793032000"/>
        <c:axId val="0"/>
      </c:bar3DChart>
      <c:catAx>
        <c:axId val="793031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93032000"/>
        <c:crosses val="autoZero"/>
        <c:auto val="1"/>
        <c:lblAlgn val="ctr"/>
        <c:lblOffset val="100"/>
        <c:noMultiLvlLbl val="0"/>
      </c:catAx>
      <c:valAx>
        <c:axId val="793032000"/>
        <c:scaling>
          <c:orientation val="minMax"/>
          <c:max val="160"/>
        </c:scaling>
        <c:delete val="0"/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="1"/>
                  <a:t>特性インピーダンス </a:t>
                </a:r>
                <a:r>
                  <a:rPr lang="en-US" altLang="ja-JP" sz="1200" b="1"/>
                  <a:t>[Ω]</a:t>
                </a:r>
                <a:endParaRPr lang="ja-JP" altLang="en-US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303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2060"/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A8-4609-8E90-8DCDE7D7A9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A8-4609-8E90-8DCDE7D7A95B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EA8-4609-8E90-8DCDE7D7A9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'Z0at-d÷a=3.176'!$B$1:$K$1</c:f>
              <c:strCache>
                <c:ptCount val="10"/>
                <c:pt idx="0">
                  <c:v>Z11</c:v>
                </c:pt>
                <c:pt idx="1">
                  <c:v>Z22</c:v>
                </c:pt>
                <c:pt idx="2">
                  <c:v>Z77</c:v>
                </c:pt>
                <c:pt idx="3">
                  <c:v>Z33</c:v>
                </c:pt>
                <c:pt idx="4">
                  <c:v>Znew3</c:v>
                </c:pt>
                <c:pt idx="5">
                  <c:v>Znewnew</c:v>
                </c:pt>
                <c:pt idx="6">
                  <c:v>Z13</c:v>
                </c:pt>
                <c:pt idx="7">
                  <c:v>Z23</c:v>
                </c:pt>
                <c:pt idx="8">
                  <c:v>Z73</c:v>
                </c:pt>
                <c:pt idx="9">
                  <c:v>Zpmax3</c:v>
                </c:pt>
              </c:strCache>
            </c:strRef>
          </c:cat>
          <c:val>
            <c:numRef>
              <c:f>'Z0at-d÷a=3.176'!$B$2:$K$2</c:f>
              <c:numCache>
                <c:formatCode>0.0_ </c:formatCode>
                <c:ptCount val="10"/>
                <c:pt idx="0">
                  <c:v>138.55597069999999</c:v>
                </c:pt>
                <c:pt idx="1">
                  <c:v>147.63822780000001</c:v>
                </c:pt>
                <c:pt idx="2">
                  <c:v>93.232689800000003</c:v>
                </c:pt>
                <c:pt idx="3">
                  <c:v>124.3764046</c:v>
                </c:pt>
                <c:pt idx="4">
                  <c:v>139.03560909999999</c:v>
                </c:pt>
                <c:pt idx="5">
                  <c:v>155.4225711</c:v>
                </c:pt>
                <c:pt idx="6">
                  <c:v>131.2748775</c:v>
                </c:pt>
                <c:pt idx="7">
                  <c:v>135.50908440000001</c:v>
                </c:pt>
                <c:pt idx="8">
                  <c:v>107.6844777</c:v>
                </c:pt>
                <c:pt idx="9">
                  <c:v>159.06232220000001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8-4609-8E90-8DCDE7D7A95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1624368"/>
        <c:axId val="309819584"/>
      </c:barChart>
      <c:catAx>
        <c:axId val="61162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9819584"/>
        <c:crosses val="autoZero"/>
        <c:auto val="1"/>
        <c:lblAlgn val="ctr"/>
        <c:lblOffset val="100"/>
        <c:noMultiLvlLbl val="0"/>
      </c:catAx>
      <c:valAx>
        <c:axId val="3098195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crossAx val="61162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9737532808398"/>
          <c:y val="3.8294168842471714E-2"/>
          <c:w val="0.85476109670223599"/>
          <c:h val="0.78860673665791781"/>
        </c:manualLayout>
      </c:layout>
      <c:scatterChart>
        <c:scatterStyle val="lineMarker"/>
        <c:varyColors val="0"/>
        <c:ser>
          <c:idx val="10"/>
          <c:order val="0"/>
          <c:tx>
            <c:strRef>
              <c:f>'Case 8-ft114-61'!$J$1</c:f>
              <c:strCache>
                <c:ptCount val="1"/>
                <c:pt idx="0">
                  <c:v>SWR(D/a=3.176, Core=114#61)</c:v>
                </c:pt>
              </c:strCache>
            </c:strRef>
          </c:tx>
          <c:marker>
            <c:symbol val="none"/>
          </c:marker>
          <c:xVal>
            <c:numRef>
              <c:f>'Case 8-ft114-61'!$A$2:$A$202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8-ft114-61'!$J$2:$J$202</c:f>
              <c:numCache>
                <c:formatCode>General</c:formatCode>
                <c:ptCount val="201"/>
                <c:pt idx="1">
                  <c:v>1.89708199433455</c:v>
                </c:pt>
                <c:pt idx="2">
                  <c:v>1.3874481175575575</c:v>
                </c:pt>
                <c:pt idx="3">
                  <c:v>1.2484553691924543</c:v>
                </c:pt>
                <c:pt idx="4">
                  <c:v>1.1838404933928648</c:v>
                </c:pt>
                <c:pt idx="5">
                  <c:v>1.1463872859483892</c:v>
                </c:pt>
                <c:pt idx="6">
                  <c:v>1.1226078861675812</c:v>
                </c:pt>
                <c:pt idx="7">
                  <c:v>1.107527567097452</c:v>
                </c:pt>
                <c:pt idx="8">
                  <c:v>1.0952845560442237</c:v>
                </c:pt>
                <c:pt idx="9">
                  <c:v>1.0865539925055858</c:v>
                </c:pt>
                <c:pt idx="10">
                  <c:v>1.080096895970692</c:v>
                </c:pt>
                <c:pt idx="11">
                  <c:v>1.074325155795756</c:v>
                </c:pt>
                <c:pt idx="12">
                  <c:v>1.0696408528886676</c:v>
                </c:pt>
                <c:pt idx="13">
                  <c:v>1.0657086148350474</c:v>
                </c:pt>
                <c:pt idx="14">
                  <c:v>1.0626831933107674</c:v>
                </c:pt>
                <c:pt idx="15">
                  <c:v>1.0600211388810101</c:v>
                </c:pt>
                <c:pt idx="16">
                  <c:v>1.0595461211201627</c:v>
                </c:pt>
                <c:pt idx="17">
                  <c:v>1.0565653762056983</c:v>
                </c:pt>
                <c:pt idx="18">
                  <c:v>1.0553244197752469</c:v>
                </c:pt>
                <c:pt idx="19">
                  <c:v>1.0543195202517102</c:v>
                </c:pt>
                <c:pt idx="20">
                  <c:v>1.0539244936552739</c:v>
                </c:pt>
                <c:pt idx="21">
                  <c:v>1.0529795669430912</c:v>
                </c:pt>
                <c:pt idx="22">
                  <c:v>1.0523341738588836</c:v>
                </c:pt>
                <c:pt idx="23">
                  <c:v>1.0515116774437052</c:v>
                </c:pt>
                <c:pt idx="24">
                  <c:v>1.0507701964736498</c:v>
                </c:pt>
                <c:pt idx="25">
                  <c:v>1.0511503762576127</c:v>
                </c:pt>
                <c:pt idx="26">
                  <c:v>1.0508918298880534</c:v>
                </c:pt>
                <c:pt idx="27">
                  <c:v>1.0501331603283497</c:v>
                </c:pt>
                <c:pt idx="28">
                  <c:v>1.0517856668421661</c:v>
                </c:pt>
                <c:pt idx="29">
                  <c:v>1.0506039499344411</c:v>
                </c:pt>
                <c:pt idx="30">
                  <c:v>1.0505925569547458</c:v>
                </c:pt>
                <c:pt idx="31">
                  <c:v>1.0532769373626125</c:v>
                </c:pt>
                <c:pt idx="32">
                  <c:v>1.0542837075242446</c:v>
                </c:pt>
                <c:pt idx="33">
                  <c:v>1.0531913934114836</c:v>
                </c:pt>
                <c:pt idx="34">
                  <c:v>1.0538233556028347</c:v>
                </c:pt>
                <c:pt idx="35">
                  <c:v>1.0584189777830169</c:v>
                </c:pt>
                <c:pt idx="36">
                  <c:v>1.0577987478164887</c:v>
                </c:pt>
                <c:pt idx="37">
                  <c:v>1.0562135776810726</c:v>
                </c:pt>
                <c:pt idx="38">
                  <c:v>1.0598033781182032</c:v>
                </c:pt>
                <c:pt idx="39">
                  <c:v>1.061750820503254</c:v>
                </c:pt>
                <c:pt idx="40">
                  <c:v>1.0596642146968909</c:v>
                </c:pt>
                <c:pt idx="41">
                  <c:v>1.061664170793025</c:v>
                </c:pt>
                <c:pt idx="42">
                  <c:v>1.0656261109502942</c:v>
                </c:pt>
                <c:pt idx="43">
                  <c:v>1.0665659600131789</c:v>
                </c:pt>
                <c:pt idx="44">
                  <c:v>1.0663776678457122</c:v>
                </c:pt>
                <c:pt idx="45">
                  <c:v>1.0691756624939226</c:v>
                </c:pt>
                <c:pt idx="46">
                  <c:v>1.0690577189203372</c:v>
                </c:pt>
                <c:pt idx="47">
                  <c:v>1.0719300902820816</c:v>
                </c:pt>
                <c:pt idx="48">
                  <c:v>1.0731167379533901</c:v>
                </c:pt>
                <c:pt idx="49">
                  <c:v>1.0753504064180948</c:v>
                </c:pt>
                <c:pt idx="50">
                  <c:v>1.0767459711234453</c:v>
                </c:pt>
                <c:pt idx="51">
                  <c:v>1.0783224161948259</c:v>
                </c:pt>
                <c:pt idx="52">
                  <c:v>1.0795266564371075</c:v>
                </c:pt>
                <c:pt idx="53">
                  <c:v>1.0824146388102553</c:v>
                </c:pt>
                <c:pt idx="54">
                  <c:v>1.0844646421832111</c:v>
                </c:pt>
                <c:pt idx="55">
                  <c:v>1.0863339625007988</c:v>
                </c:pt>
                <c:pt idx="56">
                  <c:v>1.0880205455997318</c:v>
                </c:pt>
                <c:pt idx="57">
                  <c:v>1.0897989055672026</c:v>
                </c:pt>
                <c:pt idx="58">
                  <c:v>1.0923282717216221</c:v>
                </c:pt>
                <c:pt idx="59">
                  <c:v>1.0939479300410782</c:v>
                </c:pt>
                <c:pt idx="60">
                  <c:v>1.0974934682805795</c:v>
                </c:pt>
                <c:pt idx="61">
                  <c:v>1.1002958088784474</c:v>
                </c:pt>
                <c:pt idx="62">
                  <c:v>1.1023505826990554</c:v>
                </c:pt>
                <c:pt idx="63">
                  <c:v>1.1041619941501686</c:v>
                </c:pt>
                <c:pt idx="64">
                  <c:v>1.1071334187115263</c:v>
                </c:pt>
                <c:pt idx="65">
                  <c:v>1.108710932058284</c:v>
                </c:pt>
                <c:pt idx="66">
                  <c:v>1.1111348445656077</c:v>
                </c:pt>
                <c:pt idx="67">
                  <c:v>1.1138911224723664</c:v>
                </c:pt>
                <c:pt idx="68">
                  <c:v>1.1161319317875877</c:v>
                </c:pt>
                <c:pt idx="69">
                  <c:v>1.1181611531721509</c:v>
                </c:pt>
                <c:pt idx="70">
                  <c:v>1.1207714389037939</c:v>
                </c:pt>
                <c:pt idx="71">
                  <c:v>1.1233381465037955</c:v>
                </c:pt>
                <c:pt idx="72">
                  <c:v>1.1258698131357461</c:v>
                </c:pt>
                <c:pt idx="73">
                  <c:v>1.1278625582302415</c:v>
                </c:pt>
                <c:pt idx="74">
                  <c:v>1.1308387382482206</c:v>
                </c:pt>
                <c:pt idx="75">
                  <c:v>1.1335075875614271</c:v>
                </c:pt>
                <c:pt idx="76">
                  <c:v>1.1359336288280453</c:v>
                </c:pt>
                <c:pt idx="77">
                  <c:v>1.1387909363640056</c:v>
                </c:pt>
                <c:pt idx="78">
                  <c:v>1.1417806315969381</c:v>
                </c:pt>
                <c:pt idx="79">
                  <c:v>1.1445447547339136</c:v>
                </c:pt>
                <c:pt idx="80">
                  <c:v>1.1463275778887323</c:v>
                </c:pt>
                <c:pt idx="81">
                  <c:v>1.1504788244761757</c:v>
                </c:pt>
                <c:pt idx="82">
                  <c:v>1.153328055522238</c:v>
                </c:pt>
                <c:pt idx="83">
                  <c:v>1.1564130085791682</c:v>
                </c:pt>
                <c:pt idx="84">
                  <c:v>1.1598908404778157</c:v>
                </c:pt>
                <c:pt idx="85">
                  <c:v>1.1626530733466196</c:v>
                </c:pt>
                <c:pt idx="86">
                  <c:v>1.1655182193834304</c:v>
                </c:pt>
                <c:pt idx="87">
                  <c:v>1.1695927486710229</c:v>
                </c:pt>
                <c:pt idx="88">
                  <c:v>1.1733539793664891</c:v>
                </c:pt>
                <c:pt idx="89">
                  <c:v>1.17626841859344</c:v>
                </c:pt>
                <c:pt idx="90">
                  <c:v>1.1793570625824314</c:v>
                </c:pt>
                <c:pt idx="91">
                  <c:v>1.1827632627644971</c:v>
                </c:pt>
                <c:pt idx="92">
                  <c:v>1.1870678631195428</c:v>
                </c:pt>
                <c:pt idx="93">
                  <c:v>1.1899406279020435</c:v>
                </c:pt>
                <c:pt idx="94">
                  <c:v>1.1937283852197655</c:v>
                </c:pt>
                <c:pt idx="95">
                  <c:v>1.1977005540419876</c:v>
                </c:pt>
                <c:pt idx="96">
                  <c:v>1.2010762561956421</c:v>
                </c:pt>
                <c:pt idx="97">
                  <c:v>1.204405075893128</c:v>
                </c:pt>
                <c:pt idx="98">
                  <c:v>1.2084099534937551</c:v>
                </c:pt>
                <c:pt idx="99">
                  <c:v>1.2122559146935075</c:v>
                </c:pt>
                <c:pt idx="100">
                  <c:v>1.2173395082028868</c:v>
                </c:pt>
                <c:pt idx="101">
                  <c:v>1.2206957391520912</c:v>
                </c:pt>
                <c:pt idx="102">
                  <c:v>1.2246419945295952</c:v>
                </c:pt>
                <c:pt idx="103">
                  <c:v>1.229332589682518</c:v>
                </c:pt>
                <c:pt idx="104">
                  <c:v>1.2327278794714971</c:v>
                </c:pt>
                <c:pt idx="105">
                  <c:v>1.2372321557835106</c:v>
                </c:pt>
                <c:pt idx="106">
                  <c:v>1.2409600619713381</c:v>
                </c:pt>
                <c:pt idx="107">
                  <c:v>1.2441686879924811</c:v>
                </c:pt>
                <c:pt idx="108">
                  <c:v>1.2489551548271327</c:v>
                </c:pt>
                <c:pt idx="109">
                  <c:v>1.2539942796778654</c:v>
                </c:pt>
                <c:pt idx="110">
                  <c:v>1.2575421433183316</c:v>
                </c:pt>
                <c:pt idx="111">
                  <c:v>1.2625569300935899</c:v>
                </c:pt>
                <c:pt idx="112">
                  <c:v>1.2666798856280395</c:v>
                </c:pt>
                <c:pt idx="113">
                  <c:v>1.2707048603744724</c:v>
                </c:pt>
                <c:pt idx="114">
                  <c:v>1.2752660881841826</c:v>
                </c:pt>
                <c:pt idx="115">
                  <c:v>1.2802447538680344</c:v>
                </c:pt>
                <c:pt idx="116">
                  <c:v>1.2853638067393205</c:v>
                </c:pt>
                <c:pt idx="117">
                  <c:v>1.2891801228868875</c:v>
                </c:pt>
                <c:pt idx="118">
                  <c:v>1.2936594187799184</c:v>
                </c:pt>
                <c:pt idx="119">
                  <c:v>1.2980093328731108</c:v>
                </c:pt>
                <c:pt idx="120">
                  <c:v>1.3035762312679975</c:v>
                </c:pt>
                <c:pt idx="121">
                  <c:v>1.3076966666462029</c:v>
                </c:pt>
                <c:pt idx="122">
                  <c:v>1.3129290197682073</c:v>
                </c:pt>
                <c:pt idx="123">
                  <c:v>1.3175363092859225</c:v>
                </c:pt>
                <c:pt idx="124">
                  <c:v>1.3228592708426419</c:v>
                </c:pt>
                <c:pt idx="125">
                  <c:v>1.3280868360605564</c:v>
                </c:pt>
                <c:pt idx="126">
                  <c:v>1.3347850126348804</c:v>
                </c:pt>
                <c:pt idx="127">
                  <c:v>1.3428232537174094</c:v>
                </c:pt>
                <c:pt idx="128">
                  <c:v>1.3500760891340535</c:v>
                </c:pt>
                <c:pt idx="129">
                  <c:v>1.3570471465629577</c:v>
                </c:pt>
                <c:pt idx="130">
                  <c:v>1.3635693592211575</c:v>
                </c:pt>
                <c:pt idx="131">
                  <c:v>1.3722248422955696</c:v>
                </c:pt>
                <c:pt idx="132">
                  <c:v>1.3795792845463464</c:v>
                </c:pt>
                <c:pt idx="133">
                  <c:v>1.3864649935648266</c:v>
                </c:pt>
                <c:pt idx="134">
                  <c:v>1.3944619108369007</c:v>
                </c:pt>
                <c:pt idx="135">
                  <c:v>1.4009311335559518</c:v>
                </c:pt>
                <c:pt idx="136">
                  <c:v>1.4077647390259924</c:v>
                </c:pt>
                <c:pt idx="137">
                  <c:v>1.4159797887940464</c:v>
                </c:pt>
                <c:pt idx="138">
                  <c:v>1.4234935205731081</c:v>
                </c:pt>
                <c:pt idx="139">
                  <c:v>1.42822691378457</c:v>
                </c:pt>
                <c:pt idx="140">
                  <c:v>1.4347034302025383</c:v>
                </c:pt>
                <c:pt idx="141">
                  <c:v>1.4423680534117311</c:v>
                </c:pt>
                <c:pt idx="142">
                  <c:v>1.4466934113566228</c:v>
                </c:pt>
                <c:pt idx="143">
                  <c:v>1.4544018778555858</c:v>
                </c:pt>
                <c:pt idx="144">
                  <c:v>1.4608866177640456</c:v>
                </c:pt>
                <c:pt idx="145">
                  <c:v>1.4669769017675283</c:v>
                </c:pt>
                <c:pt idx="146">
                  <c:v>1.4748233655083587</c:v>
                </c:pt>
                <c:pt idx="147">
                  <c:v>1.4798402267752859</c:v>
                </c:pt>
                <c:pt idx="148">
                  <c:v>1.4848639411997435</c:v>
                </c:pt>
                <c:pt idx="149">
                  <c:v>1.4912825067666244</c:v>
                </c:pt>
                <c:pt idx="150">
                  <c:v>1.4976780630748419</c:v>
                </c:pt>
                <c:pt idx="151">
                  <c:v>1.5049389263606396</c:v>
                </c:pt>
                <c:pt idx="152">
                  <c:v>1.5102150348552263</c:v>
                </c:pt>
                <c:pt idx="153">
                  <c:v>1.5185839644505432</c:v>
                </c:pt>
                <c:pt idx="154">
                  <c:v>1.5270207446906787</c:v>
                </c:pt>
                <c:pt idx="155">
                  <c:v>1.533638298606798</c:v>
                </c:pt>
                <c:pt idx="156">
                  <c:v>1.5407344824809952</c:v>
                </c:pt>
                <c:pt idx="157">
                  <c:v>1.5497476287516836</c:v>
                </c:pt>
                <c:pt idx="158">
                  <c:v>1.5566202190533236</c:v>
                </c:pt>
                <c:pt idx="159">
                  <c:v>1.5653260435358374</c:v>
                </c:pt>
                <c:pt idx="160">
                  <c:v>1.5723533119828437</c:v>
                </c:pt>
                <c:pt idx="161">
                  <c:v>1.5815577662187372</c:v>
                </c:pt>
                <c:pt idx="162">
                  <c:v>1.592247878943106</c:v>
                </c:pt>
                <c:pt idx="163">
                  <c:v>1.6001204035525323</c:v>
                </c:pt>
                <c:pt idx="164">
                  <c:v>1.6093280679449264</c:v>
                </c:pt>
                <c:pt idx="165">
                  <c:v>1.6181225426214734</c:v>
                </c:pt>
                <c:pt idx="166">
                  <c:v>1.6292430368599571</c:v>
                </c:pt>
                <c:pt idx="167">
                  <c:v>1.6364216374041853</c:v>
                </c:pt>
                <c:pt idx="168">
                  <c:v>1.6459591918975094</c:v>
                </c:pt>
                <c:pt idx="169">
                  <c:v>1.6547822599964139</c:v>
                </c:pt>
                <c:pt idx="170">
                  <c:v>1.6635830944846528</c:v>
                </c:pt>
                <c:pt idx="171">
                  <c:v>1.6727793787266569</c:v>
                </c:pt>
                <c:pt idx="172">
                  <c:v>1.6795733367155228</c:v>
                </c:pt>
                <c:pt idx="173">
                  <c:v>1.6881335026381625</c:v>
                </c:pt>
                <c:pt idx="174">
                  <c:v>1.6957170800413348</c:v>
                </c:pt>
                <c:pt idx="175">
                  <c:v>1.7030036314095169</c:v>
                </c:pt>
                <c:pt idx="176">
                  <c:v>1.7112885393492143</c:v>
                </c:pt>
                <c:pt idx="177">
                  <c:v>1.7184652078169274</c:v>
                </c:pt>
                <c:pt idx="178">
                  <c:v>1.7257161429434378</c:v>
                </c:pt>
                <c:pt idx="179">
                  <c:v>1.7376345974589802</c:v>
                </c:pt>
                <c:pt idx="180">
                  <c:v>1.7414412535853028</c:v>
                </c:pt>
                <c:pt idx="181">
                  <c:v>1.7506222112241643</c:v>
                </c:pt>
                <c:pt idx="182">
                  <c:v>1.7583786298957182</c:v>
                </c:pt>
                <c:pt idx="183">
                  <c:v>1.7673120470419952</c:v>
                </c:pt>
                <c:pt idx="184">
                  <c:v>1.7723273981145335</c:v>
                </c:pt>
                <c:pt idx="185">
                  <c:v>1.7787096632763379</c:v>
                </c:pt>
                <c:pt idx="186">
                  <c:v>1.7878352783753249</c:v>
                </c:pt>
                <c:pt idx="187">
                  <c:v>1.7945451946275719</c:v>
                </c:pt>
                <c:pt idx="188">
                  <c:v>1.8001598864450663</c:v>
                </c:pt>
                <c:pt idx="189">
                  <c:v>1.8075699087861583</c:v>
                </c:pt>
                <c:pt idx="190">
                  <c:v>1.8145521044357131</c:v>
                </c:pt>
                <c:pt idx="191">
                  <c:v>1.8209765423646451</c:v>
                </c:pt>
                <c:pt idx="192">
                  <c:v>1.8262513533139357</c:v>
                </c:pt>
                <c:pt idx="193">
                  <c:v>1.8331665790649869</c:v>
                </c:pt>
                <c:pt idx="194">
                  <c:v>1.8400316246754655</c:v>
                </c:pt>
                <c:pt idx="195">
                  <c:v>1.8481431280912006</c:v>
                </c:pt>
                <c:pt idx="196">
                  <c:v>1.8551046659444466</c:v>
                </c:pt>
                <c:pt idx="197">
                  <c:v>1.8607291586482699</c:v>
                </c:pt>
                <c:pt idx="198">
                  <c:v>1.8683088631463249</c:v>
                </c:pt>
                <c:pt idx="199">
                  <c:v>1.8757119714727217</c:v>
                </c:pt>
                <c:pt idx="200">
                  <c:v>1.8831786251489768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4-45DB-B2C2-5EC13CE9FFD9}"/>
            </c:ext>
          </c:extLst>
        </c:ser>
        <c:ser>
          <c:idx val="9"/>
          <c:order val="1"/>
          <c:tx>
            <c:strRef>
              <c:f>'Case 8-ft114-77'!$J$1</c:f>
              <c:strCache>
                <c:ptCount val="1"/>
                <c:pt idx="0">
                  <c:v>SWR(D/a=3.176, Core=114#77)</c:v>
                </c:pt>
              </c:strCache>
            </c:strRef>
          </c:tx>
          <c:marker>
            <c:symbol val="none"/>
          </c:marker>
          <c:xVal>
            <c:numRef>
              <c:f>'Case 8-ft114-77'!$A$2:$A$202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8-ft114-77'!$J$2:$J$202</c:f>
              <c:numCache>
                <c:formatCode>General</c:formatCode>
                <c:ptCount val="201"/>
                <c:pt idx="1">
                  <c:v>1.0419230440924898</c:v>
                </c:pt>
                <c:pt idx="2">
                  <c:v>1.0172574444945348</c:v>
                </c:pt>
                <c:pt idx="3">
                  <c:v>1.0118691712538364</c:v>
                </c:pt>
                <c:pt idx="4">
                  <c:v>1.0101502913781746</c:v>
                </c:pt>
                <c:pt idx="5">
                  <c:v>1.0096961854412947</c:v>
                </c:pt>
                <c:pt idx="6">
                  <c:v>1.0095214256711684</c:v>
                </c:pt>
                <c:pt idx="7">
                  <c:v>1.0103036610533842</c:v>
                </c:pt>
                <c:pt idx="8">
                  <c:v>1.0105319509003754</c:v>
                </c:pt>
                <c:pt idx="9">
                  <c:v>1.012914518673228</c:v>
                </c:pt>
                <c:pt idx="10">
                  <c:v>1.0129538587847347</c:v>
                </c:pt>
                <c:pt idx="11">
                  <c:v>1.0134846989250894</c:v>
                </c:pt>
                <c:pt idx="12">
                  <c:v>1.014509945795721</c:v>
                </c:pt>
                <c:pt idx="13">
                  <c:v>1.0150786645029954</c:v>
                </c:pt>
                <c:pt idx="14">
                  <c:v>1.0165287966464709</c:v>
                </c:pt>
                <c:pt idx="15">
                  <c:v>1.0173733451246352</c:v>
                </c:pt>
                <c:pt idx="16">
                  <c:v>1.017368024670166</c:v>
                </c:pt>
                <c:pt idx="17">
                  <c:v>1.0195670549275915</c:v>
                </c:pt>
                <c:pt idx="18">
                  <c:v>1.0197338360964876</c:v>
                </c:pt>
                <c:pt idx="19">
                  <c:v>1.0214184059302869</c:v>
                </c:pt>
                <c:pt idx="20">
                  <c:v>1.0217746774437739</c:v>
                </c:pt>
                <c:pt idx="21">
                  <c:v>1.0226004913884068</c:v>
                </c:pt>
                <c:pt idx="22">
                  <c:v>1.0229843291649769</c:v>
                </c:pt>
                <c:pt idx="23">
                  <c:v>1.0249397147912245</c:v>
                </c:pt>
                <c:pt idx="24">
                  <c:v>1.0263052453953019</c:v>
                </c:pt>
                <c:pt idx="25">
                  <c:v>1.0262325691353569</c:v>
                </c:pt>
                <c:pt idx="26">
                  <c:v>1.0275939768731766</c:v>
                </c:pt>
                <c:pt idx="27">
                  <c:v>1.0284212649593147</c:v>
                </c:pt>
                <c:pt idx="28">
                  <c:v>1.0296164883517767</c:v>
                </c:pt>
                <c:pt idx="29">
                  <c:v>1.0309963283977703</c:v>
                </c:pt>
                <c:pt idx="30">
                  <c:v>1.031384957063872</c:v>
                </c:pt>
                <c:pt idx="31">
                  <c:v>1.0329884437413015</c:v>
                </c:pt>
                <c:pt idx="32">
                  <c:v>1.035101248187368</c:v>
                </c:pt>
                <c:pt idx="33">
                  <c:v>1.0356969289381632</c:v>
                </c:pt>
                <c:pt idx="34">
                  <c:v>1.0370587502656277</c:v>
                </c:pt>
                <c:pt idx="35">
                  <c:v>1.0384411265000058</c:v>
                </c:pt>
                <c:pt idx="36">
                  <c:v>1.0405129625060068</c:v>
                </c:pt>
                <c:pt idx="37">
                  <c:v>1.0404106520364484</c:v>
                </c:pt>
                <c:pt idx="38">
                  <c:v>1.0439121744761712</c:v>
                </c:pt>
                <c:pt idx="39">
                  <c:v>1.0453651478511585</c:v>
                </c:pt>
                <c:pt idx="40">
                  <c:v>1.04524963318894</c:v>
                </c:pt>
                <c:pt idx="41">
                  <c:v>1.0474147256347262</c:v>
                </c:pt>
                <c:pt idx="42">
                  <c:v>1.0495783975087731</c:v>
                </c:pt>
                <c:pt idx="43">
                  <c:v>1.0504588443745362</c:v>
                </c:pt>
                <c:pt idx="44">
                  <c:v>1.0527711952691083</c:v>
                </c:pt>
                <c:pt idx="45">
                  <c:v>1.0540187553522138</c:v>
                </c:pt>
                <c:pt idx="46">
                  <c:v>1.0567351101836668</c:v>
                </c:pt>
                <c:pt idx="47">
                  <c:v>1.0578379980285229</c:v>
                </c:pt>
                <c:pt idx="48">
                  <c:v>1.0591039119117573</c:v>
                </c:pt>
                <c:pt idx="49">
                  <c:v>1.0604022613764736</c:v>
                </c:pt>
                <c:pt idx="50">
                  <c:v>1.0627929745419205</c:v>
                </c:pt>
                <c:pt idx="51">
                  <c:v>1.0658266200714293</c:v>
                </c:pt>
                <c:pt idx="52">
                  <c:v>1.0692270508291126</c:v>
                </c:pt>
                <c:pt idx="53">
                  <c:v>1.0715422892022965</c:v>
                </c:pt>
                <c:pt idx="54">
                  <c:v>1.0730563417722381</c:v>
                </c:pt>
                <c:pt idx="55">
                  <c:v>1.075997688914383</c:v>
                </c:pt>
                <c:pt idx="56">
                  <c:v>1.0776498153432317</c:v>
                </c:pt>
                <c:pt idx="57">
                  <c:v>1.0797770892490715</c:v>
                </c:pt>
                <c:pt idx="58">
                  <c:v>1.0819054623710629</c:v>
                </c:pt>
                <c:pt idx="59">
                  <c:v>1.0851429194235342</c:v>
                </c:pt>
                <c:pt idx="60">
                  <c:v>1.0877840196347726</c:v>
                </c:pt>
                <c:pt idx="61">
                  <c:v>1.0902194840184849</c:v>
                </c:pt>
                <c:pt idx="62">
                  <c:v>1.0920265605444963</c:v>
                </c:pt>
                <c:pt idx="63">
                  <c:v>1.0941689282370717</c:v>
                </c:pt>
                <c:pt idx="64">
                  <c:v>1.0961381383978899</c:v>
                </c:pt>
                <c:pt idx="65">
                  <c:v>1.0983356563046793</c:v>
                </c:pt>
                <c:pt idx="66">
                  <c:v>1.1019186644641497</c:v>
                </c:pt>
                <c:pt idx="67">
                  <c:v>1.1039628102454286</c:v>
                </c:pt>
                <c:pt idx="68">
                  <c:v>1.1065812918668756</c:v>
                </c:pt>
                <c:pt idx="69">
                  <c:v>1.1089652904135392</c:v>
                </c:pt>
                <c:pt idx="70">
                  <c:v>1.1106205439981893</c:v>
                </c:pt>
                <c:pt idx="71">
                  <c:v>1.1137123740333938</c:v>
                </c:pt>
                <c:pt idx="72">
                  <c:v>1.1169023942638547</c:v>
                </c:pt>
                <c:pt idx="73">
                  <c:v>1.1189983214639097</c:v>
                </c:pt>
                <c:pt idx="74">
                  <c:v>1.1230250629136214</c:v>
                </c:pt>
                <c:pt idx="75">
                  <c:v>1.1249376456144267</c:v>
                </c:pt>
                <c:pt idx="76">
                  <c:v>1.1276266309499756</c:v>
                </c:pt>
                <c:pt idx="77">
                  <c:v>1.130975792294223</c:v>
                </c:pt>
                <c:pt idx="78">
                  <c:v>1.1344198008543476</c:v>
                </c:pt>
                <c:pt idx="79">
                  <c:v>1.1376229528426667</c:v>
                </c:pt>
                <c:pt idx="80">
                  <c:v>1.1392062731067305</c:v>
                </c:pt>
                <c:pt idx="81">
                  <c:v>1.1435880620037746</c:v>
                </c:pt>
                <c:pt idx="82">
                  <c:v>1.1464270176263744</c:v>
                </c:pt>
                <c:pt idx="83">
                  <c:v>1.149907907532532</c:v>
                </c:pt>
                <c:pt idx="84">
                  <c:v>1.1539015513299364</c:v>
                </c:pt>
                <c:pt idx="85">
                  <c:v>1.1571852912489098</c:v>
                </c:pt>
                <c:pt idx="86">
                  <c:v>1.1609385057460091</c:v>
                </c:pt>
                <c:pt idx="87">
                  <c:v>1.1638487064339682</c:v>
                </c:pt>
                <c:pt idx="88">
                  <c:v>1.1673673994124498</c:v>
                </c:pt>
                <c:pt idx="89">
                  <c:v>1.1712301326423515</c:v>
                </c:pt>
                <c:pt idx="90">
                  <c:v>1.1734965391415118</c:v>
                </c:pt>
                <c:pt idx="91">
                  <c:v>1.1779210506336109</c:v>
                </c:pt>
                <c:pt idx="92">
                  <c:v>1.1827548641926615</c:v>
                </c:pt>
                <c:pt idx="93">
                  <c:v>1.1860725053810677</c:v>
                </c:pt>
                <c:pt idx="94">
                  <c:v>1.1887296980010111</c:v>
                </c:pt>
                <c:pt idx="95">
                  <c:v>1.1931699008787753</c:v>
                </c:pt>
                <c:pt idx="96">
                  <c:v>1.1977735474408653</c:v>
                </c:pt>
                <c:pt idx="97">
                  <c:v>1.2021579339306441</c:v>
                </c:pt>
                <c:pt idx="98">
                  <c:v>1.2053419335896913</c:v>
                </c:pt>
                <c:pt idx="99">
                  <c:v>1.2094220107000986</c:v>
                </c:pt>
                <c:pt idx="100">
                  <c:v>1.2122755484627579</c:v>
                </c:pt>
                <c:pt idx="101">
                  <c:v>1.2178847034553912</c:v>
                </c:pt>
                <c:pt idx="102">
                  <c:v>1.2212965358931924</c:v>
                </c:pt>
                <c:pt idx="103">
                  <c:v>1.22656487863015</c:v>
                </c:pt>
                <c:pt idx="104">
                  <c:v>1.2307203780490998</c:v>
                </c:pt>
                <c:pt idx="105">
                  <c:v>1.2344084106194435</c:v>
                </c:pt>
                <c:pt idx="106">
                  <c:v>1.2394455848222405</c:v>
                </c:pt>
                <c:pt idx="107">
                  <c:v>1.2438335956492339</c:v>
                </c:pt>
                <c:pt idx="108">
                  <c:v>1.2482695177556575</c:v>
                </c:pt>
                <c:pt idx="109">
                  <c:v>1.2523944865957863</c:v>
                </c:pt>
                <c:pt idx="110">
                  <c:v>1.2568962916170185</c:v>
                </c:pt>
                <c:pt idx="111">
                  <c:v>1.2605707157237847</c:v>
                </c:pt>
                <c:pt idx="112">
                  <c:v>1.2655520803001807</c:v>
                </c:pt>
                <c:pt idx="113">
                  <c:v>1.271280806653138</c:v>
                </c:pt>
                <c:pt idx="114">
                  <c:v>1.2764900946176951</c:v>
                </c:pt>
                <c:pt idx="115">
                  <c:v>1.281372174820397</c:v>
                </c:pt>
                <c:pt idx="116">
                  <c:v>1.2859231688614936</c:v>
                </c:pt>
                <c:pt idx="117">
                  <c:v>1.291724885786377</c:v>
                </c:pt>
                <c:pt idx="118">
                  <c:v>1.2959239283408257</c:v>
                </c:pt>
                <c:pt idx="119">
                  <c:v>1.2998036583002006</c:v>
                </c:pt>
                <c:pt idx="120">
                  <c:v>1.3068938913491213</c:v>
                </c:pt>
                <c:pt idx="121">
                  <c:v>1.3116934682482086</c:v>
                </c:pt>
                <c:pt idx="122">
                  <c:v>1.3166838882613987</c:v>
                </c:pt>
                <c:pt idx="123">
                  <c:v>1.3224523127449253</c:v>
                </c:pt>
                <c:pt idx="124">
                  <c:v>1.327843626050591</c:v>
                </c:pt>
                <c:pt idx="125">
                  <c:v>1.3322658731855381</c:v>
                </c:pt>
                <c:pt idx="126">
                  <c:v>1.3372809815033153</c:v>
                </c:pt>
                <c:pt idx="127">
                  <c:v>1.3469644103169229</c:v>
                </c:pt>
                <c:pt idx="128">
                  <c:v>1.3507838228893103</c:v>
                </c:pt>
                <c:pt idx="129">
                  <c:v>1.3570349919861155</c:v>
                </c:pt>
                <c:pt idx="130">
                  <c:v>1.363009955207543</c:v>
                </c:pt>
                <c:pt idx="131">
                  <c:v>1.3740778820740494</c:v>
                </c:pt>
                <c:pt idx="132">
                  <c:v>1.3775335815570939</c:v>
                </c:pt>
                <c:pt idx="133">
                  <c:v>1.3855524526751311</c:v>
                </c:pt>
                <c:pt idx="134">
                  <c:v>1.3928308368897229</c:v>
                </c:pt>
                <c:pt idx="135">
                  <c:v>1.3977689045910366</c:v>
                </c:pt>
                <c:pt idx="136">
                  <c:v>1.4057591020874407</c:v>
                </c:pt>
                <c:pt idx="137">
                  <c:v>1.4167250193740812</c:v>
                </c:pt>
                <c:pt idx="138">
                  <c:v>1.4226951263970986</c:v>
                </c:pt>
                <c:pt idx="139">
                  <c:v>1.4280043451417639</c:v>
                </c:pt>
                <c:pt idx="140">
                  <c:v>1.4376795522372556</c:v>
                </c:pt>
                <c:pt idx="141">
                  <c:v>1.4432200687739165</c:v>
                </c:pt>
                <c:pt idx="142">
                  <c:v>1.450452981262393</c:v>
                </c:pt>
                <c:pt idx="143">
                  <c:v>1.4578439838001545</c:v>
                </c:pt>
                <c:pt idx="144">
                  <c:v>1.4633160860734833</c:v>
                </c:pt>
                <c:pt idx="145">
                  <c:v>1.4707314466996064</c:v>
                </c:pt>
                <c:pt idx="146">
                  <c:v>1.477346296690258</c:v>
                </c:pt>
                <c:pt idx="147">
                  <c:v>1.4856744138675113</c:v>
                </c:pt>
                <c:pt idx="148">
                  <c:v>1.4912669821884723</c:v>
                </c:pt>
                <c:pt idx="149">
                  <c:v>1.4974255066632598</c:v>
                </c:pt>
                <c:pt idx="150">
                  <c:v>1.5066229693064073</c:v>
                </c:pt>
                <c:pt idx="151">
                  <c:v>1.5126302361364588</c:v>
                </c:pt>
                <c:pt idx="152">
                  <c:v>1.5195031101920862</c:v>
                </c:pt>
                <c:pt idx="153">
                  <c:v>1.5277573042795543</c:v>
                </c:pt>
                <c:pt idx="154">
                  <c:v>1.53608159707403</c:v>
                </c:pt>
                <c:pt idx="155">
                  <c:v>1.5446613779609801</c:v>
                </c:pt>
                <c:pt idx="156">
                  <c:v>1.5516232537059638</c:v>
                </c:pt>
                <c:pt idx="157">
                  <c:v>1.5597977461985901</c:v>
                </c:pt>
                <c:pt idx="158">
                  <c:v>1.5701506368822002</c:v>
                </c:pt>
                <c:pt idx="159">
                  <c:v>1.5766201075856985</c:v>
                </c:pt>
                <c:pt idx="160">
                  <c:v>1.5853509053078614</c:v>
                </c:pt>
                <c:pt idx="161">
                  <c:v>1.5952811671105442</c:v>
                </c:pt>
                <c:pt idx="162">
                  <c:v>1.6018322691009155</c:v>
                </c:pt>
                <c:pt idx="163">
                  <c:v>1.610039743050492</c:v>
                </c:pt>
                <c:pt idx="164">
                  <c:v>1.6187101932741594</c:v>
                </c:pt>
                <c:pt idx="165">
                  <c:v>1.6276186760538984</c:v>
                </c:pt>
                <c:pt idx="166">
                  <c:v>1.6365513708349531</c:v>
                </c:pt>
                <c:pt idx="167">
                  <c:v>1.6443695259920901</c:v>
                </c:pt>
                <c:pt idx="168">
                  <c:v>1.6522265389320525</c:v>
                </c:pt>
                <c:pt idx="169">
                  <c:v>1.661872079908091</c:v>
                </c:pt>
                <c:pt idx="170">
                  <c:v>1.6685533059634332</c:v>
                </c:pt>
                <c:pt idx="171">
                  <c:v>1.6774160486352487</c:v>
                </c:pt>
                <c:pt idx="172">
                  <c:v>1.6852357588203244</c:v>
                </c:pt>
                <c:pt idx="173">
                  <c:v>1.6937180701644809</c:v>
                </c:pt>
                <c:pt idx="174">
                  <c:v>1.7020884963591243</c:v>
                </c:pt>
                <c:pt idx="175">
                  <c:v>1.7109895898961058</c:v>
                </c:pt>
                <c:pt idx="176">
                  <c:v>1.7207552609840779</c:v>
                </c:pt>
                <c:pt idx="177">
                  <c:v>1.7273057848582372</c:v>
                </c:pt>
                <c:pt idx="178">
                  <c:v>1.7364270682336009</c:v>
                </c:pt>
                <c:pt idx="179">
                  <c:v>1.7450774401447331</c:v>
                </c:pt>
                <c:pt idx="180">
                  <c:v>1.7533225578743155</c:v>
                </c:pt>
                <c:pt idx="181">
                  <c:v>1.7648948899525421</c:v>
                </c:pt>
                <c:pt idx="182">
                  <c:v>1.7730046212030115</c:v>
                </c:pt>
                <c:pt idx="183">
                  <c:v>1.7794946034096668</c:v>
                </c:pt>
                <c:pt idx="184">
                  <c:v>1.7891832932194163</c:v>
                </c:pt>
                <c:pt idx="185">
                  <c:v>1.7977102120601665</c:v>
                </c:pt>
                <c:pt idx="186">
                  <c:v>1.8066909068774197</c:v>
                </c:pt>
                <c:pt idx="187">
                  <c:v>1.8142454530618488</c:v>
                </c:pt>
                <c:pt idx="188">
                  <c:v>1.8231717262036398</c:v>
                </c:pt>
                <c:pt idx="189">
                  <c:v>1.832020067952939</c:v>
                </c:pt>
                <c:pt idx="190">
                  <c:v>1.8417943455090406</c:v>
                </c:pt>
                <c:pt idx="191">
                  <c:v>1.8484592352005855</c:v>
                </c:pt>
                <c:pt idx="192">
                  <c:v>1.8583507079550559</c:v>
                </c:pt>
                <c:pt idx="193">
                  <c:v>1.8669727853930067</c:v>
                </c:pt>
                <c:pt idx="194">
                  <c:v>1.875101616593859</c:v>
                </c:pt>
                <c:pt idx="195">
                  <c:v>1.883929375934192</c:v>
                </c:pt>
                <c:pt idx="196">
                  <c:v>1.8927200220894396</c:v>
                </c:pt>
                <c:pt idx="197">
                  <c:v>1.9000509460063748</c:v>
                </c:pt>
                <c:pt idx="198">
                  <c:v>1.9108375942828648</c:v>
                </c:pt>
                <c:pt idx="199">
                  <c:v>1.918837326872656</c:v>
                </c:pt>
                <c:pt idx="200">
                  <c:v>1.9295280823224381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F4-45DB-B2C2-5EC13CE9FFD9}"/>
            </c:ext>
          </c:extLst>
        </c:ser>
        <c:ser>
          <c:idx val="8"/>
          <c:order val="2"/>
          <c:tx>
            <c:strRef>
              <c:f>'case 8-ft114-43'!$J$1</c:f>
              <c:strCache>
                <c:ptCount val="1"/>
                <c:pt idx="0">
                  <c:v>SWR(D/a=3.176, Core=114#43)</c:v>
                </c:pt>
              </c:strCache>
            </c:strRef>
          </c:tx>
          <c:marker>
            <c:symbol val="none"/>
          </c:marker>
          <c:xVal>
            <c:numRef>
              <c:f>'case 8-ft114-43'!$A$2:$A$202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8-ft114-43'!$J$2:$J$202</c:f>
              <c:numCache>
                <c:formatCode>General</c:formatCode>
                <c:ptCount val="201"/>
                <c:pt idx="1">
                  <c:v>1.1731149168392421</c:v>
                </c:pt>
                <c:pt idx="2">
                  <c:v>1.0810741485900268</c:v>
                </c:pt>
                <c:pt idx="3">
                  <c:v>1.0555593187514967</c:v>
                </c:pt>
                <c:pt idx="4">
                  <c:v>1.0442186491934309</c:v>
                </c:pt>
                <c:pt idx="5">
                  <c:v>1.0392871648215014</c:v>
                </c:pt>
                <c:pt idx="6">
                  <c:v>1.0369326591908394</c:v>
                </c:pt>
                <c:pt idx="7">
                  <c:v>1.0361604945355682</c:v>
                </c:pt>
                <c:pt idx="8">
                  <c:v>1.0346157283080792</c:v>
                </c:pt>
                <c:pt idx="9">
                  <c:v>1.0337793939550417</c:v>
                </c:pt>
                <c:pt idx="10">
                  <c:v>1.0352007748312191</c:v>
                </c:pt>
                <c:pt idx="11">
                  <c:v>1.0347868869025691</c:v>
                </c:pt>
                <c:pt idx="12">
                  <c:v>1.0352079986783671</c:v>
                </c:pt>
                <c:pt idx="13">
                  <c:v>1.035855991352473</c:v>
                </c:pt>
                <c:pt idx="14">
                  <c:v>1.0360831919833884</c:v>
                </c:pt>
                <c:pt idx="15">
                  <c:v>1.0370544691620078</c:v>
                </c:pt>
                <c:pt idx="16">
                  <c:v>1.0380198184641456</c:v>
                </c:pt>
                <c:pt idx="17">
                  <c:v>1.0388389656430177</c:v>
                </c:pt>
                <c:pt idx="18">
                  <c:v>1.0408229863749687</c:v>
                </c:pt>
                <c:pt idx="19">
                  <c:v>1.0408849167424861</c:v>
                </c:pt>
                <c:pt idx="20">
                  <c:v>1.0421752698139248</c:v>
                </c:pt>
                <c:pt idx="21">
                  <c:v>1.0434449001959747</c:v>
                </c:pt>
                <c:pt idx="22">
                  <c:v>1.044414838012542</c:v>
                </c:pt>
                <c:pt idx="23">
                  <c:v>1.0449906956814601</c:v>
                </c:pt>
                <c:pt idx="24">
                  <c:v>1.0470272603002073</c:v>
                </c:pt>
                <c:pt idx="25">
                  <c:v>1.0484347720011589</c:v>
                </c:pt>
                <c:pt idx="26">
                  <c:v>1.0496387843661503</c:v>
                </c:pt>
                <c:pt idx="27">
                  <c:v>1.0504107139821039</c:v>
                </c:pt>
                <c:pt idx="28">
                  <c:v>1.051464348916072</c:v>
                </c:pt>
                <c:pt idx="29">
                  <c:v>1.0531419927108114</c:v>
                </c:pt>
                <c:pt idx="30">
                  <c:v>1.0536346282848259</c:v>
                </c:pt>
                <c:pt idx="31">
                  <c:v>1.0567022746827743</c:v>
                </c:pt>
                <c:pt idx="32">
                  <c:v>1.056715686849516</c:v>
                </c:pt>
                <c:pt idx="33">
                  <c:v>1.0569630154142986</c:v>
                </c:pt>
                <c:pt idx="34">
                  <c:v>1.0607020491174695</c:v>
                </c:pt>
                <c:pt idx="35">
                  <c:v>1.0638634313959219</c:v>
                </c:pt>
                <c:pt idx="36">
                  <c:v>1.0628221393601234</c:v>
                </c:pt>
                <c:pt idx="37">
                  <c:v>1.065418390116355</c:v>
                </c:pt>
                <c:pt idx="38">
                  <c:v>1.0692266789313265</c:v>
                </c:pt>
                <c:pt idx="39">
                  <c:v>1.0688821092613838</c:v>
                </c:pt>
                <c:pt idx="40">
                  <c:v>1.068299573919878</c:v>
                </c:pt>
                <c:pt idx="41">
                  <c:v>1.0711628026719255</c:v>
                </c:pt>
                <c:pt idx="42">
                  <c:v>1.0743295312716372</c:v>
                </c:pt>
                <c:pt idx="43">
                  <c:v>1.0751773516533076</c:v>
                </c:pt>
                <c:pt idx="44">
                  <c:v>1.0763189454653113</c:v>
                </c:pt>
                <c:pt idx="45">
                  <c:v>1.0782862010416341</c:v>
                </c:pt>
                <c:pt idx="46">
                  <c:v>1.0807501165239162</c:v>
                </c:pt>
                <c:pt idx="47">
                  <c:v>1.0825173392833927</c:v>
                </c:pt>
                <c:pt idx="48">
                  <c:v>1.0836315442498952</c:v>
                </c:pt>
                <c:pt idx="49">
                  <c:v>1.0857703533168781</c:v>
                </c:pt>
                <c:pt idx="50">
                  <c:v>1.0866113273570421</c:v>
                </c:pt>
                <c:pt idx="51">
                  <c:v>1.0877340303112344</c:v>
                </c:pt>
                <c:pt idx="52">
                  <c:v>1.0919850386247576</c:v>
                </c:pt>
                <c:pt idx="53">
                  <c:v>1.0980348898819914</c:v>
                </c:pt>
                <c:pt idx="54">
                  <c:v>1.0999340480809909</c:v>
                </c:pt>
                <c:pt idx="55">
                  <c:v>1.1019645926274846</c:v>
                </c:pt>
                <c:pt idx="56">
                  <c:v>1.1035924933196</c:v>
                </c:pt>
                <c:pt idx="57">
                  <c:v>1.106576822143319</c:v>
                </c:pt>
                <c:pt idx="58">
                  <c:v>1.1092600619239454</c:v>
                </c:pt>
                <c:pt idx="59">
                  <c:v>1.1121306836457359</c:v>
                </c:pt>
                <c:pt idx="60">
                  <c:v>1.1149694882437915</c:v>
                </c:pt>
                <c:pt idx="61">
                  <c:v>1.1166885542073404</c:v>
                </c:pt>
                <c:pt idx="62">
                  <c:v>1.1191530949399429</c:v>
                </c:pt>
                <c:pt idx="63">
                  <c:v>1.1224002463163312</c:v>
                </c:pt>
                <c:pt idx="64">
                  <c:v>1.1238022410212243</c:v>
                </c:pt>
                <c:pt idx="65">
                  <c:v>1.1262126623802524</c:v>
                </c:pt>
                <c:pt idx="66">
                  <c:v>1.1293727496057713</c:v>
                </c:pt>
                <c:pt idx="67">
                  <c:v>1.1314238693933949</c:v>
                </c:pt>
                <c:pt idx="68">
                  <c:v>1.1334641531432748</c:v>
                </c:pt>
                <c:pt idx="69">
                  <c:v>1.1370690749945092</c:v>
                </c:pt>
                <c:pt idx="70">
                  <c:v>1.1391931553818226</c:v>
                </c:pt>
                <c:pt idx="71">
                  <c:v>1.1425510531363778</c:v>
                </c:pt>
                <c:pt idx="72">
                  <c:v>1.1446486507898763</c:v>
                </c:pt>
                <c:pt idx="73">
                  <c:v>1.1475580682342659</c:v>
                </c:pt>
                <c:pt idx="74">
                  <c:v>1.150086597584796</c:v>
                </c:pt>
                <c:pt idx="75">
                  <c:v>1.1534757064400822</c:v>
                </c:pt>
                <c:pt idx="76">
                  <c:v>1.1566298587782942</c:v>
                </c:pt>
                <c:pt idx="77">
                  <c:v>1.1590410387236838</c:v>
                </c:pt>
                <c:pt idx="78">
                  <c:v>1.1617999557130139</c:v>
                </c:pt>
                <c:pt idx="79">
                  <c:v>1.165002941120771</c:v>
                </c:pt>
                <c:pt idx="80">
                  <c:v>1.1677214564142693</c:v>
                </c:pt>
                <c:pt idx="81">
                  <c:v>1.1712515636144842</c:v>
                </c:pt>
                <c:pt idx="82">
                  <c:v>1.1743597706169231</c:v>
                </c:pt>
                <c:pt idx="83">
                  <c:v>1.1777711945126563</c:v>
                </c:pt>
                <c:pt idx="84">
                  <c:v>1.1813443466940583</c:v>
                </c:pt>
                <c:pt idx="85">
                  <c:v>1.1846574677118953</c:v>
                </c:pt>
                <c:pt idx="86">
                  <c:v>1.1880073443466659</c:v>
                </c:pt>
                <c:pt idx="87">
                  <c:v>1.1910329317814781</c:v>
                </c:pt>
                <c:pt idx="88">
                  <c:v>1.1945618533933076</c:v>
                </c:pt>
                <c:pt idx="89">
                  <c:v>1.1975741049455004</c:v>
                </c:pt>
                <c:pt idx="90">
                  <c:v>1.2026540031149862</c:v>
                </c:pt>
                <c:pt idx="91">
                  <c:v>1.2048154954266606</c:v>
                </c:pt>
                <c:pt idx="92">
                  <c:v>1.2089490025321594</c:v>
                </c:pt>
                <c:pt idx="93">
                  <c:v>1.2119470607144391</c:v>
                </c:pt>
                <c:pt idx="94">
                  <c:v>1.2161056068584046</c:v>
                </c:pt>
                <c:pt idx="95">
                  <c:v>1.2192413767761976</c:v>
                </c:pt>
                <c:pt idx="96">
                  <c:v>1.2234059578323058</c:v>
                </c:pt>
                <c:pt idx="97">
                  <c:v>1.2281625531261868</c:v>
                </c:pt>
                <c:pt idx="98">
                  <c:v>1.2313014892586884</c:v>
                </c:pt>
                <c:pt idx="99">
                  <c:v>1.23595895916166</c:v>
                </c:pt>
                <c:pt idx="100">
                  <c:v>1.23997302040211</c:v>
                </c:pt>
                <c:pt idx="101">
                  <c:v>1.2442701701613017</c:v>
                </c:pt>
                <c:pt idx="102">
                  <c:v>1.2483324754987286</c:v>
                </c:pt>
                <c:pt idx="103">
                  <c:v>1.2520607206382295</c:v>
                </c:pt>
                <c:pt idx="104">
                  <c:v>1.2559734288000877</c:v>
                </c:pt>
                <c:pt idx="105">
                  <c:v>1.2605932350792788</c:v>
                </c:pt>
                <c:pt idx="106">
                  <c:v>1.264087905922429</c:v>
                </c:pt>
                <c:pt idx="107">
                  <c:v>1.2690192992374489</c:v>
                </c:pt>
                <c:pt idx="108">
                  <c:v>1.273734360491505</c:v>
                </c:pt>
                <c:pt idx="109">
                  <c:v>1.2776225508779961</c:v>
                </c:pt>
                <c:pt idx="110">
                  <c:v>1.2826358677321219</c:v>
                </c:pt>
                <c:pt idx="111">
                  <c:v>1.2867066531262599</c:v>
                </c:pt>
                <c:pt idx="112">
                  <c:v>1.2909594892965661</c:v>
                </c:pt>
                <c:pt idx="113">
                  <c:v>1.2958680524298218</c:v>
                </c:pt>
                <c:pt idx="114">
                  <c:v>1.300265351176273</c:v>
                </c:pt>
                <c:pt idx="115">
                  <c:v>1.3051445530739947</c:v>
                </c:pt>
                <c:pt idx="116">
                  <c:v>1.3113657397209915</c:v>
                </c:pt>
                <c:pt idx="117">
                  <c:v>1.3147753529986228</c:v>
                </c:pt>
                <c:pt idx="118">
                  <c:v>1.3194182205236398</c:v>
                </c:pt>
                <c:pt idx="119">
                  <c:v>1.3234115031841325</c:v>
                </c:pt>
                <c:pt idx="120">
                  <c:v>1.3289985729900109</c:v>
                </c:pt>
                <c:pt idx="121">
                  <c:v>1.3338614411423042</c:v>
                </c:pt>
                <c:pt idx="122">
                  <c:v>1.3404956103750747</c:v>
                </c:pt>
                <c:pt idx="123">
                  <c:v>1.3446657121825987</c:v>
                </c:pt>
                <c:pt idx="124">
                  <c:v>1.3489444046550119</c:v>
                </c:pt>
                <c:pt idx="125">
                  <c:v>1.3539197597354828</c:v>
                </c:pt>
                <c:pt idx="126">
                  <c:v>1.358904228112445</c:v>
                </c:pt>
                <c:pt idx="127">
                  <c:v>1.3651625384096098</c:v>
                </c:pt>
                <c:pt idx="128">
                  <c:v>1.3693388653014327</c:v>
                </c:pt>
                <c:pt idx="129">
                  <c:v>1.3739895297864435</c:v>
                </c:pt>
                <c:pt idx="130">
                  <c:v>1.3813225290718771</c:v>
                </c:pt>
                <c:pt idx="131">
                  <c:v>1.3873614540342853</c:v>
                </c:pt>
                <c:pt idx="132">
                  <c:v>1.3901615141755832</c:v>
                </c:pt>
                <c:pt idx="133">
                  <c:v>1.3970047693151573</c:v>
                </c:pt>
                <c:pt idx="134">
                  <c:v>1.4031627640797351</c:v>
                </c:pt>
                <c:pt idx="135">
                  <c:v>1.4052036911041876</c:v>
                </c:pt>
                <c:pt idx="136">
                  <c:v>1.4144036189462525</c:v>
                </c:pt>
                <c:pt idx="137">
                  <c:v>1.4186852432725674</c:v>
                </c:pt>
                <c:pt idx="138">
                  <c:v>1.4228722992824052</c:v>
                </c:pt>
                <c:pt idx="139">
                  <c:v>1.430136771843288</c:v>
                </c:pt>
                <c:pt idx="140">
                  <c:v>1.4366448985652576</c:v>
                </c:pt>
                <c:pt idx="141">
                  <c:v>1.4403709683583568</c:v>
                </c:pt>
                <c:pt idx="142">
                  <c:v>1.4482685822102002</c:v>
                </c:pt>
                <c:pt idx="143">
                  <c:v>1.4550885121489807</c:v>
                </c:pt>
                <c:pt idx="144">
                  <c:v>1.4614548635243609</c:v>
                </c:pt>
                <c:pt idx="145">
                  <c:v>1.4689637996614151</c:v>
                </c:pt>
                <c:pt idx="146">
                  <c:v>1.4754496239164212</c:v>
                </c:pt>
                <c:pt idx="147">
                  <c:v>1.4826898518577438</c:v>
                </c:pt>
                <c:pt idx="148">
                  <c:v>1.4873921431702752</c:v>
                </c:pt>
                <c:pt idx="149">
                  <c:v>1.4962112412193518</c:v>
                </c:pt>
                <c:pt idx="150">
                  <c:v>1.5019894982065454</c:v>
                </c:pt>
                <c:pt idx="151">
                  <c:v>1.5080244665493308</c:v>
                </c:pt>
                <c:pt idx="152">
                  <c:v>1.5124295864780537</c:v>
                </c:pt>
                <c:pt idx="153">
                  <c:v>1.5186042568266309</c:v>
                </c:pt>
                <c:pt idx="154">
                  <c:v>1.5245773936258371</c:v>
                </c:pt>
                <c:pt idx="155">
                  <c:v>1.5316949334288956</c:v>
                </c:pt>
                <c:pt idx="156">
                  <c:v>1.5394132540600158</c:v>
                </c:pt>
                <c:pt idx="157">
                  <c:v>1.5457181153408395</c:v>
                </c:pt>
                <c:pt idx="158">
                  <c:v>1.5547749403628388</c:v>
                </c:pt>
                <c:pt idx="159">
                  <c:v>1.5607116598109128</c:v>
                </c:pt>
                <c:pt idx="160">
                  <c:v>1.5690137464854808</c:v>
                </c:pt>
                <c:pt idx="161">
                  <c:v>1.5768654644171469</c:v>
                </c:pt>
                <c:pt idx="162">
                  <c:v>1.5864894242616989</c:v>
                </c:pt>
                <c:pt idx="163">
                  <c:v>1.5957392492451743</c:v>
                </c:pt>
                <c:pt idx="164">
                  <c:v>1.6064077526952452</c:v>
                </c:pt>
                <c:pt idx="165">
                  <c:v>1.6162354464698916</c:v>
                </c:pt>
                <c:pt idx="166">
                  <c:v>1.6273383245993753</c:v>
                </c:pt>
                <c:pt idx="167">
                  <c:v>1.6396688483150246</c:v>
                </c:pt>
                <c:pt idx="168">
                  <c:v>1.6517960000255782</c:v>
                </c:pt>
                <c:pt idx="169">
                  <c:v>1.6625681482845887</c:v>
                </c:pt>
                <c:pt idx="170">
                  <c:v>1.6764347106428044</c:v>
                </c:pt>
                <c:pt idx="171">
                  <c:v>1.6882781197942036</c:v>
                </c:pt>
                <c:pt idx="172">
                  <c:v>1.6994818978699981</c:v>
                </c:pt>
                <c:pt idx="173">
                  <c:v>1.7094010659778052</c:v>
                </c:pt>
                <c:pt idx="174">
                  <c:v>1.7181111170560583</c:v>
                </c:pt>
                <c:pt idx="175">
                  <c:v>1.7287308494693292</c:v>
                </c:pt>
                <c:pt idx="176">
                  <c:v>1.7381654976542644</c:v>
                </c:pt>
                <c:pt idx="177">
                  <c:v>1.7475860304663704</c:v>
                </c:pt>
                <c:pt idx="178">
                  <c:v>1.757715024453957</c:v>
                </c:pt>
                <c:pt idx="179">
                  <c:v>1.7645310090754529</c:v>
                </c:pt>
                <c:pt idx="180">
                  <c:v>1.7726798388416922</c:v>
                </c:pt>
                <c:pt idx="181">
                  <c:v>1.7806078377606931</c:v>
                </c:pt>
                <c:pt idx="182">
                  <c:v>1.788516636654329</c:v>
                </c:pt>
                <c:pt idx="183">
                  <c:v>1.7989554538388492</c:v>
                </c:pt>
                <c:pt idx="184">
                  <c:v>1.8070350211271662</c:v>
                </c:pt>
                <c:pt idx="185">
                  <c:v>1.8171861796760167</c:v>
                </c:pt>
                <c:pt idx="186">
                  <c:v>1.8251913235031452</c:v>
                </c:pt>
                <c:pt idx="187">
                  <c:v>1.8350424556604321</c:v>
                </c:pt>
                <c:pt idx="188">
                  <c:v>1.8443085413241196</c:v>
                </c:pt>
                <c:pt idx="189">
                  <c:v>1.8512526434925818</c:v>
                </c:pt>
                <c:pt idx="190">
                  <c:v>1.8589672804193664</c:v>
                </c:pt>
                <c:pt idx="191">
                  <c:v>1.8658175742028114</c:v>
                </c:pt>
                <c:pt idx="192">
                  <c:v>1.8751585383482368</c:v>
                </c:pt>
                <c:pt idx="193">
                  <c:v>1.8803511891515463</c:v>
                </c:pt>
                <c:pt idx="194">
                  <c:v>1.8883084944444388</c:v>
                </c:pt>
                <c:pt idx="195">
                  <c:v>1.8942320669296424</c:v>
                </c:pt>
                <c:pt idx="196">
                  <c:v>1.9046483550571816</c:v>
                </c:pt>
                <c:pt idx="197">
                  <c:v>1.9096368425687378</c:v>
                </c:pt>
                <c:pt idx="198">
                  <c:v>1.9161483958244099</c:v>
                </c:pt>
                <c:pt idx="199">
                  <c:v>1.9207236696634908</c:v>
                </c:pt>
                <c:pt idx="200">
                  <c:v>1.9317785384028323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F4-45DB-B2C2-5EC13CE9FFD9}"/>
            </c:ext>
          </c:extLst>
        </c:ser>
        <c:ser>
          <c:idx val="7"/>
          <c:order val="3"/>
          <c:tx>
            <c:strRef>
              <c:f>'Case 8-ft140-43'!$J$1</c:f>
              <c:strCache>
                <c:ptCount val="1"/>
                <c:pt idx="0">
                  <c:v>SWR(D/a=3.176, Core=140#43)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'Case 8-ft140-43'!$A$2:$A$202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8-ft140-43'!$J$2:$J$202</c:f>
              <c:numCache>
                <c:formatCode>General</c:formatCode>
                <c:ptCount val="201"/>
                <c:pt idx="1">
                  <c:v>1.0622277220658924</c:v>
                </c:pt>
                <c:pt idx="2">
                  <c:v>1.0285570681311222</c:v>
                </c:pt>
                <c:pt idx="3">
                  <c:v>1.0185743971570171</c:v>
                </c:pt>
                <c:pt idx="4">
                  <c:v>1.0140983719635042</c:v>
                </c:pt>
                <c:pt idx="5">
                  <c:v>1.0116796390578033</c:v>
                </c:pt>
                <c:pt idx="6">
                  <c:v>1.0106571642679312</c:v>
                </c:pt>
                <c:pt idx="7">
                  <c:v>1.008269621065798</c:v>
                </c:pt>
                <c:pt idx="8">
                  <c:v>1.0072919224522292</c:v>
                </c:pt>
                <c:pt idx="9">
                  <c:v>1.0074914351645028</c:v>
                </c:pt>
                <c:pt idx="10">
                  <c:v>1.0076872306224081</c:v>
                </c:pt>
                <c:pt idx="11">
                  <c:v>1.0058295321259889</c:v>
                </c:pt>
                <c:pt idx="12">
                  <c:v>1.0054716637594607</c:v>
                </c:pt>
                <c:pt idx="13">
                  <c:v>1.0044492540693</c:v>
                </c:pt>
                <c:pt idx="14">
                  <c:v>1.0045683671111501</c:v>
                </c:pt>
                <c:pt idx="15">
                  <c:v>1.0046105921669839</c:v>
                </c:pt>
                <c:pt idx="16">
                  <c:v>1.0044270279143492</c:v>
                </c:pt>
                <c:pt idx="17">
                  <c:v>1.0040288458382347</c:v>
                </c:pt>
                <c:pt idx="18">
                  <c:v>1.0031109052237905</c:v>
                </c:pt>
                <c:pt idx="19">
                  <c:v>1.0027909581298131</c:v>
                </c:pt>
                <c:pt idx="20">
                  <c:v>1.0038538979754488</c:v>
                </c:pt>
                <c:pt idx="21">
                  <c:v>1.0039563704145802</c:v>
                </c:pt>
                <c:pt idx="22">
                  <c:v>1.0036998169845281</c:v>
                </c:pt>
                <c:pt idx="23">
                  <c:v>1.0044089536560714</c:v>
                </c:pt>
                <c:pt idx="24">
                  <c:v>1.0053939783638153</c:v>
                </c:pt>
                <c:pt idx="25">
                  <c:v>1.0061957344769845</c:v>
                </c:pt>
                <c:pt idx="26">
                  <c:v>1.0064888928200022</c:v>
                </c:pt>
                <c:pt idx="27">
                  <c:v>1.0069330309301323</c:v>
                </c:pt>
                <c:pt idx="28">
                  <c:v>1.0083926814940993</c:v>
                </c:pt>
                <c:pt idx="29">
                  <c:v>1.0093868349762236</c:v>
                </c:pt>
                <c:pt idx="30">
                  <c:v>1.010548097758309</c:v>
                </c:pt>
                <c:pt idx="31">
                  <c:v>1.0116844898257435</c:v>
                </c:pt>
                <c:pt idx="32">
                  <c:v>1.0129471668158179</c:v>
                </c:pt>
                <c:pt idx="33">
                  <c:v>1.0136843602326888</c:v>
                </c:pt>
                <c:pt idx="34">
                  <c:v>1.0138734191753844</c:v>
                </c:pt>
                <c:pt idx="35">
                  <c:v>1.0164511765537876</c:v>
                </c:pt>
                <c:pt idx="36">
                  <c:v>1.0162125780771849</c:v>
                </c:pt>
                <c:pt idx="37">
                  <c:v>1.0193224659368965</c:v>
                </c:pt>
                <c:pt idx="38">
                  <c:v>1.0205551347562398</c:v>
                </c:pt>
                <c:pt idx="39">
                  <c:v>1.0207808779554761</c:v>
                </c:pt>
                <c:pt idx="40">
                  <c:v>1.0214352311656867</c:v>
                </c:pt>
                <c:pt idx="41">
                  <c:v>1.0243855181321413</c:v>
                </c:pt>
                <c:pt idx="42">
                  <c:v>1.025113953608858</c:v>
                </c:pt>
                <c:pt idx="43">
                  <c:v>1.0265399358409444</c:v>
                </c:pt>
                <c:pt idx="44">
                  <c:v>1.0283741155719737</c:v>
                </c:pt>
                <c:pt idx="45">
                  <c:v>1.0295877317847786</c:v>
                </c:pt>
                <c:pt idx="46">
                  <c:v>1.0316129775981706</c:v>
                </c:pt>
                <c:pt idx="47">
                  <c:v>1.0327835867919974</c:v>
                </c:pt>
                <c:pt idx="48">
                  <c:v>1.0345986895231705</c:v>
                </c:pt>
                <c:pt idx="49">
                  <c:v>1.0373893160104788</c:v>
                </c:pt>
                <c:pt idx="50">
                  <c:v>1.040552881665465</c:v>
                </c:pt>
                <c:pt idx="51">
                  <c:v>1.043420025712219</c:v>
                </c:pt>
                <c:pt idx="52">
                  <c:v>1.048491950862652</c:v>
                </c:pt>
                <c:pt idx="53">
                  <c:v>1.0495518913575508</c:v>
                </c:pt>
                <c:pt idx="54">
                  <c:v>1.0489890105382251</c:v>
                </c:pt>
                <c:pt idx="55">
                  <c:v>1.0503578834229188</c:v>
                </c:pt>
                <c:pt idx="56">
                  <c:v>1.0523368771804982</c:v>
                </c:pt>
                <c:pt idx="57">
                  <c:v>1.0540869678086466</c:v>
                </c:pt>
                <c:pt idx="58">
                  <c:v>1.056779148029261</c:v>
                </c:pt>
                <c:pt idx="59">
                  <c:v>1.0588341391597607</c:v>
                </c:pt>
                <c:pt idx="60">
                  <c:v>1.0615545842410912</c:v>
                </c:pt>
                <c:pt idx="61">
                  <c:v>1.0631824408938872</c:v>
                </c:pt>
                <c:pt idx="62">
                  <c:v>1.0655324199950449</c:v>
                </c:pt>
                <c:pt idx="63">
                  <c:v>1.0667627617032318</c:v>
                </c:pt>
                <c:pt idx="64">
                  <c:v>1.0700018400261326</c:v>
                </c:pt>
                <c:pt idx="65">
                  <c:v>1.0717419574384994</c:v>
                </c:pt>
                <c:pt idx="66">
                  <c:v>1.0740754572921047</c:v>
                </c:pt>
                <c:pt idx="67">
                  <c:v>1.0763775224491396</c:v>
                </c:pt>
                <c:pt idx="68">
                  <c:v>1.0792179498483629</c:v>
                </c:pt>
                <c:pt idx="69">
                  <c:v>1.0809760907207275</c:v>
                </c:pt>
                <c:pt idx="70">
                  <c:v>1.0840420942904065</c:v>
                </c:pt>
                <c:pt idx="71">
                  <c:v>1.0862031571654254</c:v>
                </c:pt>
                <c:pt idx="72">
                  <c:v>1.0898293298997919</c:v>
                </c:pt>
                <c:pt idx="73">
                  <c:v>1.0926302305991449</c:v>
                </c:pt>
                <c:pt idx="74">
                  <c:v>1.0957941789100065</c:v>
                </c:pt>
                <c:pt idx="75">
                  <c:v>1.0976007198001116</c:v>
                </c:pt>
                <c:pt idx="76">
                  <c:v>1.1009057104597997</c:v>
                </c:pt>
                <c:pt idx="77">
                  <c:v>1.1032838100891313</c:v>
                </c:pt>
                <c:pt idx="78">
                  <c:v>1.1068321650661022</c:v>
                </c:pt>
                <c:pt idx="79">
                  <c:v>1.1100756464521422</c:v>
                </c:pt>
                <c:pt idx="80">
                  <c:v>1.1121933418352796</c:v>
                </c:pt>
                <c:pt idx="81">
                  <c:v>1.1157768264858379</c:v>
                </c:pt>
                <c:pt idx="82">
                  <c:v>1.1195775491744315</c:v>
                </c:pt>
                <c:pt idx="83">
                  <c:v>1.1235242885063483</c:v>
                </c:pt>
                <c:pt idx="84">
                  <c:v>1.1265606205233027</c:v>
                </c:pt>
                <c:pt idx="85">
                  <c:v>1.12964826289269</c:v>
                </c:pt>
                <c:pt idx="86">
                  <c:v>1.1336873430321115</c:v>
                </c:pt>
                <c:pt idx="87">
                  <c:v>1.1370933620256711</c:v>
                </c:pt>
                <c:pt idx="88">
                  <c:v>1.1408044041898824</c:v>
                </c:pt>
                <c:pt idx="89">
                  <c:v>1.1445080458735206</c:v>
                </c:pt>
                <c:pt idx="90">
                  <c:v>1.1486712640715431</c:v>
                </c:pt>
                <c:pt idx="91">
                  <c:v>1.1514372405548028</c:v>
                </c:pt>
                <c:pt idx="92">
                  <c:v>1.1563183283472958</c:v>
                </c:pt>
                <c:pt idx="93">
                  <c:v>1.1594405001154522</c:v>
                </c:pt>
                <c:pt idx="94">
                  <c:v>1.1635381289479281</c:v>
                </c:pt>
                <c:pt idx="95">
                  <c:v>1.1673167721225757</c:v>
                </c:pt>
                <c:pt idx="96">
                  <c:v>1.1707593061866219</c:v>
                </c:pt>
                <c:pt idx="97">
                  <c:v>1.1762559551597143</c:v>
                </c:pt>
                <c:pt idx="98">
                  <c:v>1.1795375879406862</c:v>
                </c:pt>
                <c:pt idx="99">
                  <c:v>1.1844970980084526</c:v>
                </c:pt>
                <c:pt idx="100">
                  <c:v>1.1885866350804377</c:v>
                </c:pt>
                <c:pt idx="101">
                  <c:v>1.1938583850127225</c:v>
                </c:pt>
                <c:pt idx="102">
                  <c:v>1.1971154100663157</c:v>
                </c:pt>
                <c:pt idx="103">
                  <c:v>1.2018417900921419</c:v>
                </c:pt>
                <c:pt idx="104">
                  <c:v>1.2062919752695924</c:v>
                </c:pt>
                <c:pt idx="105">
                  <c:v>1.2106885106795722</c:v>
                </c:pt>
                <c:pt idx="106">
                  <c:v>1.2157241342701177</c:v>
                </c:pt>
                <c:pt idx="107">
                  <c:v>1.2203775319355261</c:v>
                </c:pt>
                <c:pt idx="108">
                  <c:v>1.225121100795483</c:v>
                </c:pt>
                <c:pt idx="109">
                  <c:v>1.2282999177274461</c:v>
                </c:pt>
                <c:pt idx="110">
                  <c:v>1.2350569770150743</c:v>
                </c:pt>
                <c:pt idx="111">
                  <c:v>1.2380466238833117</c:v>
                </c:pt>
                <c:pt idx="112">
                  <c:v>1.2448910959707102</c:v>
                </c:pt>
                <c:pt idx="113">
                  <c:v>1.2495453390624516</c:v>
                </c:pt>
                <c:pt idx="114">
                  <c:v>1.2539942654914296</c:v>
                </c:pt>
                <c:pt idx="115">
                  <c:v>1.2594661216673801</c:v>
                </c:pt>
                <c:pt idx="116">
                  <c:v>1.2638349561237139</c:v>
                </c:pt>
                <c:pt idx="117">
                  <c:v>1.2692043382962719</c:v>
                </c:pt>
                <c:pt idx="118">
                  <c:v>1.2736925198803604</c:v>
                </c:pt>
                <c:pt idx="119">
                  <c:v>1.2798772618050394</c:v>
                </c:pt>
                <c:pt idx="120">
                  <c:v>1.2851512130871643</c:v>
                </c:pt>
                <c:pt idx="121">
                  <c:v>1.2905643747857218</c:v>
                </c:pt>
                <c:pt idx="122">
                  <c:v>1.2957247749173078</c:v>
                </c:pt>
                <c:pt idx="123">
                  <c:v>1.3005542603812257</c:v>
                </c:pt>
                <c:pt idx="124">
                  <c:v>1.3045144600839782</c:v>
                </c:pt>
                <c:pt idx="125">
                  <c:v>1.3127162223617361</c:v>
                </c:pt>
                <c:pt idx="126">
                  <c:v>1.3176010820662847</c:v>
                </c:pt>
                <c:pt idx="127">
                  <c:v>1.3211219802812462</c:v>
                </c:pt>
                <c:pt idx="128">
                  <c:v>1.3291798517578401</c:v>
                </c:pt>
                <c:pt idx="129">
                  <c:v>1.3359464277066537</c:v>
                </c:pt>
                <c:pt idx="130">
                  <c:v>1.3443201508959268</c:v>
                </c:pt>
                <c:pt idx="131">
                  <c:v>1.3502609258254579</c:v>
                </c:pt>
                <c:pt idx="132">
                  <c:v>1.3547447313610217</c:v>
                </c:pt>
                <c:pt idx="133">
                  <c:v>1.3610949337302731</c:v>
                </c:pt>
                <c:pt idx="134">
                  <c:v>1.3648190378742591</c:v>
                </c:pt>
                <c:pt idx="135">
                  <c:v>1.3727601496296031</c:v>
                </c:pt>
                <c:pt idx="136">
                  <c:v>1.3804672636711559</c:v>
                </c:pt>
                <c:pt idx="137">
                  <c:v>1.3886848252013773</c:v>
                </c:pt>
                <c:pt idx="138">
                  <c:v>1.3980308412836562</c:v>
                </c:pt>
                <c:pt idx="139">
                  <c:v>1.4065445767131497</c:v>
                </c:pt>
                <c:pt idx="140">
                  <c:v>1.4136735241584635</c:v>
                </c:pt>
                <c:pt idx="141">
                  <c:v>1.4216776846217871</c:v>
                </c:pt>
                <c:pt idx="142">
                  <c:v>1.4299755303814212</c:v>
                </c:pt>
                <c:pt idx="143">
                  <c:v>1.4383352287859625</c:v>
                </c:pt>
                <c:pt idx="144">
                  <c:v>1.4459020131953462</c:v>
                </c:pt>
                <c:pt idx="145">
                  <c:v>1.4552684954905524</c:v>
                </c:pt>
                <c:pt idx="146">
                  <c:v>1.4638774285796894</c:v>
                </c:pt>
                <c:pt idx="147">
                  <c:v>1.4706698584681903</c:v>
                </c:pt>
                <c:pt idx="148">
                  <c:v>1.4788616528090415</c:v>
                </c:pt>
                <c:pt idx="149">
                  <c:v>1.486277382548717</c:v>
                </c:pt>
                <c:pt idx="150">
                  <c:v>1.4922161553171818</c:v>
                </c:pt>
                <c:pt idx="151">
                  <c:v>1.5007018785042714</c:v>
                </c:pt>
                <c:pt idx="152">
                  <c:v>1.5094233571003732</c:v>
                </c:pt>
                <c:pt idx="153">
                  <c:v>1.5182305841160224</c:v>
                </c:pt>
                <c:pt idx="154">
                  <c:v>1.5298430632212023</c:v>
                </c:pt>
                <c:pt idx="155">
                  <c:v>1.5396349566847289</c:v>
                </c:pt>
                <c:pt idx="156">
                  <c:v>1.5502164857521983</c:v>
                </c:pt>
                <c:pt idx="157">
                  <c:v>1.5610367571756585</c:v>
                </c:pt>
                <c:pt idx="158">
                  <c:v>1.5700516256802164</c:v>
                </c:pt>
                <c:pt idx="159">
                  <c:v>1.5828514033452905</c:v>
                </c:pt>
                <c:pt idx="160">
                  <c:v>1.5950310551702778</c:v>
                </c:pt>
                <c:pt idx="161">
                  <c:v>1.6044317445102667</c:v>
                </c:pt>
                <c:pt idx="162">
                  <c:v>1.6171102523786529</c:v>
                </c:pt>
                <c:pt idx="163">
                  <c:v>1.6280014204686686</c:v>
                </c:pt>
                <c:pt idx="164">
                  <c:v>1.637694861934377</c:v>
                </c:pt>
                <c:pt idx="165">
                  <c:v>1.6479913838009141</c:v>
                </c:pt>
                <c:pt idx="166">
                  <c:v>1.6567737250517844</c:v>
                </c:pt>
                <c:pt idx="167">
                  <c:v>1.667278507004964</c:v>
                </c:pt>
                <c:pt idx="168">
                  <c:v>1.6787348989914777</c:v>
                </c:pt>
                <c:pt idx="169">
                  <c:v>1.688148717726391</c:v>
                </c:pt>
                <c:pt idx="170">
                  <c:v>1.6964662500951322</c:v>
                </c:pt>
                <c:pt idx="171">
                  <c:v>1.706080768291234</c:v>
                </c:pt>
                <c:pt idx="172">
                  <c:v>1.7128962042722415</c:v>
                </c:pt>
                <c:pt idx="173">
                  <c:v>1.7217131484160639</c:v>
                </c:pt>
                <c:pt idx="174">
                  <c:v>1.7296972657555965</c:v>
                </c:pt>
                <c:pt idx="175">
                  <c:v>1.7375547642374216</c:v>
                </c:pt>
                <c:pt idx="176">
                  <c:v>1.7472180658943641</c:v>
                </c:pt>
                <c:pt idx="177">
                  <c:v>1.7556232647976227</c:v>
                </c:pt>
                <c:pt idx="178">
                  <c:v>1.7643964903891471</c:v>
                </c:pt>
                <c:pt idx="179">
                  <c:v>1.7720819955512861</c:v>
                </c:pt>
                <c:pt idx="180">
                  <c:v>1.7788677361760807</c:v>
                </c:pt>
                <c:pt idx="181">
                  <c:v>1.7868551727967452</c:v>
                </c:pt>
                <c:pt idx="182">
                  <c:v>1.7935696760251179</c:v>
                </c:pt>
                <c:pt idx="183">
                  <c:v>1.801819111749823</c:v>
                </c:pt>
                <c:pt idx="184">
                  <c:v>1.8079088338405505</c:v>
                </c:pt>
                <c:pt idx="185">
                  <c:v>1.8169753425930109</c:v>
                </c:pt>
                <c:pt idx="186">
                  <c:v>1.8250605529684787</c:v>
                </c:pt>
                <c:pt idx="187">
                  <c:v>1.8329669669157262</c:v>
                </c:pt>
                <c:pt idx="188">
                  <c:v>1.8455931160298125</c:v>
                </c:pt>
                <c:pt idx="189">
                  <c:v>1.8571093874304565</c:v>
                </c:pt>
                <c:pt idx="190">
                  <c:v>1.8691845271144762</c:v>
                </c:pt>
                <c:pt idx="191">
                  <c:v>1.8820314391746482</c:v>
                </c:pt>
                <c:pt idx="192">
                  <c:v>1.8963299551308583</c:v>
                </c:pt>
                <c:pt idx="193">
                  <c:v>1.9082767335135888</c:v>
                </c:pt>
                <c:pt idx="194">
                  <c:v>1.9243426422573471</c:v>
                </c:pt>
                <c:pt idx="195">
                  <c:v>1.9379601798300905</c:v>
                </c:pt>
                <c:pt idx="196">
                  <c:v>1.9545365491939426</c:v>
                </c:pt>
                <c:pt idx="197">
                  <c:v>1.9667920472267608</c:v>
                </c:pt>
                <c:pt idx="198">
                  <c:v>1.982520540269737</c:v>
                </c:pt>
                <c:pt idx="199">
                  <c:v>1.9986506927799139</c:v>
                </c:pt>
                <c:pt idx="200">
                  <c:v>2.0114666140342705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F4-45DB-B2C2-5EC13CE9FFD9}"/>
            </c:ext>
          </c:extLst>
        </c:ser>
        <c:ser>
          <c:idx val="6"/>
          <c:order val="4"/>
          <c:tx>
            <c:strRef>
              <c:f>'Case 1'!$J$1</c:f>
              <c:strCache>
                <c:ptCount val="1"/>
                <c:pt idx="0">
                  <c:v>SWR(D/a=2.083, Core=140#43)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1'!$J$2:$J$202</c:f>
              <c:numCache>
                <c:formatCode>General</c:formatCode>
                <c:ptCount val="201"/>
                <c:pt idx="1">
                  <c:v>1.045037503929144</c:v>
                </c:pt>
                <c:pt idx="2">
                  <c:v>1.0068088065329435</c:v>
                </c:pt>
                <c:pt idx="3">
                  <c:v>1.0367797323986354</c:v>
                </c:pt>
                <c:pt idx="4">
                  <c:v>1.0602134923609765</c:v>
                </c:pt>
                <c:pt idx="5">
                  <c:v>1.0816374877274362</c:v>
                </c:pt>
                <c:pt idx="6">
                  <c:v>1.103126602588347</c:v>
                </c:pt>
                <c:pt idx="7">
                  <c:v>1.1242738277254549</c:v>
                </c:pt>
                <c:pt idx="8">
                  <c:v>1.1449318278716798</c:v>
                </c:pt>
                <c:pt idx="9">
                  <c:v>1.166330228988548</c:v>
                </c:pt>
                <c:pt idx="10">
                  <c:v>1.1881537430541886</c:v>
                </c:pt>
                <c:pt idx="11">
                  <c:v>1.2102687935845959</c:v>
                </c:pt>
                <c:pt idx="12">
                  <c:v>1.2317087981908073</c:v>
                </c:pt>
                <c:pt idx="13">
                  <c:v>1.2545981144450395</c:v>
                </c:pt>
                <c:pt idx="14">
                  <c:v>1.2766498594744071</c:v>
                </c:pt>
                <c:pt idx="15">
                  <c:v>1.3011140212301862</c:v>
                </c:pt>
                <c:pt idx="16">
                  <c:v>1.3239572437459999</c:v>
                </c:pt>
                <c:pt idx="17">
                  <c:v>1.3479070528911909</c:v>
                </c:pt>
                <c:pt idx="18">
                  <c:v>1.3720804169827885</c:v>
                </c:pt>
                <c:pt idx="19">
                  <c:v>1.3952478517660485</c:v>
                </c:pt>
                <c:pt idx="20">
                  <c:v>1.4204421730890273</c:v>
                </c:pt>
                <c:pt idx="21">
                  <c:v>1.4450422380074854</c:v>
                </c:pt>
                <c:pt idx="22">
                  <c:v>1.4708370395558028</c:v>
                </c:pt>
                <c:pt idx="23">
                  <c:v>1.4969875332512426</c:v>
                </c:pt>
                <c:pt idx="24">
                  <c:v>1.5231994832486466</c:v>
                </c:pt>
                <c:pt idx="25">
                  <c:v>1.5499693004181032</c:v>
                </c:pt>
                <c:pt idx="26">
                  <c:v>1.5766383476427046</c:v>
                </c:pt>
                <c:pt idx="27">
                  <c:v>1.6029208892068838</c:v>
                </c:pt>
                <c:pt idx="28">
                  <c:v>1.6309481895006179</c:v>
                </c:pt>
                <c:pt idx="29">
                  <c:v>1.6583623224804611</c:v>
                </c:pt>
                <c:pt idx="30">
                  <c:v>1.6851511385930904</c:v>
                </c:pt>
                <c:pt idx="31">
                  <c:v>1.7152288459782365</c:v>
                </c:pt>
                <c:pt idx="32">
                  <c:v>1.74319316587714</c:v>
                </c:pt>
                <c:pt idx="33">
                  <c:v>1.7710797887331149</c:v>
                </c:pt>
                <c:pt idx="34">
                  <c:v>1.8003002494361258</c:v>
                </c:pt>
                <c:pt idx="35">
                  <c:v>1.831631195883078</c:v>
                </c:pt>
                <c:pt idx="36">
                  <c:v>1.8571530164296308</c:v>
                </c:pt>
                <c:pt idx="37">
                  <c:v>1.8863086079053597</c:v>
                </c:pt>
                <c:pt idx="38">
                  <c:v>1.9169488131913004</c:v>
                </c:pt>
                <c:pt idx="39">
                  <c:v>1.9522125456099364</c:v>
                </c:pt>
                <c:pt idx="40">
                  <c:v>1.982359257931116</c:v>
                </c:pt>
                <c:pt idx="41">
                  <c:v>2.0127733902117839</c:v>
                </c:pt>
                <c:pt idx="42">
                  <c:v>2.0504214767834825</c:v>
                </c:pt>
                <c:pt idx="43">
                  <c:v>2.0788467784073745</c:v>
                </c:pt>
                <c:pt idx="44">
                  <c:v>2.1070334550542276</c:v>
                </c:pt>
                <c:pt idx="45">
                  <c:v>2.1400632831447584</c:v>
                </c:pt>
                <c:pt idx="46">
                  <c:v>2.17776655060741</c:v>
                </c:pt>
                <c:pt idx="47">
                  <c:v>2.215304114449423</c:v>
                </c:pt>
                <c:pt idx="48">
                  <c:v>2.2420553238488079</c:v>
                </c:pt>
                <c:pt idx="49">
                  <c:v>2.2806730399484243</c:v>
                </c:pt>
                <c:pt idx="50">
                  <c:v>2.3164867387811623</c:v>
                </c:pt>
                <c:pt idx="51">
                  <c:v>2.3467294777284184</c:v>
                </c:pt>
                <c:pt idx="52">
                  <c:v>2.382647823562583</c:v>
                </c:pt>
                <c:pt idx="53">
                  <c:v>2.4133614302478468</c:v>
                </c:pt>
                <c:pt idx="54">
                  <c:v>2.4472234200981595</c:v>
                </c:pt>
                <c:pt idx="55">
                  <c:v>2.4823867187417297</c:v>
                </c:pt>
                <c:pt idx="56">
                  <c:v>2.5218793897548171</c:v>
                </c:pt>
                <c:pt idx="57">
                  <c:v>2.5569099783095646</c:v>
                </c:pt>
                <c:pt idx="58">
                  <c:v>2.5922282957912595</c:v>
                </c:pt>
                <c:pt idx="59">
                  <c:v>2.6292543585763908</c:v>
                </c:pt>
                <c:pt idx="60">
                  <c:v>2.663835299671772</c:v>
                </c:pt>
                <c:pt idx="61">
                  <c:v>2.7000488586534375</c:v>
                </c:pt>
                <c:pt idx="62">
                  <c:v>2.739439349950159</c:v>
                </c:pt>
                <c:pt idx="63">
                  <c:v>2.7744859557345425</c:v>
                </c:pt>
                <c:pt idx="64">
                  <c:v>2.8128151002578052</c:v>
                </c:pt>
                <c:pt idx="65">
                  <c:v>2.8496735165582505</c:v>
                </c:pt>
                <c:pt idx="66">
                  <c:v>2.888025603095544</c:v>
                </c:pt>
                <c:pt idx="67">
                  <c:v>2.9231259216648389</c:v>
                </c:pt>
                <c:pt idx="68">
                  <c:v>2.9651786642192737</c:v>
                </c:pt>
                <c:pt idx="69">
                  <c:v>3.0033747489433176</c:v>
                </c:pt>
                <c:pt idx="70">
                  <c:v>3.0397912684323471</c:v>
                </c:pt>
                <c:pt idx="71">
                  <c:v>3.0795843060616326</c:v>
                </c:pt>
                <c:pt idx="72">
                  <c:v>3.1173902143942489</c:v>
                </c:pt>
                <c:pt idx="73">
                  <c:v>3.1604344333629615</c:v>
                </c:pt>
                <c:pt idx="74">
                  <c:v>3.1956985623535767</c:v>
                </c:pt>
                <c:pt idx="75">
                  <c:v>3.2364195954766499</c:v>
                </c:pt>
                <c:pt idx="76">
                  <c:v>3.2743794993944193</c:v>
                </c:pt>
                <c:pt idx="77">
                  <c:v>3.3164064836591982</c:v>
                </c:pt>
                <c:pt idx="78">
                  <c:v>3.353075455642899</c:v>
                </c:pt>
                <c:pt idx="79">
                  <c:v>3.3966338829566234</c:v>
                </c:pt>
                <c:pt idx="80">
                  <c:v>3.433942069514142</c:v>
                </c:pt>
                <c:pt idx="81">
                  <c:v>3.4758216517506519</c:v>
                </c:pt>
                <c:pt idx="82">
                  <c:v>3.5149918611212647</c:v>
                </c:pt>
                <c:pt idx="83">
                  <c:v>3.5528919981790952</c:v>
                </c:pt>
                <c:pt idx="84">
                  <c:v>3.5964593477229005</c:v>
                </c:pt>
                <c:pt idx="85">
                  <c:v>3.6375067704027191</c:v>
                </c:pt>
                <c:pt idx="86">
                  <c:v>3.6755180954538735</c:v>
                </c:pt>
                <c:pt idx="87">
                  <c:v>3.7144003135442585</c:v>
                </c:pt>
                <c:pt idx="88">
                  <c:v>3.7579994863040564</c:v>
                </c:pt>
                <c:pt idx="89">
                  <c:v>3.7970088853047224</c:v>
                </c:pt>
                <c:pt idx="90">
                  <c:v>3.8280898823127987</c:v>
                </c:pt>
                <c:pt idx="91">
                  <c:v>3.8735828999273054</c:v>
                </c:pt>
                <c:pt idx="92">
                  <c:v>3.9174304243112417</c:v>
                </c:pt>
                <c:pt idx="93">
                  <c:v>3.957297217942024</c:v>
                </c:pt>
                <c:pt idx="94">
                  <c:v>4.0072065565900745</c:v>
                </c:pt>
                <c:pt idx="95">
                  <c:v>4.0442525898511876</c:v>
                </c:pt>
                <c:pt idx="96">
                  <c:v>4.0809131027467629</c:v>
                </c:pt>
                <c:pt idx="97">
                  <c:v>4.1199765438855591</c:v>
                </c:pt>
                <c:pt idx="98">
                  <c:v>4.1615473065754145</c:v>
                </c:pt>
                <c:pt idx="99">
                  <c:v>4.1995886827539746</c:v>
                </c:pt>
                <c:pt idx="100">
                  <c:v>4.231763996773835</c:v>
                </c:pt>
                <c:pt idx="101">
                  <c:v>4.2804090544138846</c:v>
                </c:pt>
                <c:pt idx="102">
                  <c:v>4.321900901670527</c:v>
                </c:pt>
                <c:pt idx="103">
                  <c:v>4.3617214778210158</c:v>
                </c:pt>
                <c:pt idx="104">
                  <c:v>4.4034456518887275</c:v>
                </c:pt>
                <c:pt idx="105">
                  <c:v>4.4449961416949977</c:v>
                </c:pt>
                <c:pt idx="106">
                  <c:v>4.4877392448135636</c:v>
                </c:pt>
                <c:pt idx="107">
                  <c:v>4.5245320686026176</c:v>
                </c:pt>
                <c:pt idx="108">
                  <c:v>4.5683292516640162</c:v>
                </c:pt>
                <c:pt idx="109">
                  <c:v>4.609128254442874</c:v>
                </c:pt>
                <c:pt idx="110">
                  <c:v>4.6540554193033588</c:v>
                </c:pt>
                <c:pt idx="111">
                  <c:v>4.6933981096448099</c:v>
                </c:pt>
                <c:pt idx="112">
                  <c:v>4.7412444135629075</c:v>
                </c:pt>
                <c:pt idx="113">
                  <c:v>4.7776038804289716</c:v>
                </c:pt>
                <c:pt idx="114">
                  <c:v>4.8142146195113247</c:v>
                </c:pt>
                <c:pt idx="115">
                  <c:v>4.8654521762232301</c:v>
                </c:pt>
                <c:pt idx="116">
                  <c:v>4.9071618209813792</c:v>
                </c:pt>
                <c:pt idx="117">
                  <c:v>4.9430234076858239</c:v>
                </c:pt>
                <c:pt idx="118">
                  <c:v>4.9899744300351161</c:v>
                </c:pt>
                <c:pt idx="119">
                  <c:v>5.0322266224728915</c:v>
                </c:pt>
                <c:pt idx="120">
                  <c:v>5.0708456668419348</c:v>
                </c:pt>
                <c:pt idx="121">
                  <c:v>5.1194615183272782</c:v>
                </c:pt>
                <c:pt idx="122">
                  <c:v>5.16372994181578</c:v>
                </c:pt>
                <c:pt idx="123">
                  <c:v>5.2209560789501239</c:v>
                </c:pt>
                <c:pt idx="124">
                  <c:v>5.2433554457860003</c:v>
                </c:pt>
                <c:pt idx="125">
                  <c:v>5.2899368855161732</c:v>
                </c:pt>
                <c:pt idx="126">
                  <c:v>5.3310727149221799</c:v>
                </c:pt>
                <c:pt idx="127">
                  <c:v>5.3646511706071429</c:v>
                </c:pt>
                <c:pt idx="128">
                  <c:v>5.4120569070046933</c:v>
                </c:pt>
                <c:pt idx="129">
                  <c:v>5.4735657937020825</c:v>
                </c:pt>
                <c:pt idx="130">
                  <c:v>5.5241371202913827</c:v>
                </c:pt>
                <c:pt idx="131">
                  <c:v>5.549033704591646</c:v>
                </c:pt>
                <c:pt idx="132">
                  <c:v>5.6045493367410808</c:v>
                </c:pt>
                <c:pt idx="133">
                  <c:v>5.6430451080552144</c:v>
                </c:pt>
                <c:pt idx="134">
                  <c:v>5.6880365836618614</c:v>
                </c:pt>
                <c:pt idx="135">
                  <c:v>5.7250829414641169</c:v>
                </c:pt>
                <c:pt idx="136">
                  <c:v>5.7769108772313267</c:v>
                </c:pt>
                <c:pt idx="137">
                  <c:v>5.8262257404993703</c:v>
                </c:pt>
                <c:pt idx="138">
                  <c:v>5.8708410971529679</c:v>
                </c:pt>
                <c:pt idx="139">
                  <c:v>5.9125005446634802</c:v>
                </c:pt>
                <c:pt idx="140">
                  <c:v>5.9537114588523679</c:v>
                </c:pt>
                <c:pt idx="141">
                  <c:v>6.0081474207722367</c:v>
                </c:pt>
                <c:pt idx="142">
                  <c:v>6.048714221603559</c:v>
                </c:pt>
                <c:pt idx="143">
                  <c:v>6.089918338387271</c:v>
                </c:pt>
                <c:pt idx="144">
                  <c:v>6.1321423825416259</c:v>
                </c:pt>
                <c:pt idx="145">
                  <c:v>6.1777451160023791</c:v>
                </c:pt>
                <c:pt idx="146">
                  <c:v>6.2299091252609777</c:v>
                </c:pt>
                <c:pt idx="147">
                  <c:v>6.2656836405086125</c:v>
                </c:pt>
                <c:pt idx="148">
                  <c:v>6.3066452523307515</c:v>
                </c:pt>
                <c:pt idx="149">
                  <c:v>6.346013244692668</c:v>
                </c:pt>
                <c:pt idx="150">
                  <c:v>6.3940374710861851</c:v>
                </c:pt>
                <c:pt idx="151">
                  <c:v>6.4278832042404792</c:v>
                </c:pt>
                <c:pt idx="152">
                  <c:v>6.468976633329131</c:v>
                </c:pt>
                <c:pt idx="153">
                  <c:v>6.5200021391062819</c:v>
                </c:pt>
                <c:pt idx="154">
                  <c:v>6.5715920987450067</c:v>
                </c:pt>
                <c:pt idx="155">
                  <c:v>6.6036010243875838</c:v>
                </c:pt>
                <c:pt idx="156">
                  <c:v>6.6474553858481729</c:v>
                </c:pt>
                <c:pt idx="157">
                  <c:v>6.6885397540183025</c:v>
                </c:pt>
                <c:pt idx="158">
                  <c:v>6.739254913443653</c:v>
                </c:pt>
                <c:pt idx="159">
                  <c:v>6.7738816266005051</c:v>
                </c:pt>
                <c:pt idx="160">
                  <c:v>6.8351356077196588</c:v>
                </c:pt>
                <c:pt idx="161">
                  <c:v>6.8941820214822371</c:v>
                </c:pt>
                <c:pt idx="162">
                  <c:v>6.9550370742837524</c:v>
                </c:pt>
                <c:pt idx="163">
                  <c:v>7.0018884593801634</c:v>
                </c:pt>
                <c:pt idx="164">
                  <c:v>7.0306512141415221</c:v>
                </c:pt>
                <c:pt idx="165">
                  <c:v>7.1019130194710307</c:v>
                </c:pt>
                <c:pt idx="166">
                  <c:v>7.1478077543092606</c:v>
                </c:pt>
                <c:pt idx="167">
                  <c:v>7.1907832644834606</c:v>
                </c:pt>
                <c:pt idx="168">
                  <c:v>7.2375959737941411</c:v>
                </c:pt>
                <c:pt idx="169">
                  <c:v>7.2763938875245602</c:v>
                </c:pt>
                <c:pt idx="170">
                  <c:v>7.3190375916580397</c:v>
                </c:pt>
                <c:pt idx="171">
                  <c:v>7.3622902810922541</c:v>
                </c:pt>
                <c:pt idx="172">
                  <c:v>7.4059407880333481</c:v>
                </c:pt>
                <c:pt idx="173">
                  <c:v>7.4158340826000417</c:v>
                </c:pt>
                <c:pt idx="174">
                  <c:v>7.4530182371870319</c:v>
                </c:pt>
                <c:pt idx="175">
                  <c:v>7.4914585659402624</c:v>
                </c:pt>
                <c:pt idx="176">
                  <c:v>7.504761181431082</c:v>
                </c:pt>
                <c:pt idx="177">
                  <c:v>7.521315196756043</c:v>
                </c:pt>
                <c:pt idx="178">
                  <c:v>7.5561529782986137</c:v>
                </c:pt>
                <c:pt idx="179">
                  <c:v>7.5842453310322586</c:v>
                </c:pt>
                <c:pt idx="180">
                  <c:v>7.6128211597941284</c:v>
                </c:pt>
                <c:pt idx="181">
                  <c:v>7.6671895746786296</c:v>
                </c:pt>
                <c:pt idx="182">
                  <c:v>7.692401384481407</c:v>
                </c:pt>
                <c:pt idx="183">
                  <c:v>7.7501436611729533</c:v>
                </c:pt>
                <c:pt idx="184">
                  <c:v>7.809022688243564</c:v>
                </c:pt>
                <c:pt idx="185">
                  <c:v>7.8532860279807712</c:v>
                </c:pt>
                <c:pt idx="186">
                  <c:v>7.9155426407871214</c:v>
                </c:pt>
                <c:pt idx="187">
                  <c:v>7.9921163509794324</c:v>
                </c:pt>
                <c:pt idx="188">
                  <c:v>8.0531445126125423</c:v>
                </c:pt>
                <c:pt idx="189">
                  <c:v>8.1211663468597806</c:v>
                </c:pt>
                <c:pt idx="190">
                  <c:v>8.1918204823300229</c:v>
                </c:pt>
                <c:pt idx="191">
                  <c:v>8.2586688156332624</c:v>
                </c:pt>
                <c:pt idx="192">
                  <c:v>8.3252812370780447</c:v>
                </c:pt>
                <c:pt idx="193">
                  <c:v>8.4063160631861304</c:v>
                </c:pt>
                <c:pt idx="194">
                  <c:v>8.4316501495250868</c:v>
                </c:pt>
                <c:pt idx="195">
                  <c:v>8.5123769732826222</c:v>
                </c:pt>
                <c:pt idx="196">
                  <c:v>8.5794979184450053</c:v>
                </c:pt>
                <c:pt idx="197">
                  <c:v>8.6467861377958677</c:v>
                </c:pt>
                <c:pt idx="198">
                  <c:v>8.7114337853947017</c:v>
                </c:pt>
                <c:pt idx="199">
                  <c:v>8.765446999146377</c:v>
                </c:pt>
                <c:pt idx="200">
                  <c:v>8.8139696631487876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F4-45DB-B2C2-5EC13CE9FFD9}"/>
            </c:ext>
          </c:extLst>
        </c:ser>
        <c:ser>
          <c:idx val="5"/>
          <c:order val="5"/>
          <c:tx>
            <c:strRef>
              <c:f>Case6!$J$1</c:f>
              <c:strCache>
                <c:ptCount val="1"/>
                <c:pt idx="0">
                  <c:v>SWR(D/a=3.938, Core=240#43)</c:v>
                </c:pt>
              </c:strCache>
            </c:strRef>
          </c:tx>
          <c:marker>
            <c:symbol val="none"/>
          </c:marker>
          <c:xVal>
            <c:numRef>
              <c:f>Case6!$A$2:$A$202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Case6!$J$2:$J$202</c:f>
              <c:numCache>
                <c:formatCode>General</c:formatCode>
                <c:ptCount val="201"/>
                <c:pt idx="1">
                  <c:v>1.0560919863446867</c:v>
                </c:pt>
                <c:pt idx="2">
                  <c:v>1.0276199035280449</c:v>
                </c:pt>
                <c:pt idx="3">
                  <c:v>1.0202040608121725</c:v>
                </c:pt>
                <c:pt idx="4">
                  <c:v>1.0176047515791669</c:v>
                </c:pt>
                <c:pt idx="5">
                  <c:v>1.0179748569371108</c:v>
                </c:pt>
                <c:pt idx="6">
                  <c:v>1.0186071076182399</c:v>
                </c:pt>
                <c:pt idx="7">
                  <c:v>1.0191968246173413</c:v>
                </c:pt>
                <c:pt idx="8">
                  <c:v>1.0200051519119722</c:v>
                </c:pt>
                <c:pt idx="9">
                  <c:v>1.0220420809108735</c:v>
                </c:pt>
                <c:pt idx="10">
                  <c:v>1.0232660208247195</c:v>
                </c:pt>
                <c:pt idx="11">
                  <c:v>1.0242897279377965</c:v>
                </c:pt>
                <c:pt idx="12">
                  <c:v>1.0265472461254723</c:v>
                </c:pt>
                <c:pt idx="13">
                  <c:v>1.0284105532341561</c:v>
                </c:pt>
                <c:pt idx="14">
                  <c:v>1.0300803232296902</c:v>
                </c:pt>
                <c:pt idx="15">
                  <c:v>1.0311593017715319</c:v>
                </c:pt>
                <c:pt idx="16">
                  <c:v>1.0334488851207531</c:v>
                </c:pt>
                <c:pt idx="17">
                  <c:v>1.0347348575266895</c:v>
                </c:pt>
                <c:pt idx="18">
                  <c:v>1.0361729259917256</c:v>
                </c:pt>
                <c:pt idx="19">
                  <c:v>1.038308806336611</c:v>
                </c:pt>
                <c:pt idx="20">
                  <c:v>1.0399979708811486</c:v>
                </c:pt>
                <c:pt idx="21">
                  <c:v>1.0412241828852771</c:v>
                </c:pt>
                <c:pt idx="22">
                  <c:v>1.0439860661824292</c:v>
                </c:pt>
                <c:pt idx="23">
                  <c:v>1.0463351853098319</c:v>
                </c:pt>
                <c:pt idx="24">
                  <c:v>1.0476318865446037</c:v>
                </c:pt>
                <c:pt idx="25">
                  <c:v>1.0504642119066965</c:v>
                </c:pt>
                <c:pt idx="26">
                  <c:v>1.0516164849951191</c:v>
                </c:pt>
                <c:pt idx="27">
                  <c:v>1.0531265386012472</c:v>
                </c:pt>
                <c:pt idx="28">
                  <c:v>1.055622400224782</c:v>
                </c:pt>
                <c:pt idx="29">
                  <c:v>1.0573847021056324</c:v>
                </c:pt>
                <c:pt idx="30">
                  <c:v>1.0581295313051391</c:v>
                </c:pt>
                <c:pt idx="31">
                  <c:v>1.0633289040811638</c:v>
                </c:pt>
                <c:pt idx="32">
                  <c:v>1.0628166509387909</c:v>
                </c:pt>
                <c:pt idx="33">
                  <c:v>1.0638466026336746</c:v>
                </c:pt>
                <c:pt idx="34">
                  <c:v>1.0681166291832684</c:v>
                </c:pt>
                <c:pt idx="35">
                  <c:v>1.0728125121589527</c:v>
                </c:pt>
                <c:pt idx="36">
                  <c:v>1.0748032873447899</c:v>
                </c:pt>
                <c:pt idx="37">
                  <c:v>1.0756356554912727</c:v>
                </c:pt>
                <c:pt idx="38">
                  <c:v>1.0799417407446554</c:v>
                </c:pt>
                <c:pt idx="39">
                  <c:v>1.0799417407446554</c:v>
                </c:pt>
                <c:pt idx="40">
                  <c:v>1.0806098784008211</c:v>
                </c:pt>
                <c:pt idx="41">
                  <c:v>1.0850317739428961</c:v>
                </c:pt>
                <c:pt idx="42">
                  <c:v>1.0881304023027298</c:v>
                </c:pt>
                <c:pt idx="43">
                  <c:v>1.0885806789335306</c:v>
                </c:pt>
                <c:pt idx="44">
                  <c:v>1.0917442701454088</c:v>
                </c:pt>
                <c:pt idx="45">
                  <c:v>1.093800926453296</c:v>
                </c:pt>
                <c:pt idx="46">
                  <c:v>1.0950999983933962</c:v>
                </c:pt>
                <c:pt idx="47">
                  <c:v>1.0971503253075348</c:v>
                </c:pt>
                <c:pt idx="48">
                  <c:v>1.097517326392671</c:v>
                </c:pt>
                <c:pt idx="49">
                  <c:v>1.0977868793429433</c:v>
                </c:pt>
                <c:pt idx="50">
                  <c:v>1.1011674794522401</c:v>
                </c:pt>
                <c:pt idx="51">
                  <c:v>1.1108621749928977</c:v>
                </c:pt>
                <c:pt idx="52">
                  <c:v>1.1210748938881814</c:v>
                </c:pt>
                <c:pt idx="53">
                  <c:v>1.1236105463147836</c:v>
                </c:pt>
                <c:pt idx="54">
                  <c:v>1.1268599639232451</c:v>
                </c:pt>
                <c:pt idx="55">
                  <c:v>1.1284564744922312</c:v>
                </c:pt>
                <c:pt idx="56">
                  <c:v>1.1320810554935483</c:v>
                </c:pt>
                <c:pt idx="57">
                  <c:v>1.1352799378843013</c:v>
                </c:pt>
                <c:pt idx="58">
                  <c:v>1.1382181731531857</c:v>
                </c:pt>
                <c:pt idx="59">
                  <c:v>1.1421630749260716</c:v>
                </c:pt>
                <c:pt idx="60">
                  <c:v>1.1466945111810336</c:v>
                </c:pt>
                <c:pt idx="61">
                  <c:v>1.1492668377482393</c:v>
                </c:pt>
                <c:pt idx="62">
                  <c:v>1.1527807121283089</c:v>
                </c:pt>
                <c:pt idx="63">
                  <c:v>1.1558398391108844</c:v>
                </c:pt>
                <c:pt idx="64">
                  <c:v>1.1588737156686164</c:v>
                </c:pt>
                <c:pt idx="65">
                  <c:v>1.1626072750516867</c:v>
                </c:pt>
                <c:pt idx="66">
                  <c:v>1.1650357560399029</c:v>
                </c:pt>
                <c:pt idx="67">
                  <c:v>1.1686556371496331</c:v>
                </c:pt>
                <c:pt idx="68">
                  <c:v>1.1709790698897213</c:v>
                </c:pt>
                <c:pt idx="69">
                  <c:v>1.1750309013141707</c:v>
                </c:pt>
                <c:pt idx="70">
                  <c:v>1.1782078910160534</c:v>
                </c:pt>
                <c:pt idx="71">
                  <c:v>1.181800202345622</c:v>
                </c:pt>
                <c:pt idx="72">
                  <c:v>1.18473531378043</c:v>
                </c:pt>
                <c:pt idx="73">
                  <c:v>1.1881419932466659</c:v>
                </c:pt>
                <c:pt idx="74">
                  <c:v>1.1907482254856332</c:v>
                </c:pt>
                <c:pt idx="75">
                  <c:v>1.1935350972095715</c:v>
                </c:pt>
                <c:pt idx="76">
                  <c:v>1.1975465464092223</c:v>
                </c:pt>
                <c:pt idx="77">
                  <c:v>1.2005955658195429</c:v>
                </c:pt>
                <c:pt idx="78">
                  <c:v>1.2043758533410753</c:v>
                </c:pt>
                <c:pt idx="79">
                  <c:v>1.2090413814535788</c:v>
                </c:pt>
                <c:pt idx="80">
                  <c:v>1.2123621101430675</c:v>
                </c:pt>
                <c:pt idx="81">
                  <c:v>1.2162301122390233</c:v>
                </c:pt>
                <c:pt idx="82">
                  <c:v>1.2195436673148528</c:v>
                </c:pt>
                <c:pt idx="83">
                  <c:v>1.2218789742346032</c:v>
                </c:pt>
                <c:pt idx="84">
                  <c:v>1.2271671522879022</c:v>
                </c:pt>
                <c:pt idx="85">
                  <c:v>1.2308507049429955</c:v>
                </c:pt>
                <c:pt idx="86">
                  <c:v>1.2344415227442398</c:v>
                </c:pt>
                <c:pt idx="87">
                  <c:v>1.2385878069929865</c:v>
                </c:pt>
                <c:pt idx="88">
                  <c:v>1.2415255776315834</c:v>
                </c:pt>
                <c:pt idx="89">
                  <c:v>1.2463197729168372</c:v>
                </c:pt>
                <c:pt idx="90">
                  <c:v>1.2496602382898125</c:v>
                </c:pt>
                <c:pt idx="91">
                  <c:v>1.253885124789929</c:v>
                </c:pt>
                <c:pt idx="92">
                  <c:v>1.2567905783446542</c:v>
                </c:pt>
                <c:pt idx="93">
                  <c:v>1.2614086902711299</c:v>
                </c:pt>
                <c:pt idx="94">
                  <c:v>1.2656553964458617</c:v>
                </c:pt>
                <c:pt idx="95">
                  <c:v>1.2685582093468741</c:v>
                </c:pt>
                <c:pt idx="96">
                  <c:v>1.2723793096859013</c:v>
                </c:pt>
                <c:pt idx="97">
                  <c:v>1.2760889899465924</c:v>
                </c:pt>
                <c:pt idx="98">
                  <c:v>1.2791592738853255</c:v>
                </c:pt>
                <c:pt idx="99">
                  <c:v>1.2837641625492124</c:v>
                </c:pt>
                <c:pt idx="100">
                  <c:v>1.2864922329150588</c:v>
                </c:pt>
                <c:pt idx="101">
                  <c:v>1.2886839059546789</c:v>
                </c:pt>
                <c:pt idx="102">
                  <c:v>1.291491269378888</c:v>
                </c:pt>
                <c:pt idx="103">
                  <c:v>1.293851229687355</c:v>
                </c:pt>
                <c:pt idx="104">
                  <c:v>1.2962881121254757</c:v>
                </c:pt>
                <c:pt idx="105">
                  <c:v>1.2977942721780324</c:v>
                </c:pt>
                <c:pt idx="106">
                  <c:v>1.2998406948183063</c:v>
                </c:pt>
                <c:pt idx="107">
                  <c:v>1.3006294212281233</c:v>
                </c:pt>
                <c:pt idx="108">
                  <c:v>1.2978315992982741</c:v>
                </c:pt>
                <c:pt idx="109">
                  <c:v>1.2962810364046495</c:v>
                </c:pt>
                <c:pt idx="110">
                  <c:v>1.2935350244373298</c:v>
                </c:pt>
                <c:pt idx="111">
                  <c:v>1.28999749683598</c:v>
                </c:pt>
                <c:pt idx="112">
                  <c:v>1.2823130725998004</c:v>
                </c:pt>
                <c:pt idx="113">
                  <c:v>1.2765303845794034</c:v>
                </c:pt>
                <c:pt idx="114">
                  <c:v>1.2695522567344766</c:v>
                </c:pt>
                <c:pt idx="115">
                  <c:v>1.2638128177097057</c:v>
                </c:pt>
                <c:pt idx="116">
                  <c:v>1.2545067897486784</c:v>
                </c:pt>
                <c:pt idx="117">
                  <c:v>1.2487441590937911</c:v>
                </c:pt>
                <c:pt idx="118">
                  <c:v>1.2521455037091302</c:v>
                </c:pt>
                <c:pt idx="119">
                  <c:v>1.267016179338265</c:v>
                </c:pt>
                <c:pt idx="120">
                  <c:v>1.2949518671583109</c:v>
                </c:pt>
                <c:pt idx="121">
                  <c:v>1.3257071360055621</c:v>
                </c:pt>
                <c:pt idx="122">
                  <c:v>1.3521553769375048</c:v>
                </c:pt>
                <c:pt idx="123">
                  <c:v>1.3738198836269215</c:v>
                </c:pt>
                <c:pt idx="124">
                  <c:v>1.3929248286816076</c:v>
                </c:pt>
                <c:pt idx="125">
                  <c:v>1.4092388566941845</c:v>
                </c:pt>
                <c:pt idx="126">
                  <c:v>1.4265615277339139</c:v>
                </c:pt>
                <c:pt idx="127">
                  <c:v>1.4439759497615381</c:v>
                </c:pt>
                <c:pt idx="128">
                  <c:v>1.4594315469222416</c:v>
                </c:pt>
                <c:pt idx="129">
                  <c:v>1.4729587142036868</c:v>
                </c:pt>
                <c:pt idx="130">
                  <c:v>1.4855561534912449</c:v>
                </c:pt>
                <c:pt idx="131">
                  <c:v>1.5010507232744994</c:v>
                </c:pt>
                <c:pt idx="132">
                  <c:v>1.5120400570825241</c:v>
                </c:pt>
                <c:pt idx="133">
                  <c:v>1.5218845481381518</c:v>
                </c:pt>
                <c:pt idx="134">
                  <c:v>1.5357996953783384</c:v>
                </c:pt>
                <c:pt idx="135">
                  <c:v>1.5422000447539581</c:v>
                </c:pt>
                <c:pt idx="136">
                  <c:v>1.5505659002001169</c:v>
                </c:pt>
                <c:pt idx="137">
                  <c:v>1.559957997035667</c:v>
                </c:pt>
                <c:pt idx="138">
                  <c:v>1.5685230662812506</c:v>
                </c:pt>
                <c:pt idx="139">
                  <c:v>1.5724497201857706</c:v>
                </c:pt>
                <c:pt idx="140">
                  <c:v>1.5804363169670994</c:v>
                </c:pt>
                <c:pt idx="141">
                  <c:v>1.5918202848932752</c:v>
                </c:pt>
                <c:pt idx="142">
                  <c:v>1.5977416470707018</c:v>
                </c:pt>
                <c:pt idx="143">
                  <c:v>1.6055300291682861</c:v>
                </c:pt>
                <c:pt idx="144">
                  <c:v>1.6147879348345153</c:v>
                </c:pt>
                <c:pt idx="145">
                  <c:v>1.6213769572409336</c:v>
                </c:pt>
                <c:pt idx="146">
                  <c:v>1.6269323837386653</c:v>
                </c:pt>
                <c:pt idx="147">
                  <c:v>1.6359154592259428</c:v>
                </c:pt>
                <c:pt idx="148">
                  <c:v>1.6437736899417681</c:v>
                </c:pt>
                <c:pt idx="149">
                  <c:v>1.6527705423618111</c:v>
                </c:pt>
                <c:pt idx="150">
                  <c:v>1.6617877452635184</c:v>
                </c:pt>
                <c:pt idx="151">
                  <c:v>1.6712457856119807</c:v>
                </c:pt>
                <c:pt idx="152">
                  <c:v>1.6799878546967133</c:v>
                </c:pt>
                <c:pt idx="153">
                  <c:v>1.6897277087293228</c:v>
                </c:pt>
                <c:pt idx="154">
                  <c:v>1.6975120607722505</c:v>
                </c:pt>
                <c:pt idx="155">
                  <c:v>1.7064420310892734</c:v>
                </c:pt>
                <c:pt idx="156">
                  <c:v>1.714543169648449</c:v>
                </c:pt>
                <c:pt idx="157">
                  <c:v>1.7233040574346907</c:v>
                </c:pt>
                <c:pt idx="158">
                  <c:v>1.7291389142908362</c:v>
                </c:pt>
                <c:pt idx="159">
                  <c:v>1.7388804751097577</c:v>
                </c:pt>
                <c:pt idx="160">
                  <c:v>1.748846514550535</c:v>
                </c:pt>
                <c:pt idx="161">
                  <c:v>1.754520538390653</c:v>
                </c:pt>
                <c:pt idx="162">
                  <c:v>1.7634325077068871</c:v>
                </c:pt>
                <c:pt idx="163">
                  <c:v>1.7705735679385661</c:v>
                </c:pt>
                <c:pt idx="164">
                  <c:v>1.7763535632392089</c:v>
                </c:pt>
                <c:pt idx="165">
                  <c:v>1.7858161137087363</c:v>
                </c:pt>
                <c:pt idx="166">
                  <c:v>1.7904296947182747</c:v>
                </c:pt>
                <c:pt idx="167">
                  <c:v>1.7956066177373222</c:v>
                </c:pt>
                <c:pt idx="168">
                  <c:v>1.7988368951114357</c:v>
                </c:pt>
                <c:pt idx="169">
                  <c:v>1.8047669513158882</c:v>
                </c:pt>
                <c:pt idx="170">
                  <c:v>1.8080171053554819</c:v>
                </c:pt>
                <c:pt idx="171">
                  <c:v>1.8117678946886668</c:v>
                </c:pt>
                <c:pt idx="172">
                  <c:v>1.8146535140887938</c:v>
                </c:pt>
                <c:pt idx="173">
                  <c:v>1.8164438501056726</c:v>
                </c:pt>
                <c:pt idx="174">
                  <c:v>1.8194704475056487</c:v>
                </c:pt>
                <c:pt idx="175">
                  <c:v>1.8217558495617592</c:v>
                </c:pt>
                <c:pt idx="176">
                  <c:v>1.8238252414475686</c:v>
                </c:pt>
                <c:pt idx="177">
                  <c:v>1.8228269100532153</c:v>
                </c:pt>
                <c:pt idx="178">
                  <c:v>1.8222354692025711</c:v>
                </c:pt>
                <c:pt idx="179">
                  <c:v>1.8217301657005958</c:v>
                </c:pt>
                <c:pt idx="180">
                  <c:v>1.8211066413178476</c:v>
                </c:pt>
                <c:pt idx="181">
                  <c:v>1.8206915230279859</c:v>
                </c:pt>
                <c:pt idx="182">
                  <c:v>1.8151504204541495</c:v>
                </c:pt>
                <c:pt idx="183">
                  <c:v>1.8106386323928483</c:v>
                </c:pt>
                <c:pt idx="184">
                  <c:v>1.8091099157359483</c:v>
                </c:pt>
                <c:pt idx="185">
                  <c:v>1.8062963363699682</c:v>
                </c:pt>
                <c:pt idx="186">
                  <c:v>1.8009453764621237</c:v>
                </c:pt>
                <c:pt idx="187">
                  <c:v>1.7952382384665964</c:v>
                </c:pt>
                <c:pt idx="188">
                  <c:v>1.7923751551701261</c:v>
                </c:pt>
                <c:pt idx="189">
                  <c:v>1.7880862233519823</c:v>
                </c:pt>
                <c:pt idx="190">
                  <c:v>1.7866877235545862</c:v>
                </c:pt>
                <c:pt idx="191">
                  <c:v>1.784843074669201</c:v>
                </c:pt>
                <c:pt idx="192">
                  <c:v>1.7834745809295158</c:v>
                </c:pt>
                <c:pt idx="193">
                  <c:v>1.7872512842262263</c:v>
                </c:pt>
                <c:pt idx="194">
                  <c:v>1.7908164025518334</c:v>
                </c:pt>
                <c:pt idx="195">
                  <c:v>1.7944333414602978</c:v>
                </c:pt>
                <c:pt idx="196">
                  <c:v>1.8048139420162645</c:v>
                </c:pt>
                <c:pt idx="197">
                  <c:v>1.816108143975401</c:v>
                </c:pt>
                <c:pt idx="198">
                  <c:v>1.8290384858881075</c:v>
                </c:pt>
                <c:pt idx="199">
                  <c:v>1.8450655449367237</c:v>
                </c:pt>
                <c:pt idx="200">
                  <c:v>1.8667925262821317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F4-45DB-B2C2-5EC13CE9FFD9}"/>
            </c:ext>
          </c:extLst>
        </c:ser>
        <c:ser>
          <c:idx val="4"/>
          <c:order val="6"/>
          <c:tx>
            <c:strRef>
              <c:f>'Case 5'!$J$1</c:f>
              <c:strCache>
                <c:ptCount val="1"/>
                <c:pt idx="0">
                  <c:v>SWR(D/a=3.500, Core=240#43)</c:v>
                </c:pt>
              </c:strCache>
            </c:strRef>
          </c:tx>
          <c:marker>
            <c:symbol val="none"/>
          </c:marker>
          <c:xVal>
            <c:numRef>
              <c:f>'Case 5'!$A$2:$A$202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5'!$J$2:$J$202</c:f>
              <c:numCache>
                <c:formatCode>General</c:formatCode>
                <c:ptCount val="201"/>
                <c:pt idx="1">
                  <c:v>1.0565114332458287</c:v>
                </c:pt>
                <c:pt idx="2">
                  <c:v>1.0261646300415161</c:v>
                </c:pt>
                <c:pt idx="3">
                  <c:v>1.0178247338161057</c:v>
                </c:pt>
                <c:pt idx="4">
                  <c:v>1.0151898157754797</c:v>
                </c:pt>
                <c:pt idx="5">
                  <c:v>1.0149517064920204</c:v>
                </c:pt>
                <c:pt idx="6">
                  <c:v>1.0138984173102552</c:v>
                </c:pt>
                <c:pt idx="7">
                  <c:v>1.0137103459277512</c:v>
                </c:pt>
                <c:pt idx="8">
                  <c:v>1.0118727345982386</c:v>
                </c:pt>
                <c:pt idx="9">
                  <c:v>1.0135346594012036</c:v>
                </c:pt>
                <c:pt idx="10">
                  <c:v>1.0136956639882939</c:v>
                </c:pt>
                <c:pt idx="11">
                  <c:v>1.0134988481191616</c:v>
                </c:pt>
                <c:pt idx="12">
                  <c:v>1.0141589588663142</c:v>
                </c:pt>
                <c:pt idx="13">
                  <c:v>1.0145069233842017</c:v>
                </c:pt>
                <c:pt idx="14">
                  <c:v>1.0145069233842017</c:v>
                </c:pt>
                <c:pt idx="15">
                  <c:v>1.0147351304762442</c:v>
                </c:pt>
                <c:pt idx="16">
                  <c:v>1.0161285119918082</c:v>
                </c:pt>
                <c:pt idx="17">
                  <c:v>1.017349787638137</c:v>
                </c:pt>
                <c:pt idx="18">
                  <c:v>1.0167383517771527</c:v>
                </c:pt>
                <c:pt idx="19">
                  <c:v>1.0172158081192624</c:v>
                </c:pt>
                <c:pt idx="20">
                  <c:v>1.0179673251201136</c:v>
                </c:pt>
                <c:pt idx="21">
                  <c:v>1.0190440542767174</c:v>
                </c:pt>
                <c:pt idx="22">
                  <c:v>1.0200790503381862</c:v>
                </c:pt>
                <c:pt idx="23">
                  <c:v>1.0213010390284931</c:v>
                </c:pt>
                <c:pt idx="24">
                  <c:v>1.0207529393910608</c:v>
                </c:pt>
                <c:pt idx="25">
                  <c:v>1.0233261007504724</c:v>
                </c:pt>
                <c:pt idx="26">
                  <c:v>1.0242618496685287</c:v>
                </c:pt>
                <c:pt idx="27">
                  <c:v>1.0248988932706242</c:v>
                </c:pt>
                <c:pt idx="28">
                  <c:v>1.0257150388133403</c:v>
                </c:pt>
                <c:pt idx="29">
                  <c:v>1.0279412947276034</c:v>
                </c:pt>
                <c:pt idx="30">
                  <c:v>1.0279888356771365</c:v>
                </c:pt>
                <c:pt idx="31">
                  <c:v>1.0307043022715681</c:v>
                </c:pt>
                <c:pt idx="32">
                  <c:v>1.031500160414802</c:v>
                </c:pt>
                <c:pt idx="33">
                  <c:v>1.032761509321575</c:v>
                </c:pt>
                <c:pt idx="34">
                  <c:v>1.0346400475422672</c:v>
                </c:pt>
                <c:pt idx="35">
                  <c:v>1.0382691796676562</c:v>
                </c:pt>
                <c:pt idx="36">
                  <c:v>1.0395761248717064</c:v>
                </c:pt>
                <c:pt idx="37">
                  <c:v>1.0391383470481299</c:v>
                </c:pt>
                <c:pt idx="38">
                  <c:v>1.042390234377665</c:v>
                </c:pt>
                <c:pt idx="39">
                  <c:v>1.0444318299680475</c:v>
                </c:pt>
                <c:pt idx="40">
                  <c:v>1.0453827836488441</c:v>
                </c:pt>
                <c:pt idx="41">
                  <c:v>1.0464083284017942</c:v>
                </c:pt>
                <c:pt idx="42">
                  <c:v>1.0502615338558148</c:v>
                </c:pt>
                <c:pt idx="43">
                  <c:v>1.0504939233282373</c:v>
                </c:pt>
                <c:pt idx="44">
                  <c:v>1.0530065135832183</c:v>
                </c:pt>
                <c:pt idx="45">
                  <c:v>1.0553496153301989</c:v>
                </c:pt>
                <c:pt idx="46">
                  <c:v>1.0570155476194298</c:v>
                </c:pt>
                <c:pt idx="47">
                  <c:v>1.058919878401172</c:v>
                </c:pt>
                <c:pt idx="48">
                  <c:v>1.0606395324212314</c:v>
                </c:pt>
                <c:pt idx="49">
                  <c:v>1.0625858255103646</c:v>
                </c:pt>
                <c:pt idx="50">
                  <c:v>1.0687633542660564</c:v>
                </c:pt>
                <c:pt idx="51">
                  <c:v>1.0822560484372912</c:v>
                </c:pt>
                <c:pt idx="52">
                  <c:v>1.0900048870278756</c:v>
                </c:pt>
                <c:pt idx="53">
                  <c:v>1.0906338300480387</c:v>
                </c:pt>
                <c:pt idx="54">
                  <c:v>1.0908504639819954</c:v>
                </c:pt>
                <c:pt idx="55">
                  <c:v>1.0920952612265085</c:v>
                </c:pt>
                <c:pt idx="56">
                  <c:v>1.09504070522437</c:v>
                </c:pt>
                <c:pt idx="57">
                  <c:v>1.0982447298189026</c:v>
                </c:pt>
                <c:pt idx="58">
                  <c:v>1.101002175923977</c:v>
                </c:pt>
                <c:pt idx="59">
                  <c:v>1.1042345345141267</c:v>
                </c:pt>
                <c:pt idx="60">
                  <c:v>1.1065382075641874</c:v>
                </c:pt>
                <c:pt idx="61">
                  <c:v>1.109158512025519</c:v>
                </c:pt>
                <c:pt idx="62">
                  <c:v>1.1125321567291957</c:v>
                </c:pt>
                <c:pt idx="63">
                  <c:v>1.1148941514343325</c:v>
                </c:pt>
                <c:pt idx="64">
                  <c:v>1.1174442194346972</c:v>
                </c:pt>
                <c:pt idx="65">
                  <c:v>1.1209494426919637</c:v>
                </c:pt>
                <c:pt idx="66">
                  <c:v>1.1243688336442064</c:v>
                </c:pt>
                <c:pt idx="67">
                  <c:v>1.127635616390098</c:v>
                </c:pt>
                <c:pt idx="68">
                  <c:v>1.1305356422816994</c:v>
                </c:pt>
                <c:pt idx="69">
                  <c:v>1.1334460384492422</c:v>
                </c:pt>
                <c:pt idx="70">
                  <c:v>1.1366751951073173</c:v>
                </c:pt>
                <c:pt idx="71">
                  <c:v>1.1396838135046985</c:v>
                </c:pt>
                <c:pt idx="72">
                  <c:v>1.1440855466564284</c:v>
                </c:pt>
                <c:pt idx="73">
                  <c:v>1.1471531640191912</c:v>
                </c:pt>
                <c:pt idx="74">
                  <c:v>1.1512977664051947</c:v>
                </c:pt>
                <c:pt idx="75">
                  <c:v>1.1551278919866099</c:v>
                </c:pt>
                <c:pt idx="76">
                  <c:v>1.1579630809952481</c:v>
                </c:pt>
                <c:pt idx="77">
                  <c:v>1.1612215006708586</c:v>
                </c:pt>
                <c:pt idx="78">
                  <c:v>1.1662241741826698</c:v>
                </c:pt>
                <c:pt idx="79">
                  <c:v>1.1691764179833237</c:v>
                </c:pt>
                <c:pt idx="80">
                  <c:v>1.173261806859937</c:v>
                </c:pt>
                <c:pt idx="81">
                  <c:v>1.1779474986213196</c:v>
                </c:pt>
                <c:pt idx="82">
                  <c:v>1.1809107724294312</c:v>
                </c:pt>
                <c:pt idx="83">
                  <c:v>1.1856671104596619</c:v>
                </c:pt>
                <c:pt idx="84">
                  <c:v>1.1887149193402968</c:v>
                </c:pt>
                <c:pt idx="85">
                  <c:v>1.1934082379790674</c:v>
                </c:pt>
                <c:pt idx="86">
                  <c:v>1.1970926375492252</c:v>
                </c:pt>
                <c:pt idx="87">
                  <c:v>1.2006229769968602</c:v>
                </c:pt>
                <c:pt idx="88">
                  <c:v>1.2045400227909715</c:v>
                </c:pt>
                <c:pt idx="89">
                  <c:v>1.2081924987241617</c:v>
                </c:pt>
                <c:pt idx="90">
                  <c:v>1.2129835910183331</c:v>
                </c:pt>
                <c:pt idx="91">
                  <c:v>1.2167989464799505</c:v>
                </c:pt>
                <c:pt idx="92">
                  <c:v>1.220409078018271</c:v>
                </c:pt>
                <c:pt idx="93">
                  <c:v>1.2237217760378973</c:v>
                </c:pt>
                <c:pt idx="94">
                  <c:v>1.2284316166527189</c:v>
                </c:pt>
                <c:pt idx="95">
                  <c:v>1.2310889697852754</c:v>
                </c:pt>
                <c:pt idx="96">
                  <c:v>1.2349735924733534</c:v>
                </c:pt>
                <c:pt idx="97">
                  <c:v>1.2388479343147503</c:v>
                </c:pt>
                <c:pt idx="98">
                  <c:v>1.2405226725756984</c:v>
                </c:pt>
                <c:pt idx="99">
                  <c:v>1.2440715834902274</c:v>
                </c:pt>
                <c:pt idx="100">
                  <c:v>1.2462130275454038</c:v>
                </c:pt>
                <c:pt idx="101">
                  <c:v>1.2491668218400496</c:v>
                </c:pt>
                <c:pt idx="102">
                  <c:v>1.2514926735320184</c:v>
                </c:pt>
                <c:pt idx="103">
                  <c:v>1.2544253971885273</c:v>
                </c:pt>
                <c:pt idx="104">
                  <c:v>1.255879049366466</c:v>
                </c:pt>
                <c:pt idx="105">
                  <c:v>1.2562409363737448</c:v>
                </c:pt>
                <c:pt idx="106">
                  <c:v>1.2570659422554371</c:v>
                </c:pt>
                <c:pt idx="107">
                  <c:v>1.2572521497058453</c:v>
                </c:pt>
                <c:pt idx="108">
                  <c:v>1.2572008093582516</c:v>
                </c:pt>
                <c:pt idx="109">
                  <c:v>1.2550454627014822</c:v>
                </c:pt>
                <c:pt idx="110">
                  <c:v>1.2530187805017505</c:v>
                </c:pt>
                <c:pt idx="111">
                  <c:v>1.2501039820239059</c:v>
                </c:pt>
                <c:pt idx="112">
                  <c:v>1.2510867442568359</c:v>
                </c:pt>
                <c:pt idx="113">
                  <c:v>1.2551791326092858</c:v>
                </c:pt>
                <c:pt idx="114">
                  <c:v>1.2637891032879878</c:v>
                </c:pt>
                <c:pt idx="115">
                  <c:v>1.2736853565799902</c:v>
                </c:pt>
                <c:pt idx="116">
                  <c:v>1.2879664661690635</c:v>
                </c:pt>
                <c:pt idx="117">
                  <c:v>1.3076118527748457</c:v>
                </c:pt>
                <c:pt idx="118">
                  <c:v>1.3325792849114648</c:v>
                </c:pt>
                <c:pt idx="119">
                  <c:v>1.357880639361037</c:v>
                </c:pt>
                <c:pt idx="120">
                  <c:v>1.3800421046502869</c:v>
                </c:pt>
                <c:pt idx="121">
                  <c:v>1.3957177770502391</c:v>
                </c:pt>
                <c:pt idx="122">
                  <c:v>1.4046462751873565</c:v>
                </c:pt>
                <c:pt idx="123">
                  <c:v>1.4099413415853776</c:v>
                </c:pt>
                <c:pt idx="124">
                  <c:v>1.4267944209298153</c:v>
                </c:pt>
                <c:pt idx="125">
                  <c:v>1.4480598857335134</c:v>
                </c:pt>
                <c:pt idx="126">
                  <c:v>1.4614998066088363</c:v>
                </c:pt>
                <c:pt idx="127">
                  <c:v>1.4708479083963535</c:v>
                </c:pt>
                <c:pt idx="128">
                  <c:v>1.4765724648313288</c:v>
                </c:pt>
                <c:pt idx="129">
                  <c:v>1.4803980192213502</c:v>
                </c:pt>
                <c:pt idx="130">
                  <c:v>1.4861634859820583</c:v>
                </c:pt>
                <c:pt idx="131">
                  <c:v>1.4942775776105266</c:v>
                </c:pt>
                <c:pt idx="132">
                  <c:v>1.5001060260049504</c:v>
                </c:pt>
                <c:pt idx="133">
                  <c:v>1.5013079538830318</c:v>
                </c:pt>
                <c:pt idx="134">
                  <c:v>1.5093942026199105</c:v>
                </c:pt>
                <c:pt idx="135">
                  <c:v>1.51364886449539</c:v>
                </c:pt>
                <c:pt idx="136">
                  <c:v>1.5174664309911976</c:v>
                </c:pt>
                <c:pt idx="137">
                  <c:v>1.5218827165647415</c:v>
                </c:pt>
                <c:pt idx="138">
                  <c:v>1.5299735723177503</c:v>
                </c:pt>
                <c:pt idx="139">
                  <c:v>1.5320416751561012</c:v>
                </c:pt>
                <c:pt idx="140">
                  <c:v>1.5347154298998067</c:v>
                </c:pt>
                <c:pt idx="141">
                  <c:v>1.5405187649226626</c:v>
                </c:pt>
                <c:pt idx="142">
                  <c:v>1.5454985296413197</c:v>
                </c:pt>
                <c:pt idx="143">
                  <c:v>1.5491341171687776</c:v>
                </c:pt>
                <c:pt idx="144">
                  <c:v>1.5537831839338077</c:v>
                </c:pt>
                <c:pt idx="145">
                  <c:v>1.5572023933075054</c:v>
                </c:pt>
                <c:pt idx="146">
                  <c:v>1.5611135028266754</c:v>
                </c:pt>
                <c:pt idx="147">
                  <c:v>1.5655830558676089</c:v>
                </c:pt>
                <c:pt idx="148">
                  <c:v>1.5683929605568219</c:v>
                </c:pt>
                <c:pt idx="149">
                  <c:v>1.5720311288967024</c:v>
                </c:pt>
                <c:pt idx="150">
                  <c:v>1.577547083691909</c:v>
                </c:pt>
                <c:pt idx="151">
                  <c:v>1.5816407345497034</c:v>
                </c:pt>
                <c:pt idx="152">
                  <c:v>1.5871036949188913</c:v>
                </c:pt>
                <c:pt idx="153">
                  <c:v>1.5919942155044378</c:v>
                </c:pt>
                <c:pt idx="154">
                  <c:v>1.5957558032041483</c:v>
                </c:pt>
                <c:pt idx="155">
                  <c:v>1.5992081099031463</c:v>
                </c:pt>
                <c:pt idx="156">
                  <c:v>1.6031380522618615</c:v>
                </c:pt>
                <c:pt idx="157">
                  <c:v>1.6065420362074823</c:v>
                </c:pt>
                <c:pt idx="158">
                  <c:v>1.6100716201685719</c:v>
                </c:pt>
                <c:pt idx="159">
                  <c:v>1.6150931258408383</c:v>
                </c:pt>
                <c:pt idx="160">
                  <c:v>1.6173852760350866</c:v>
                </c:pt>
                <c:pt idx="161">
                  <c:v>1.6202071809898317</c:v>
                </c:pt>
                <c:pt idx="162">
                  <c:v>1.6221821799718383</c:v>
                </c:pt>
                <c:pt idx="163">
                  <c:v>1.6235940134793201</c:v>
                </c:pt>
                <c:pt idx="164">
                  <c:v>1.6271011486085638</c:v>
                </c:pt>
                <c:pt idx="165">
                  <c:v>1.627117651501409</c:v>
                </c:pt>
                <c:pt idx="166">
                  <c:v>1.628124143018409</c:v>
                </c:pt>
                <c:pt idx="167">
                  <c:v>1.6273910478483278</c:v>
                </c:pt>
                <c:pt idx="168">
                  <c:v>1.6288216317343955</c:v>
                </c:pt>
                <c:pt idx="169">
                  <c:v>1.6292013928633966</c:v>
                </c:pt>
                <c:pt idx="170">
                  <c:v>1.6297716217989995</c:v>
                </c:pt>
                <c:pt idx="171">
                  <c:v>1.6290500793452491</c:v>
                </c:pt>
                <c:pt idx="172">
                  <c:v>1.6280673113445618</c:v>
                </c:pt>
                <c:pt idx="173">
                  <c:v>1.626295043279818</c:v>
                </c:pt>
                <c:pt idx="174">
                  <c:v>1.6248795393612334</c:v>
                </c:pt>
                <c:pt idx="175">
                  <c:v>1.6234884308045177</c:v>
                </c:pt>
                <c:pt idx="176">
                  <c:v>1.6230115157318818</c:v>
                </c:pt>
                <c:pt idx="177">
                  <c:v>1.6194962508617325</c:v>
                </c:pt>
                <c:pt idx="178">
                  <c:v>1.6161817656258521</c:v>
                </c:pt>
                <c:pt idx="179">
                  <c:v>1.6141590308923222</c:v>
                </c:pt>
                <c:pt idx="180">
                  <c:v>1.6097108808473188</c:v>
                </c:pt>
                <c:pt idx="181">
                  <c:v>1.606593233321064</c:v>
                </c:pt>
                <c:pt idx="182">
                  <c:v>1.6015449125724097</c:v>
                </c:pt>
                <c:pt idx="183">
                  <c:v>1.5975249286676152</c:v>
                </c:pt>
                <c:pt idx="184">
                  <c:v>1.5924654108937031</c:v>
                </c:pt>
                <c:pt idx="185">
                  <c:v>1.5881540804173242</c:v>
                </c:pt>
                <c:pt idx="186">
                  <c:v>1.5832065014648862</c:v>
                </c:pt>
                <c:pt idx="187">
                  <c:v>1.5782675603569529</c:v>
                </c:pt>
                <c:pt idx="188">
                  <c:v>1.5725580584265055</c:v>
                </c:pt>
                <c:pt idx="189">
                  <c:v>1.5666891784094541</c:v>
                </c:pt>
                <c:pt idx="190">
                  <c:v>1.5634315734245925</c:v>
                </c:pt>
                <c:pt idx="191">
                  <c:v>1.5577639388785076</c:v>
                </c:pt>
                <c:pt idx="192">
                  <c:v>1.5539455511017704</c:v>
                </c:pt>
                <c:pt idx="193">
                  <c:v>1.5508824217925745</c:v>
                </c:pt>
                <c:pt idx="194">
                  <c:v>1.5482857371975491</c:v>
                </c:pt>
                <c:pt idx="195">
                  <c:v>1.5491236793752496</c:v>
                </c:pt>
                <c:pt idx="196">
                  <c:v>1.5502351216480637</c:v>
                </c:pt>
                <c:pt idx="197">
                  <c:v>1.5501983761540099</c:v>
                </c:pt>
                <c:pt idx="198">
                  <c:v>1.5537360534987152</c:v>
                </c:pt>
                <c:pt idx="199">
                  <c:v>1.5587706526895433</c:v>
                </c:pt>
                <c:pt idx="200">
                  <c:v>1.5614000622876389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F4-45DB-B2C2-5EC13CE9FFD9}"/>
            </c:ext>
          </c:extLst>
        </c:ser>
        <c:ser>
          <c:idx val="1"/>
          <c:order val="7"/>
          <c:tx>
            <c:strRef>
              <c:f>'Case 3'!$J$1</c:f>
              <c:strCache>
                <c:ptCount val="1"/>
                <c:pt idx="0">
                  <c:v>SWR(D/a=2.833, Core=140#43)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3'!$J$2:$J$202</c:f>
              <c:numCache>
                <c:formatCode>General</c:formatCode>
                <c:ptCount val="201"/>
                <c:pt idx="1">
                  <c:v>1.0878601656157301</c:v>
                </c:pt>
                <c:pt idx="2">
                  <c:v>1.0424871852117865</c:v>
                </c:pt>
                <c:pt idx="3">
                  <c:v>1.0284034424971129</c:v>
                </c:pt>
                <c:pt idx="4">
                  <c:v>1.0245180618645939</c:v>
                </c:pt>
                <c:pt idx="5">
                  <c:v>1.0230955074980368</c:v>
                </c:pt>
                <c:pt idx="6">
                  <c:v>1.0224716102862961</c:v>
                </c:pt>
                <c:pt idx="7">
                  <c:v>1.0222465094309494</c:v>
                </c:pt>
                <c:pt idx="8">
                  <c:v>1.0230599666752254</c:v>
                </c:pt>
                <c:pt idx="9">
                  <c:v>1.0230614014958677</c:v>
                </c:pt>
                <c:pt idx="10">
                  <c:v>1.0251239116365787</c:v>
                </c:pt>
                <c:pt idx="11">
                  <c:v>1.0255620735666551</c:v>
                </c:pt>
                <c:pt idx="12">
                  <c:v>1.026574040461999</c:v>
                </c:pt>
                <c:pt idx="13">
                  <c:v>1.0268647252105547</c:v>
                </c:pt>
                <c:pt idx="14">
                  <c:v>1.0284657050491668</c:v>
                </c:pt>
                <c:pt idx="15">
                  <c:v>1.0301334843558028</c:v>
                </c:pt>
                <c:pt idx="16">
                  <c:v>1.030919115457172</c:v>
                </c:pt>
                <c:pt idx="17">
                  <c:v>1.0327218546994172</c:v>
                </c:pt>
                <c:pt idx="18">
                  <c:v>1.0336693680711579</c:v>
                </c:pt>
                <c:pt idx="19">
                  <c:v>1.0337443244961799</c:v>
                </c:pt>
                <c:pt idx="20">
                  <c:v>1.0351993458349935</c:v>
                </c:pt>
                <c:pt idx="21">
                  <c:v>1.036447854774859</c:v>
                </c:pt>
                <c:pt idx="22">
                  <c:v>1.0382323941992631</c:v>
                </c:pt>
                <c:pt idx="23">
                  <c:v>1.0378777378241508</c:v>
                </c:pt>
                <c:pt idx="24">
                  <c:v>1.0394764741996754</c:v>
                </c:pt>
                <c:pt idx="25">
                  <c:v>1.0422747811560182</c:v>
                </c:pt>
                <c:pt idx="26">
                  <c:v>1.0427263864678735</c:v>
                </c:pt>
                <c:pt idx="27">
                  <c:v>1.0447216449275896</c:v>
                </c:pt>
                <c:pt idx="28">
                  <c:v>1.0451870687598173</c:v>
                </c:pt>
                <c:pt idx="29">
                  <c:v>1.046690384692065</c:v>
                </c:pt>
                <c:pt idx="30">
                  <c:v>1.0473134804142101</c:v>
                </c:pt>
                <c:pt idx="31">
                  <c:v>1.0496476960471479</c:v>
                </c:pt>
                <c:pt idx="32">
                  <c:v>1.0520662370185201</c:v>
                </c:pt>
                <c:pt idx="33">
                  <c:v>1.0517490352363328</c:v>
                </c:pt>
                <c:pt idx="34">
                  <c:v>1.0543695900826662</c:v>
                </c:pt>
                <c:pt idx="35">
                  <c:v>1.0590785194255594</c:v>
                </c:pt>
                <c:pt idx="36">
                  <c:v>1.0576271748927495</c:v>
                </c:pt>
                <c:pt idx="37">
                  <c:v>1.0579430975140049</c:v>
                </c:pt>
                <c:pt idx="38">
                  <c:v>1.0622354637066365</c:v>
                </c:pt>
                <c:pt idx="39">
                  <c:v>1.0639413588907309</c:v>
                </c:pt>
                <c:pt idx="40">
                  <c:v>1.0620257872858951</c:v>
                </c:pt>
                <c:pt idx="41">
                  <c:v>1.065418390116355</c:v>
                </c:pt>
                <c:pt idx="42">
                  <c:v>1.0682988928440444</c:v>
                </c:pt>
                <c:pt idx="43">
                  <c:v>1.0695403200735858</c:v>
                </c:pt>
                <c:pt idx="44">
                  <c:v>1.0706192172585647</c:v>
                </c:pt>
                <c:pt idx="45">
                  <c:v>1.0732940376691646</c:v>
                </c:pt>
                <c:pt idx="46">
                  <c:v>1.0744969424800934</c:v>
                </c:pt>
                <c:pt idx="47">
                  <c:v>1.0752865858215985</c:v>
                </c:pt>
                <c:pt idx="48">
                  <c:v>1.0765495468066444</c:v>
                </c:pt>
                <c:pt idx="49">
                  <c:v>1.0783035856159733</c:v>
                </c:pt>
                <c:pt idx="50">
                  <c:v>1.0789537802145346</c:v>
                </c:pt>
                <c:pt idx="51">
                  <c:v>1.0842810373975</c:v>
                </c:pt>
                <c:pt idx="52">
                  <c:v>1.0901536059701089</c:v>
                </c:pt>
                <c:pt idx="53">
                  <c:v>1.0943007488656593</c:v>
                </c:pt>
                <c:pt idx="54">
                  <c:v>1.0961603414147616</c:v>
                </c:pt>
                <c:pt idx="55">
                  <c:v>1.0986132179887746</c:v>
                </c:pt>
                <c:pt idx="56">
                  <c:v>1.1006634149816161</c:v>
                </c:pt>
                <c:pt idx="57">
                  <c:v>1.1024503148342544</c:v>
                </c:pt>
                <c:pt idx="58">
                  <c:v>1.1046141422749529</c:v>
                </c:pt>
                <c:pt idx="59">
                  <c:v>1.1073927218097783</c:v>
                </c:pt>
                <c:pt idx="60">
                  <c:v>1.1098738591796373</c:v>
                </c:pt>
                <c:pt idx="61">
                  <c:v>1.1122267998291613</c:v>
                </c:pt>
                <c:pt idx="62">
                  <c:v>1.1141864493769951</c:v>
                </c:pt>
                <c:pt idx="63">
                  <c:v>1.1164822097823861</c:v>
                </c:pt>
                <c:pt idx="64">
                  <c:v>1.1186499259302687</c:v>
                </c:pt>
                <c:pt idx="65">
                  <c:v>1.1207157324220092</c:v>
                </c:pt>
                <c:pt idx="66">
                  <c:v>1.1237437464165474</c:v>
                </c:pt>
                <c:pt idx="67">
                  <c:v>1.1263594133911852</c:v>
                </c:pt>
                <c:pt idx="68">
                  <c:v>1.1292670034831509</c:v>
                </c:pt>
                <c:pt idx="69">
                  <c:v>1.1320757595300779</c:v>
                </c:pt>
                <c:pt idx="70">
                  <c:v>1.1348240622755765</c:v>
                </c:pt>
                <c:pt idx="71">
                  <c:v>1.1366124364341927</c:v>
                </c:pt>
                <c:pt idx="72">
                  <c:v>1.1398418375091237</c:v>
                </c:pt>
                <c:pt idx="73">
                  <c:v>1.1417622170237676</c:v>
                </c:pt>
                <c:pt idx="74">
                  <c:v>1.1452939304289096</c:v>
                </c:pt>
                <c:pt idx="75">
                  <c:v>1.1481796024975173</c:v>
                </c:pt>
                <c:pt idx="76">
                  <c:v>1.1507729729813332</c:v>
                </c:pt>
                <c:pt idx="77">
                  <c:v>1.1543303040881743</c:v>
                </c:pt>
                <c:pt idx="78">
                  <c:v>1.1569953677999194</c:v>
                </c:pt>
                <c:pt idx="79">
                  <c:v>1.1597066509595262</c:v>
                </c:pt>
                <c:pt idx="80">
                  <c:v>1.1629568968949386</c:v>
                </c:pt>
                <c:pt idx="81">
                  <c:v>1.1665808111171283</c:v>
                </c:pt>
                <c:pt idx="82">
                  <c:v>1.1700560763948806</c:v>
                </c:pt>
                <c:pt idx="83">
                  <c:v>1.1732006733497455</c:v>
                </c:pt>
                <c:pt idx="84">
                  <c:v>1.176062652993062</c:v>
                </c:pt>
                <c:pt idx="85">
                  <c:v>1.1804535598085162</c:v>
                </c:pt>
                <c:pt idx="86">
                  <c:v>1.1829080044616873</c:v>
                </c:pt>
                <c:pt idx="87">
                  <c:v>1.1871811576812159</c:v>
                </c:pt>
                <c:pt idx="88">
                  <c:v>1.1907422697589529</c:v>
                </c:pt>
                <c:pt idx="89">
                  <c:v>1.1940318016074232</c:v>
                </c:pt>
                <c:pt idx="90">
                  <c:v>1.1976480645050958</c:v>
                </c:pt>
                <c:pt idx="91">
                  <c:v>1.2008289488627883</c:v>
                </c:pt>
                <c:pt idx="92">
                  <c:v>1.2052520130453441</c:v>
                </c:pt>
                <c:pt idx="93">
                  <c:v>1.2085743752669496</c:v>
                </c:pt>
                <c:pt idx="94">
                  <c:v>1.2129947210652079</c:v>
                </c:pt>
                <c:pt idx="95">
                  <c:v>1.2175052604095213</c:v>
                </c:pt>
                <c:pt idx="96">
                  <c:v>1.2203193101690457</c:v>
                </c:pt>
                <c:pt idx="97">
                  <c:v>1.2251779318653493</c:v>
                </c:pt>
                <c:pt idx="98">
                  <c:v>1.2275669043572786</c:v>
                </c:pt>
                <c:pt idx="99">
                  <c:v>1.2322163620927022</c:v>
                </c:pt>
                <c:pt idx="100">
                  <c:v>1.2362179298204905</c:v>
                </c:pt>
                <c:pt idx="101">
                  <c:v>1.2405855412935587</c:v>
                </c:pt>
                <c:pt idx="102">
                  <c:v>1.2443471807827906</c:v>
                </c:pt>
                <c:pt idx="103">
                  <c:v>1.2486737828591123</c:v>
                </c:pt>
                <c:pt idx="104">
                  <c:v>1.2537071207447568</c:v>
                </c:pt>
                <c:pt idx="105">
                  <c:v>1.25775002016728</c:v>
                </c:pt>
                <c:pt idx="106">
                  <c:v>1.2627770286984012</c:v>
                </c:pt>
                <c:pt idx="107">
                  <c:v>1.2666322165731858</c:v>
                </c:pt>
                <c:pt idx="108">
                  <c:v>1.2700132066701926</c:v>
                </c:pt>
                <c:pt idx="109">
                  <c:v>1.2745420728613912</c:v>
                </c:pt>
                <c:pt idx="110">
                  <c:v>1.278959320299897</c:v>
                </c:pt>
                <c:pt idx="111">
                  <c:v>1.2829658606697079</c:v>
                </c:pt>
                <c:pt idx="112">
                  <c:v>1.2877503054133916</c:v>
                </c:pt>
                <c:pt idx="113">
                  <c:v>1.2923048786572042</c:v>
                </c:pt>
                <c:pt idx="114">
                  <c:v>1.2975445951213873</c:v>
                </c:pt>
                <c:pt idx="115">
                  <c:v>1.3021122468960438</c:v>
                </c:pt>
                <c:pt idx="116">
                  <c:v>1.307414529872124</c:v>
                </c:pt>
                <c:pt idx="117">
                  <c:v>1.3120448564484255</c:v>
                </c:pt>
                <c:pt idx="118">
                  <c:v>1.316893719428881</c:v>
                </c:pt>
                <c:pt idx="119">
                  <c:v>1.3224019653031385</c:v>
                </c:pt>
                <c:pt idx="120">
                  <c:v>1.3266257890694571</c:v>
                </c:pt>
                <c:pt idx="121">
                  <c:v>1.3312311320812553</c:v>
                </c:pt>
                <c:pt idx="122">
                  <c:v>1.3362359704323943</c:v>
                </c:pt>
                <c:pt idx="123">
                  <c:v>1.339833580580712</c:v>
                </c:pt>
                <c:pt idx="124">
                  <c:v>1.3451415632924555</c:v>
                </c:pt>
                <c:pt idx="125">
                  <c:v>1.34757708755943</c:v>
                </c:pt>
                <c:pt idx="126">
                  <c:v>1.3538961304220074</c:v>
                </c:pt>
                <c:pt idx="127">
                  <c:v>1.3592520257099432</c:v>
                </c:pt>
                <c:pt idx="128">
                  <c:v>1.3640517006641801</c:v>
                </c:pt>
                <c:pt idx="129">
                  <c:v>1.371077557144629</c:v>
                </c:pt>
                <c:pt idx="130">
                  <c:v>1.3777258568212101</c:v>
                </c:pt>
                <c:pt idx="131">
                  <c:v>1.3822754422867785</c:v>
                </c:pt>
                <c:pt idx="132">
                  <c:v>1.3893780061757006</c:v>
                </c:pt>
                <c:pt idx="133">
                  <c:v>1.3936653558327594</c:v>
                </c:pt>
                <c:pt idx="134">
                  <c:v>1.4007592101048643</c:v>
                </c:pt>
                <c:pt idx="135">
                  <c:v>1.4105617408120197</c:v>
                </c:pt>
                <c:pt idx="136">
                  <c:v>1.4217834751952818</c:v>
                </c:pt>
                <c:pt idx="137">
                  <c:v>1.4345829680303213</c:v>
                </c:pt>
                <c:pt idx="138">
                  <c:v>1.4460844911438813</c:v>
                </c:pt>
                <c:pt idx="139">
                  <c:v>1.4552828108440692</c:v>
                </c:pt>
                <c:pt idx="140">
                  <c:v>1.4623624151470704</c:v>
                </c:pt>
                <c:pt idx="141">
                  <c:v>1.4732023107903385</c:v>
                </c:pt>
                <c:pt idx="142">
                  <c:v>1.482256716366712</c:v>
                </c:pt>
                <c:pt idx="143">
                  <c:v>1.489103540864515</c:v>
                </c:pt>
                <c:pt idx="144">
                  <c:v>1.4978000481838234</c:v>
                </c:pt>
                <c:pt idx="145">
                  <c:v>1.5091044005959793</c:v>
                </c:pt>
                <c:pt idx="146">
                  <c:v>1.5170171171329536</c:v>
                </c:pt>
                <c:pt idx="147">
                  <c:v>1.5242409685419174</c:v>
                </c:pt>
                <c:pt idx="148">
                  <c:v>1.5304738257535684</c:v>
                </c:pt>
                <c:pt idx="149">
                  <c:v>1.5373249309596184</c:v>
                </c:pt>
                <c:pt idx="150">
                  <c:v>1.5462100650107655</c:v>
                </c:pt>
                <c:pt idx="151">
                  <c:v>1.5518444001897949</c:v>
                </c:pt>
                <c:pt idx="152">
                  <c:v>1.5583787330186398</c:v>
                </c:pt>
                <c:pt idx="153">
                  <c:v>1.5659318508525792</c:v>
                </c:pt>
                <c:pt idx="154">
                  <c:v>1.5740064618217742</c:v>
                </c:pt>
                <c:pt idx="155">
                  <c:v>1.5818944228765008</c:v>
                </c:pt>
                <c:pt idx="156">
                  <c:v>1.591239468659835</c:v>
                </c:pt>
                <c:pt idx="157">
                  <c:v>1.5988705011282707</c:v>
                </c:pt>
                <c:pt idx="158">
                  <c:v>1.6087022986572541</c:v>
                </c:pt>
                <c:pt idx="159">
                  <c:v>1.6173218736341874</c:v>
                </c:pt>
                <c:pt idx="160">
                  <c:v>1.6311350537452338</c:v>
                </c:pt>
                <c:pt idx="161">
                  <c:v>1.642484311886284</c:v>
                </c:pt>
                <c:pt idx="162">
                  <c:v>1.6571503004180799</c:v>
                </c:pt>
                <c:pt idx="163">
                  <c:v>1.6709823442257212</c:v>
                </c:pt>
                <c:pt idx="164">
                  <c:v>1.6826720964863311</c:v>
                </c:pt>
                <c:pt idx="165">
                  <c:v>1.695136052970746</c:v>
                </c:pt>
                <c:pt idx="166">
                  <c:v>1.7058479216075304</c:v>
                </c:pt>
                <c:pt idx="167">
                  <c:v>1.7170037272773346</c:v>
                </c:pt>
                <c:pt idx="168">
                  <c:v>1.7287177716793773</c:v>
                </c:pt>
                <c:pt idx="169">
                  <c:v>1.7387976442712196</c:v>
                </c:pt>
                <c:pt idx="170">
                  <c:v>1.7493030072143418</c:v>
                </c:pt>
                <c:pt idx="171">
                  <c:v>1.7578916981721346</c:v>
                </c:pt>
                <c:pt idx="172">
                  <c:v>1.7645547820529015</c:v>
                </c:pt>
                <c:pt idx="173">
                  <c:v>1.7743149818609094</c:v>
                </c:pt>
                <c:pt idx="174">
                  <c:v>1.7819809712532888</c:v>
                </c:pt>
                <c:pt idx="175">
                  <c:v>1.7893565493235042</c:v>
                </c:pt>
                <c:pt idx="176">
                  <c:v>1.7975034163399055</c:v>
                </c:pt>
                <c:pt idx="177">
                  <c:v>1.8069418038971734</c:v>
                </c:pt>
                <c:pt idx="178">
                  <c:v>1.814679457988766</c:v>
                </c:pt>
                <c:pt idx="179">
                  <c:v>1.8224318579888072</c:v>
                </c:pt>
                <c:pt idx="180">
                  <c:v>1.8299857949644061</c:v>
                </c:pt>
                <c:pt idx="181">
                  <c:v>1.8400375648965122</c:v>
                </c:pt>
                <c:pt idx="182">
                  <c:v>1.8509079755748294</c:v>
                </c:pt>
                <c:pt idx="183">
                  <c:v>1.8629519567572823</c:v>
                </c:pt>
                <c:pt idx="184">
                  <c:v>1.8757338733682962</c:v>
                </c:pt>
                <c:pt idx="185">
                  <c:v>1.8933309592937053</c:v>
                </c:pt>
                <c:pt idx="186">
                  <c:v>1.9103631962486098</c:v>
                </c:pt>
                <c:pt idx="187">
                  <c:v>1.9368141516825412</c:v>
                </c:pt>
                <c:pt idx="188">
                  <c:v>1.9792821837267645</c:v>
                </c:pt>
                <c:pt idx="189">
                  <c:v>2.0455605106265016</c:v>
                </c:pt>
                <c:pt idx="190">
                  <c:v>2.1389387969166105</c:v>
                </c:pt>
                <c:pt idx="191">
                  <c:v>2.215238945284367</c:v>
                </c:pt>
                <c:pt idx="192">
                  <c:v>2.1847456241910472</c:v>
                </c:pt>
                <c:pt idx="193">
                  <c:v>2.0829819821418236</c:v>
                </c:pt>
                <c:pt idx="194">
                  <c:v>1.9990024148328953</c:v>
                </c:pt>
                <c:pt idx="195">
                  <c:v>1.9469684281503417</c:v>
                </c:pt>
                <c:pt idx="196">
                  <c:v>1.9188584130934514</c:v>
                </c:pt>
                <c:pt idx="197">
                  <c:v>1.9003179021441656</c:v>
                </c:pt>
                <c:pt idx="198">
                  <c:v>1.8908918813544988</c:v>
                </c:pt>
                <c:pt idx="199">
                  <c:v>1.8887102730648773</c:v>
                </c:pt>
                <c:pt idx="200">
                  <c:v>1.894973308496869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F4-45DB-B2C2-5EC13CE9FFD9}"/>
            </c:ext>
          </c:extLst>
        </c:ser>
        <c:ser>
          <c:idx val="2"/>
          <c:order val="8"/>
          <c:tx>
            <c:strRef>
              <c:f>'Case 2'!$J$1</c:f>
              <c:strCache>
                <c:ptCount val="1"/>
                <c:pt idx="0">
                  <c:v>SWR(D/a=2.542, Core=140#43)</c:v>
                </c:pt>
              </c:strCache>
            </c:strRef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2'!$J$2:$J$202</c:f>
              <c:numCache>
                <c:formatCode>General</c:formatCode>
                <c:ptCount val="201"/>
                <c:pt idx="1">
                  <c:v>1.0542254352949305</c:v>
                </c:pt>
                <c:pt idx="2">
                  <c:v>1.0109991276913075</c:v>
                </c:pt>
                <c:pt idx="3">
                  <c:v>1.0077284668776865</c:v>
                </c:pt>
                <c:pt idx="4">
                  <c:v>1.0206021685219593</c:v>
                </c:pt>
                <c:pt idx="5">
                  <c:v>1.0313207461636122</c:v>
                </c:pt>
                <c:pt idx="6">
                  <c:v>1.0415350690433671</c:v>
                </c:pt>
                <c:pt idx="7">
                  <c:v>1.0518522278468909</c:v>
                </c:pt>
                <c:pt idx="8">
                  <c:v>1.0615068037941615</c:v>
                </c:pt>
                <c:pt idx="9">
                  <c:v>1.0710980085957471</c:v>
                </c:pt>
                <c:pt idx="10">
                  <c:v>1.0796755382471745</c:v>
                </c:pt>
                <c:pt idx="11">
                  <c:v>1.089953986671448</c:v>
                </c:pt>
                <c:pt idx="12">
                  <c:v>1.0985793823035845</c:v>
                </c:pt>
                <c:pt idx="13">
                  <c:v>1.1078834568329485</c:v>
                </c:pt>
                <c:pt idx="14">
                  <c:v>1.1184830779319122</c:v>
                </c:pt>
                <c:pt idx="15">
                  <c:v>1.1268762147807923</c:v>
                </c:pt>
                <c:pt idx="16">
                  <c:v>1.1377152070187213</c:v>
                </c:pt>
                <c:pt idx="17">
                  <c:v>1.1462777068652696</c:v>
                </c:pt>
                <c:pt idx="18">
                  <c:v>1.1564660310904917</c:v>
                </c:pt>
                <c:pt idx="19">
                  <c:v>1.1658519421643139</c:v>
                </c:pt>
                <c:pt idx="20">
                  <c:v>1.1760072066272884</c:v>
                </c:pt>
                <c:pt idx="21">
                  <c:v>1.1862250186278149</c:v>
                </c:pt>
                <c:pt idx="22">
                  <c:v>1.1956566042464358</c:v>
                </c:pt>
                <c:pt idx="23">
                  <c:v>1.2055618868137592</c:v>
                </c:pt>
                <c:pt idx="24">
                  <c:v>1.2154791100810645</c:v>
                </c:pt>
                <c:pt idx="25">
                  <c:v>1.2247342244797057</c:v>
                </c:pt>
                <c:pt idx="26">
                  <c:v>1.2355759966406608</c:v>
                </c:pt>
                <c:pt idx="27">
                  <c:v>1.2459508714412737</c:v>
                </c:pt>
                <c:pt idx="28">
                  <c:v>1.2567854130925205</c:v>
                </c:pt>
                <c:pt idx="29">
                  <c:v>1.2663245609633202</c:v>
                </c:pt>
                <c:pt idx="30">
                  <c:v>1.2770800518406642</c:v>
                </c:pt>
                <c:pt idx="31">
                  <c:v>1.2876641966645714</c:v>
                </c:pt>
                <c:pt idx="32">
                  <c:v>1.2966481850325433</c:v>
                </c:pt>
                <c:pt idx="33">
                  <c:v>1.3069297739571251</c:v>
                </c:pt>
                <c:pt idx="34">
                  <c:v>1.3181562834339922</c:v>
                </c:pt>
                <c:pt idx="35">
                  <c:v>1.3266323882618862</c:v>
                </c:pt>
                <c:pt idx="36">
                  <c:v>1.3365999027730133</c:v>
                </c:pt>
                <c:pt idx="37">
                  <c:v>1.3499824385600072</c:v>
                </c:pt>
                <c:pt idx="38">
                  <c:v>1.3617178250584598</c:v>
                </c:pt>
                <c:pt idx="39">
                  <c:v>1.3701279440404419</c:v>
                </c:pt>
                <c:pt idx="40">
                  <c:v>1.3823553681051246</c:v>
                </c:pt>
                <c:pt idx="41">
                  <c:v>1.3974423453015032</c:v>
                </c:pt>
                <c:pt idx="42">
                  <c:v>1.4048239339994768</c:v>
                </c:pt>
                <c:pt idx="43">
                  <c:v>1.4144388630644906</c:v>
                </c:pt>
                <c:pt idx="44">
                  <c:v>1.4254464945716849</c:v>
                </c:pt>
                <c:pt idx="45">
                  <c:v>1.436314577402555</c:v>
                </c:pt>
                <c:pt idx="46">
                  <c:v>1.4458643572939429</c:v>
                </c:pt>
                <c:pt idx="47">
                  <c:v>1.4601111609217841</c:v>
                </c:pt>
                <c:pt idx="48">
                  <c:v>1.4742661372879948</c:v>
                </c:pt>
                <c:pt idx="49">
                  <c:v>1.4852050642891406</c:v>
                </c:pt>
                <c:pt idx="50">
                  <c:v>1.4982929280311699</c:v>
                </c:pt>
                <c:pt idx="51">
                  <c:v>1.5119490285707597</c:v>
                </c:pt>
                <c:pt idx="52">
                  <c:v>1.5200095458162892</c:v>
                </c:pt>
                <c:pt idx="53">
                  <c:v>1.5275994902402579</c:v>
                </c:pt>
                <c:pt idx="54">
                  <c:v>1.5388309712344963</c:v>
                </c:pt>
                <c:pt idx="55">
                  <c:v>1.5495343083488162</c:v>
                </c:pt>
                <c:pt idx="56">
                  <c:v>1.5612486401708792</c:v>
                </c:pt>
                <c:pt idx="57">
                  <c:v>1.5732624158099255</c:v>
                </c:pt>
                <c:pt idx="58">
                  <c:v>1.5852951654527963</c:v>
                </c:pt>
                <c:pt idx="59">
                  <c:v>1.596280267837495</c:v>
                </c:pt>
                <c:pt idx="60">
                  <c:v>1.607751025149565</c:v>
                </c:pt>
                <c:pt idx="61">
                  <c:v>1.6181736608456281</c:v>
                </c:pt>
                <c:pt idx="62">
                  <c:v>1.6301151962608804</c:v>
                </c:pt>
                <c:pt idx="63">
                  <c:v>1.6415059172522191</c:v>
                </c:pt>
                <c:pt idx="64">
                  <c:v>1.6539019885376396</c:v>
                </c:pt>
                <c:pt idx="65">
                  <c:v>1.6645774286465183</c:v>
                </c:pt>
                <c:pt idx="66">
                  <c:v>1.6769440502753969</c:v>
                </c:pt>
                <c:pt idx="67">
                  <c:v>1.6893147831579685</c:v>
                </c:pt>
                <c:pt idx="68">
                  <c:v>1.699983031858475</c:v>
                </c:pt>
                <c:pt idx="69">
                  <c:v>1.7126489480893146</c:v>
                </c:pt>
                <c:pt idx="70">
                  <c:v>1.7244481093799562</c:v>
                </c:pt>
                <c:pt idx="71">
                  <c:v>1.7375825573502199</c:v>
                </c:pt>
                <c:pt idx="72">
                  <c:v>1.7491139642023588</c:v>
                </c:pt>
                <c:pt idx="73">
                  <c:v>1.7618390402274053</c:v>
                </c:pt>
                <c:pt idx="74">
                  <c:v>1.7749499047037636</c:v>
                </c:pt>
                <c:pt idx="75">
                  <c:v>1.7852905122227261</c:v>
                </c:pt>
                <c:pt idx="76">
                  <c:v>1.8000773598632824</c:v>
                </c:pt>
                <c:pt idx="77">
                  <c:v>1.8122000829092526</c:v>
                </c:pt>
                <c:pt idx="78">
                  <c:v>1.8253019379005535</c:v>
                </c:pt>
                <c:pt idx="79">
                  <c:v>1.8376923233982023</c:v>
                </c:pt>
                <c:pt idx="80">
                  <c:v>1.8505542008053617</c:v>
                </c:pt>
                <c:pt idx="81">
                  <c:v>1.8629264742187339</c:v>
                </c:pt>
                <c:pt idx="82">
                  <c:v>1.8767286311289126</c:v>
                </c:pt>
                <c:pt idx="83">
                  <c:v>1.8887177938849176</c:v>
                </c:pt>
                <c:pt idx="84">
                  <c:v>1.9020291887849625</c:v>
                </c:pt>
                <c:pt idx="85">
                  <c:v>1.9154209421519071</c:v>
                </c:pt>
                <c:pt idx="86">
                  <c:v>1.9265976219518959</c:v>
                </c:pt>
                <c:pt idx="87">
                  <c:v>1.9422855687495604</c:v>
                </c:pt>
                <c:pt idx="88">
                  <c:v>1.9538796057274188</c:v>
                </c:pt>
                <c:pt idx="89">
                  <c:v>1.967702109736267</c:v>
                </c:pt>
                <c:pt idx="90">
                  <c:v>1.9802017284309668</c:v>
                </c:pt>
                <c:pt idx="91">
                  <c:v>1.9949518267542037</c:v>
                </c:pt>
                <c:pt idx="92">
                  <c:v>2.0082210155816944</c:v>
                </c:pt>
                <c:pt idx="93">
                  <c:v>2.0224583746889762</c:v>
                </c:pt>
                <c:pt idx="94">
                  <c:v>2.0352486638310299</c:v>
                </c:pt>
                <c:pt idx="95">
                  <c:v>2.0488390889098986</c:v>
                </c:pt>
                <c:pt idx="96">
                  <c:v>2.062976362401943</c:v>
                </c:pt>
                <c:pt idx="97">
                  <c:v>2.0757210025524993</c:v>
                </c:pt>
                <c:pt idx="98">
                  <c:v>2.0893377563352749</c:v>
                </c:pt>
                <c:pt idx="99">
                  <c:v>2.1024965980032362</c:v>
                </c:pt>
                <c:pt idx="100">
                  <c:v>2.1162476020949272</c:v>
                </c:pt>
                <c:pt idx="101">
                  <c:v>2.1315354146333809</c:v>
                </c:pt>
                <c:pt idx="102">
                  <c:v>2.1420689346885027</c:v>
                </c:pt>
                <c:pt idx="103">
                  <c:v>2.1598169225099846</c:v>
                </c:pt>
                <c:pt idx="104">
                  <c:v>2.1724094760255803</c:v>
                </c:pt>
                <c:pt idx="105">
                  <c:v>2.1864522803244122</c:v>
                </c:pt>
                <c:pt idx="106">
                  <c:v>2.2014148386543728</c:v>
                </c:pt>
                <c:pt idx="107">
                  <c:v>2.2133161206319314</c:v>
                </c:pt>
                <c:pt idx="108">
                  <c:v>2.2312698382173561</c:v>
                </c:pt>
                <c:pt idx="109">
                  <c:v>2.2473421393765824</c:v>
                </c:pt>
                <c:pt idx="110">
                  <c:v>2.2562825912783913</c:v>
                </c:pt>
                <c:pt idx="111">
                  <c:v>2.2733395049014575</c:v>
                </c:pt>
                <c:pt idx="112">
                  <c:v>2.2877571944694375</c:v>
                </c:pt>
                <c:pt idx="113">
                  <c:v>2.302541165975418</c:v>
                </c:pt>
                <c:pt idx="114">
                  <c:v>2.3176153690607109</c:v>
                </c:pt>
                <c:pt idx="115">
                  <c:v>2.3329776284031079</c:v>
                </c:pt>
                <c:pt idx="116">
                  <c:v>2.3471092380287146</c:v>
                </c:pt>
                <c:pt idx="117">
                  <c:v>2.365486865303843</c:v>
                </c:pt>
                <c:pt idx="118">
                  <c:v>2.3800027215247468</c:v>
                </c:pt>
                <c:pt idx="119">
                  <c:v>2.3954440953324552</c:v>
                </c:pt>
                <c:pt idx="120">
                  <c:v>2.4105693482815109</c:v>
                </c:pt>
                <c:pt idx="121">
                  <c:v>2.4290309629400197</c:v>
                </c:pt>
                <c:pt idx="122">
                  <c:v>2.4468869471065831</c:v>
                </c:pt>
                <c:pt idx="123">
                  <c:v>2.46255797660739</c:v>
                </c:pt>
                <c:pt idx="124">
                  <c:v>2.4804338542755451</c:v>
                </c:pt>
                <c:pt idx="125">
                  <c:v>2.500047723044835</c:v>
                </c:pt>
                <c:pt idx="126">
                  <c:v>2.5208673892466393</c:v>
                </c:pt>
                <c:pt idx="127">
                  <c:v>2.5313867971130088</c:v>
                </c:pt>
                <c:pt idx="128">
                  <c:v>2.5542117131578386</c:v>
                </c:pt>
                <c:pt idx="129">
                  <c:v>2.5721957584139044</c:v>
                </c:pt>
                <c:pt idx="130">
                  <c:v>2.5878336664353192</c:v>
                </c:pt>
                <c:pt idx="131">
                  <c:v>2.611359965605486</c:v>
                </c:pt>
                <c:pt idx="132">
                  <c:v>2.6345137184845115</c:v>
                </c:pt>
                <c:pt idx="133">
                  <c:v>2.6502802580027263</c:v>
                </c:pt>
                <c:pt idx="134">
                  <c:v>2.6739622644165801</c:v>
                </c:pt>
                <c:pt idx="135">
                  <c:v>2.7013355801117633</c:v>
                </c:pt>
                <c:pt idx="136">
                  <c:v>2.7226916208249934</c:v>
                </c:pt>
                <c:pt idx="137">
                  <c:v>2.7492891442850089</c:v>
                </c:pt>
                <c:pt idx="138">
                  <c:v>2.7729479472865544</c:v>
                </c:pt>
                <c:pt idx="139">
                  <c:v>2.7996583698315174</c:v>
                </c:pt>
                <c:pt idx="140">
                  <c:v>2.8287087406651237</c:v>
                </c:pt>
                <c:pt idx="141">
                  <c:v>2.8545292408043856</c:v>
                </c:pt>
                <c:pt idx="142">
                  <c:v>2.8771408512737535</c:v>
                </c:pt>
                <c:pt idx="143">
                  <c:v>2.907314415442757</c:v>
                </c:pt>
                <c:pt idx="144">
                  <c:v>2.9326109877965076</c:v>
                </c:pt>
                <c:pt idx="145">
                  <c:v>2.9642367317476324</c:v>
                </c:pt>
                <c:pt idx="146">
                  <c:v>2.9877886246926306</c:v>
                </c:pt>
                <c:pt idx="147">
                  <c:v>3.0167083988494294</c:v>
                </c:pt>
                <c:pt idx="148">
                  <c:v>3.0463556254180619</c:v>
                </c:pt>
                <c:pt idx="149">
                  <c:v>3.077811391419313</c:v>
                </c:pt>
                <c:pt idx="150">
                  <c:v>3.1146951176360527</c:v>
                </c:pt>
                <c:pt idx="151">
                  <c:v>3.1559325612416065</c:v>
                </c:pt>
                <c:pt idx="152">
                  <c:v>3.2037505376958202</c:v>
                </c:pt>
                <c:pt idx="153">
                  <c:v>3.2548944584227786</c:v>
                </c:pt>
                <c:pt idx="154">
                  <c:v>3.3127723277445491</c:v>
                </c:pt>
                <c:pt idx="155">
                  <c:v>3.3795461972455509</c:v>
                </c:pt>
                <c:pt idx="156">
                  <c:v>3.4481383095281015</c:v>
                </c:pt>
                <c:pt idx="157">
                  <c:v>3.5158991244616997</c:v>
                </c:pt>
                <c:pt idx="158">
                  <c:v>3.5748433598025544</c:v>
                </c:pt>
                <c:pt idx="159">
                  <c:v>3.5686886165640317</c:v>
                </c:pt>
                <c:pt idx="160">
                  <c:v>3.4296984264414845</c:v>
                </c:pt>
                <c:pt idx="161">
                  <c:v>3.1365044652477847</c:v>
                </c:pt>
                <c:pt idx="162">
                  <c:v>2.8418420265753603</c:v>
                </c:pt>
                <c:pt idx="163">
                  <c:v>2.7171576015295451</c:v>
                </c:pt>
                <c:pt idx="164">
                  <c:v>2.7292826734644953</c:v>
                </c:pt>
                <c:pt idx="165">
                  <c:v>2.784814375533847</c:v>
                </c:pt>
                <c:pt idx="166">
                  <c:v>2.854896511601853</c:v>
                </c:pt>
                <c:pt idx="167">
                  <c:v>2.9192916969863858</c:v>
                </c:pt>
                <c:pt idx="168">
                  <c:v>2.9737155790671004</c:v>
                </c:pt>
                <c:pt idx="169">
                  <c:v>3.0227470227807909</c:v>
                </c:pt>
                <c:pt idx="170">
                  <c:v>3.0703055198451272</c:v>
                </c:pt>
                <c:pt idx="171">
                  <c:v>3.110837662286746</c:v>
                </c:pt>
                <c:pt idx="172">
                  <c:v>3.14501245886014</c:v>
                </c:pt>
                <c:pt idx="173">
                  <c:v>3.1741667613041793</c:v>
                </c:pt>
                <c:pt idx="174">
                  <c:v>3.2014518332637238</c:v>
                </c:pt>
                <c:pt idx="175">
                  <c:v>3.2304404205953232</c:v>
                </c:pt>
                <c:pt idx="176">
                  <c:v>3.2561581997999416</c:v>
                </c:pt>
                <c:pt idx="177">
                  <c:v>3.2796814099544687</c:v>
                </c:pt>
                <c:pt idx="178">
                  <c:v>3.2953307034084878</c:v>
                </c:pt>
                <c:pt idx="179">
                  <c:v>3.3200136013666066</c:v>
                </c:pt>
                <c:pt idx="180">
                  <c:v>3.347906580151371</c:v>
                </c:pt>
                <c:pt idx="181">
                  <c:v>3.369486052103297</c:v>
                </c:pt>
                <c:pt idx="182">
                  <c:v>3.4003002756751606</c:v>
                </c:pt>
                <c:pt idx="183">
                  <c:v>3.4307640757161471</c:v>
                </c:pt>
                <c:pt idx="184">
                  <c:v>3.461164731455237</c:v>
                </c:pt>
                <c:pt idx="185">
                  <c:v>3.4947397844172525</c:v>
                </c:pt>
                <c:pt idx="186">
                  <c:v>3.5238944932040934</c:v>
                </c:pt>
                <c:pt idx="187">
                  <c:v>3.5562609996397434</c:v>
                </c:pt>
                <c:pt idx="188">
                  <c:v>3.5866670046807623</c:v>
                </c:pt>
                <c:pt idx="189">
                  <c:v>3.620099728702757</c:v>
                </c:pt>
                <c:pt idx="190">
                  <c:v>3.6504799530110206</c:v>
                </c:pt>
                <c:pt idx="191">
                  <c:v>3.6784127545949938</c:v>
                </c:pt>
                <c:pt idx="192">
                  <c:v>3.7128200123042903</c:v>
                </c:pt>
                <c:pt idx="193">
                  <c:v>3.7385599734900654</c:v>
                </c:pt>
                <c:pt idx="194">
                  <c:v>3.7656156025323324</c:v>
                </c:pt>
                <c:pt idx="195">
                  <c:v>3.7887743421820592</c:v>
                </c:pt>
                <c:pt idx="196">
                  <c:v>3.8189173506189373</c:v>
                </c:pt>
                <c:pt idx="197">
                  <c:v>3.8386015287536379</c:v>
                </c:pt>
                <c:pt idx="198">
                  <c:v>3.8674113099116858</c:v>
                </c:pt>
                <c:pt idx="199">
                  <c:v>3.8857601724735651</c:v>
                </c:pt>
                <c:pt idx="200">
                  <c:v>3.9074996598898508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F4-45DB-B2C2-5EC13CE9FFD9}"/>
            </c:ext>
          </c:extLst>
        </c:ser>
        <c:ser>
          <c:idx val="3"/>
          <c:order val="9"/>
          <c:tx>
            <c:strRef>
              <c:f>Case7!$J$1</c:f>
              <c:strCache>
                <c:ptCount val="1"/>
                <c:pt idx="0">
                  <c:v>SWR(D/a=4.500, Core=140#43)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Case7!$A$2:$A$202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Case7!$J$2:$J$202</c:f>
              <c:numCache>
                <c:formatCode>General</c:formatCode>
                <c:ptCount val="201"/>
                <c:pt idx="1">
                  <c:v>1.0726643237021836</c:v>
                </c:pt>
                <c:pt idx="2">
                  <c:v>1.0443921481279608</c:v>
                </c:pt>
                <c:pt idx="3">
                  <c:v>1.0387440207484491</c:v>
                </c:pt>
                <c:pt idx="4">
                  <c:v>1.0406049711736542</c:v>
                </c:pt>
                <c:pt idx="5">
                  <c:v>1.0458257356225988</c:v>
                </c:pt>
                <c:pt idx="6">
                  <c:v>1.0502612611686506</c:v>
                </c:pt>
                <c:pt idx="7">
                  <c:v>1.0562217908324454</c:v>
                </c:pt>
                <c:pt idx="8">
                  <c:v>1.0619041798198283</c:v>
                </c:pt>
                <c:pt idx="9">
                  <c:v>1.0688033974362423</c:v>
                </c:pt>
                <c:pt idx="10">
                  <c:v>1.0754775786059603</c:v>
                </c:pt>
                <c:pt idx="11">
                  <c:v>1.0807692764104861</c:v>
                </c:pt>
                <c:pt idx="12">
                  <c:v>1.0880717281862429</c:v>
                </c:pt>
                <c:pt idx="13">
                  <c:v>1.095780065349917</c:v>
                </c:pt>
                <c:pt idx="14">
                  <c:v>1.101293131590394</c:v>
                </c:pt>
                <c:pt idx="15">
                  <c:v>1.1083654012274957</c:v>
                </c:pt>
                <c:pt idx="16">
                  <c:v>1.1145827039136484</c:v>
                </c:pt>
                <c:pt idx="17">
                  <c:v>1.1225546510046036</c:v>
                </c:pt>
                <c:pt idx="18">
                  <c:v>1.1283441405878054</c:v>
                </c:pt>
                <c:pt idx="19">
                  <c:v>1.1357192258755513</c:v>
                </c:pt>
                <c:pt idx="20">
                  <c:v>1.1427216147943902</c:v>
                </c:pt>
                <c:pt idx="21">
                  <c:v>1.1495221150926991</c:v>
                </c:pt>
                <c:pt idx="22">
                  <c:v>1.1565252926075307</c:v>
                </c:pt>
                <c:pt idx="23">
                  <c:v>1.1635202774719016</c:v>
                </c:pt>
                <c:pt idx="24">
                  <c:v>1.1707269329843422</c:v>
                </c:pt>
                <c:pt idx="25">
                  <c:v>1.1776321604806705</c:v>
                </c:pt>
                <c:pt idx="26">
                  <c:v>1.1845602144730196</c:v>
                </c:pt>
                <c:pt idx="27">
                  <c:v>1.1917175088230418</c:v>
                </c:pt>
                <c:pt idx="28">
                  <c:v>1.1981355658572748</c:v>
                </c:pt>
                <c:pt idx="29">
                  <c:v>1.2046982255291767</c:v>
                </c:pt>
                <c:pt idx="30">
                  <c:v>1.2113564966984789</c:v>
                </c:pt>
                <c:pt idx="31">
                  <c:v>1.2195583256606788</c:v>
                </c:pt>
                <c:pt idx="32">
                  <c:v>1.2273337002842171</c:v>
                </c:pt>
                <c:pt idx="33">
                  <c:v>1.2331799392060974</c:v>
                </c:pt>
                <c:pt idx="34">
                  <c:v>1.2462510899458918</c:v>
                </c:pt>
                <c:pt idx="35">
                  <c:v>1.251546819664793</c:v>
                </c:pt>
                <c:pt idx="36">
                  <c:v>1.2556809522378869</c:v>
                </c:pt>
                <c:pt idx="37">
                  <c:v>1.2635791456740766</c:v>
                </c:pt>
                <c:pt idx="38">
                  <c:v>1.2731306755674225</c:v>
                </c:pt>
                <c:pt idx="39">
                  <c:v>1.2775522464571212</c:v>
                </c:pt>
                <c:pt idx="40">
                  <c:v>1.2847086241257724</c:v>
                </c:pt>
                <c:pt idx="41">
                  <c:v>1.2942607678536111</c:v>
                </c:pt>
                <c:pt idx="42">
                  <c:v>1.3011345868003046</c:v>
                </c:pt>
                <c:pt idx="43">
                  <c:v>1.308019302323304</c:v>
                </c:pt>
                <c:pt idx="44">
                  <c:v>1.3162577198381737</c:v>
                </c:pt>
                <c:pt idx="45">
                  <c:v>1.3212605560015827</c:v>
                </c:pt>
                <c:pt idx="46">
                  <c:v>1.3294486152744178</c:v>
                </c:pt>
                <c:pt idx="47">
                  <c:v>1.3364475212074727</c:v>
                </c:pt>
                <c:pt idx="48">
                  <c:v>1.3411990638763489</c:v>
                </c:pt>
                <c:pt idx="49">
                  <c:v>1.3456382675687897</c:v>
                </c:pt>
                <c:pt idx="50">
                  <c:v>1.3489303489760751</c:v>
                </c:pt>
                <c:pt idx="51">
                  <c:v>1.3570790461494513</c:v>
                </c:pt>
                <c:pt idx="52">
                  <c:v>1.3706122307437001</c:v>
                </c:pt>
                <c:pt idx="53">
                  <c:v>1.3829043269840178</c:v>
                </c:pt>
                <c:pt idx="54">
                  <c:v>1.3912862087925335</c:v>
                </c:pt>
                <c:pt idx="55">
                  <c:v>1.3997605383284497</c:v>
                </c:pt>
                <c:pt idx="56">
                  <c:v>1.4059595886686964</c:v>
                </c:pt>
                <c:pt idx="57">
                  <c:v>1.4131284817959608</c:v>
                </c:pt>
                <c:pt idx="58">
                  <c:v>1.4197608528222776</c:v>
                </c:pt>
                <c:pt idx="59">
                  <c:v>1.4281689443459524</c:v>
                </c:pt>
                <c:pt idx="60">
                  <c:v>1.4367419037956499</c:v>
                </c:pt>
                <c:pt idx="61">
                  <c:v>1.4442359810084471</c:v>
                </c:pt>
                <c:pt idx="62">
                  <c:v>1.4511849354703246</c:v>
                </c:pt>
                <c:pt idx="63">
                  <c:v>1.458819520045266</c:v>
                </c:pt>
                <c:pt idx="64">
                  <c:v>1.4679909835445102</c:v>
                </c:pt>
                <c:pt idx="65">
                  <c:v>1.4724778207374765</c:v>
                </c:pt>
                <c:pt idx="66">
                  <c:v>1.4805937980325421</c:v>
                </c:pt>
                <c:pt idx="67">
                  <c:v>1.4871404746566157</c:v>
                </c:pt>
                <c:pt idx="68">
                  <c:v>1.4941005855240801</c:v>
                </c:pt>
                <c:pt idx="69">
                  <c:v>1.5016016700923109</c:v>
                </c:pt>
                <c:pt idx="70">
                  <c:v>1.5070904960699307</c:v>
                </c:pt>
                <c:pt idx="71">
                  <c:v>1.5135582887195973</c:v>
                </c:pt>
                <c:pt idx="72">
                  <c:v>1.520218772298086</c:v>
                </c:pt>
                <c:pt idx="73">
                  <c:v>1.5270097895955221</c:v>
                </c:pt>
                <c:pt idx="74">
                  <c:v>1.5338480895448565</c:v>
                </c:pt>
                <c:pt idx="75">
                  <c:v>1.5404684276740537</c:v>
                </c:pt>
                <c:pt idx="76">
                  <c:v>1.5465479661316235</c:v>
                </c:pt>
                <c:pt idx="77">
                  <c:v>1.5524776862909713</c:v>
                </c:pt>
                <c:pt idx="78">
                  <c:v>1.5580251483952758</c:v>
                </c:pt>
                <c:pt idx="79">
                  <c:v>1.5653735363833003</c:v>
                </c:pt>
                <c:pt idx="80">
                  <c:v>1.5698702383635204</c:v>
                </c:pt>
                <c:pt idx="81">
                  <c:v>1.5763509416380597</c:v>
                </c:pt>
                <c:pt idx="82">
                  <c:v>1.5843200837492029</c:v>
                </c:pt>
                <c:pt idx="83">
                  <c:v>1.5872405659213833</c:v>
                </c:pt>
                <c:pt idx="84">
                  <c:v>1.5930445058649012</c:v>
                </c:pt>
                <c:pt idx="85">
                  <c:v>1.6003268399307615</c:v>
                </c:pt>
                <c:pt idx="86">
                  <c:v>1.6052952471897006</c:v>
                </c:pt>
                <c:pt idx="87">
                  <c:v>1.6101603360821268</c:v>
                </c:pt>
                <c:pt idx="88">
                  <c:v>1.6160474893740118</c:v>
                </c:pt>
                <c:pt idx="89">
                  <c:v>1.6219310904316884</c:v>
                </c:pt>
                <c:pt idx="90">
                  <c:v>1.6251148497996417</c:v>
                </c:pt>
                <c:pt idx="91">
                  <c:v>1.6294118193184675</c:v>
                </c:pt>
                <c:pt idx="92">
                  <c:v>1.6358448502052036</c:v>
                </c:pt>
                <c:pt idx="93">
                  <c:v>1.6399062791124372</c:v>
                </c:pt>
                <c:pt idx="94">
                  <c:v>1.6429641289557331</c:v>
                </c:pt>
                <c:pt idx="95">
                  <c:v>1.6493550837045283</c:v>
                </c:pt>
                <c:pt idx="96">
                  <c:v>1.6528674652522339</c:v>
                </c:pt>
                <c:pt idx="97">
                  <c:v>1.6565980039844341</c:v>
                </c:pt>
                <c:pt idx="98">
                  <c:v>1.6617970183148938</c:v>
                </c:pt>
                <c:pt idx="99">
                  <c:v>1.6648738819802771</c:v>
                </c:pt>
                <c:pt idx="100">
                  <c:v>1.6694191011474961</c:v>
                </c:pt>
                <c:pt idx="101">
                  <c:v>1.6716730002905509</c:v>
                </c:pt>
                <c:pt idx="102">
                  <c:v>1.6756928133019817</c:v>
                </c:pt>
                <c:pt idx="103">
                  <c:v>1.6794840526166124</c:v>
                </c:pt>
                <c:pt idx="104">
                  <c:v>1.6815457809964567</c:v>
                </c:pt>
                <c:pt idx="105">
                  <c:v>1.6853347975929631</c:v>
                </c:pt>
                <c:pt idx="106">
                  <c:v>1.6879201002441067</c:v>
                </c:pt>
                <c:pt idx="107">
                  <c:v>1.690460403698109</c:v>
                </c:pt>
                <c:pt idx="108">
                  <c:v>1.6925126061980851</c:v>
                </c:pt>
                <c:pt idx="109">
                  <c:v>1.6939643537068056</c:v>
                </c:pt>
                <c:pt idx="110">
                  <c:v>1.6948580105468767</c:v>
                </c:pt>
                <c:pt idx="111">
                  <c:v>1.6982333708515893</c:v>
                </c:pt>
                <c:pt idx="112">
                  <c:v>1.6980363217589709</c:v>
                </c:pt>
                <c:pt idx="113">
                  <c:v>1.6987139057385026</c:v>
                </c:pt>
                <c:pt idx="114">
                  <c:v>1.699475473617768</c:v>
                </c:pt>
                <c:pt idx="115">
                  <c:v>1.6998295343519312</c:v>
                </c:pt>
                <c:pt idx="116">
                  <c:v>1.7009746604154181</c:v>
                </c:pt>
                <c:pt idx="117">
                  <c:v>1.7001904183956504</c:v>
                </c:pt>
                <c:pt idx="118">
                  <c:v>1.6992787729931504</c:v>
                </c:pt>
                <c:pt idx="119">
                  <c:v>1.6987523903215755</c:v>
                </c:pt>
                <c:pt idx="120">
                  <c:v>1.696559580535324</c:v>
                </c:pt>
                <c:pt idx="121">
                  <c:v>1.6928846815267296</c:v>
                </c:pt>
                <c:pt idx="122">
                  <c:v>1.6888294599528939</c:v>
                </c:pt>
                <c:pt idx="123">
                  <c:v>1.6830015105185776</c:v>
                </c:pt>
                <c:pt idx="124">
                  <c:v>1.6779257900087248</c:v>
                </c:pt>
                <c:pt idx="125">
                  <c:v>1.6714433860032887</c:v>
                </c:pt>
                <c:pt idx="126">
                  <c:v>1.6663719194774906</c:v>
                </c:pt>
                <c:pt idx="127">
                  <c:v>1.6578581707014046</c:v>
                </c:pt>
                <c:pt idx="128">
                  <c:v>1.6487629530722112</c:v>
                </c:pt>
                <c:pt idx="129">
                  <c:v>1.6405838651557876</c:v>
                </c:pt>
                <c:pt idx="130">
                  <c:v>1.633273238765292</c:v>
                </c:pt>
                <c:pt idx="131">
                  <c:v>1.6252088191829017</c:v>
                </c:pt>
                <c:pt idx="132">
                  <c:v>1.6151451813955588</c:v>
                </c:pt>
                <c:pt idx="133">
                  <c:v>1.6070336340638463</c:v>
                </c:pt>
                <c:pt idx="134">
                  <c:v>1.6016345714654925</c:v>
                </c:pt>
                <c:pt idx="135">
                  <c:v>1.6002795906424598</c:v>
                </c:pt>
                <c:pt idx="136">
                  <c:v>1.6039968511247018</c:v>
                </c:pt>
                <c:pt idx="137">
                  <c:v>1.6083174258609663</c:v>
                </c:pt>
                <c:pt idx="138">
                  <c:v>1.6134519059246568</c:v>
                </c:pt>
                <c:pt idx="139">
                  <c:v>1.6202622258761554</c:v>
                </c:pt>
                <c:pt idx="140">
                  <c:v>1.6279895900977026</c:v>
                </c:pt>
                <c:pt idx="141">
                  <c:v>1.6334814264141266</c:v>
                </c:pt>
                <c:pt idx="142">
                  <c:v>1.6424846286486112</c:v>
                </c:pt>
                <c:pt idx="143">
                  <c:v>1.6469089110780739</c:v>
                </c:pt>
                <c:pt idx="144">
                  <c:v>1.6556592541063206</c:v>
                </c:pt>
                <c:pt idx="145">
                  <c:v>1.6648518681795097</c:v>
                </c:pt>
                <c:pt idx="146">
                  <c:v>1.6714245508461867</c:v>
                </c:pt>
                <c:pt idx="147">
                  <c:v>1.6748426004470358</c:v>
                </c:pt>
                <c:pt idx="148">
                  <c:v>1.6768841355154702</c:v>
                </c:pt>
                <c:pt idx="149">
                  <c:v>1.6758464995603917</c:v>
                </c:pt>
                <c:pt idx="150">
                  <c:v>1.6710388463004366</c:v>
                </c:pt>
                <c:pt idx="151">
                  <c:v>1.6678049632030205</c:v>
                </c:pt>
                <c:pt idx="152">
                  <c:v>1.6630281976842143</c:v>
                </c:pt>
                <c:pt idx="153">
                  <c:v>1.6641439167135426</c:v>
                </c:pt>
                <c:pt idx="154">
                  <c:v>1.6664754273760753</c:v>
                </c:pt>
                <c:pt idx="155">
                  <c:v>1.6665090784971541</c:v>
                </c:pt>
                <c:pt idx="156">
                  <c:v>1.6674693775333953</c:v>
                </c:pt>
                <c:pt idx="157">
                  <c:v>1.6681466067659096</c:v>
                </c:pt>
                <c:pt idx="158">
                  <c:v>1.6736752296716613</c:v>
                </c:pt>
                <c:pt idx="159">
                  <c:v>1.679638334617916</c:v>
                </c:pt>
                <c:pt idx="160">
                  <c:v>1.6835725538394739</c:v>
                </c:pt>
                <c:pt idx="161">
                  <c:v>1.6893795715155235</c:v>
                </c:pt>
                <c:pt idx="162">
                  <c:v>1.694601229798802</c:v>
                </c:pt>
                <c:pt idx="163">
                  <c:v>1.6976842353254258</c:v>
                </c:pt>
                <c:pt idx="164">
                  <c:v>1.6972708808219814</c:v>
                </c:pt>
                <c:pt idx="165">
                  <c:v>1.6983656533461224</c:v>
                </c:pt>
                <c:pt idx="166">
                  <c:v>1.6974395757911049</c:v>
                </c:pt>
                <c:pt idx="167">
                  <c:v>1.6965873511630847</c:v>
                </c:pt>
                <c:pt idx="168">
                  <c:v>1.697195506969621</c:v>
                </c:pt>
                <c:pt idx="169">
                  <c:v>1.6953360333284269</c:v>
                </c:pt>
                <c:pt idx="170">
                  <c:v>1.694199842867633</c:v>
                </c:pt>
                <c:pt idx="171">
                  <c:v>1.6938669743060426</c:v>
                </c:pt>
                <c:pt idx="172">
                  <c:v>1.6946150458438534</c:v>
                </c:pt>
                <c:pt idx="173">
                  <c:v>1.6970801522818748</c:v>
                </c:pt>
                <c:pt idx="174">
                  <c:v>1.7008937303329823</c:v>
                </c:pt>
                <c:pt idx="175">
                  <c:v>1.7019928234876684</c:v>
                </c:pt>
                <c:pt idx="176">
                  <c:v>1.7056276859792272</c:v>
                </c:pt>
                <c:pt idx="177">
                  <c:v>1.7119858286440208</c:v>
                </c:pt>
                <c:pt idx="178">
                  <c:v>1.7220673261904627</c:v>
                </c:pt>
                <c:pt idx="179">
                  <c:v>1.7325818068172973</c:v>
                </c:pt>
                <c:pt idx="180">
                  <c:v>1.7426629261393123</c:v>
                </c:pt>
                <c:pt idx="181">
                  <c:v>1.753718336124175</c:v>
                </c:pt>
                <c:pt idx="182">
                  <c:v>1.7619888969029158</c:v>
                </c:pt>
                <c:pt idx="183">
                  <c:v>1.7660602148768754</c:v>
                </c:pt>
                <c:pt idx="184">
                  <c:v>1.7659309099460339</c:v>
                </c:pt>
                <c:pt idx="185">
                  <c:v>1.7595243655723511</c:v>
                </c:pt>
                <c:pt idx="186">
                  <c:v>1.7397739623153559</c:v>
                </c:pt>
                <c:pt idx="187">
                  <c:v>1.7089314573283358</c:v>
                </c:pt>
                <c:pt idx="188">
                  <c:v>1.6677221704479841</c:v>
                </c:pt>
                <c:pt idx="189">
                  <c:v>1.6345900995015581</c:v>
                </c:pt>
                <c:pt idx="190">
                  <c:v>1.6155727305245984</c:v>
                </c:pt>
                <c:pt idx="191">
                  <c:v>1.6112158116465614</c:v>
                </c:pt>
                <c:pt idx="192">
                  <c:v>1.6148164054998502</c:v>
                </c:pt>
                <c:pt idx="193">
                  <c:v>1.622799877313883</c:v>
                </c:pt>
                <c:pt idx="194">
                  <c:v>1.6301824600435932</c:v>
                </c:pt>
                <c:pt idx="195">
                  <c:v>1.6366445041535418</c:v>
                </c:pt>
                <c:pt idx="196">
                  <c:v>1.6436281291175308</c:v>
                </c:pt>
                <c:pt idx="197">
                  <c:v>1.6482432774919304</c:v>
                </c:pt>
                <c:pt idx="198">
                  <c:v>1.653837599204846</c:v>
                </c:pt>
                <c:pt idx="199">
                  <c:v>1.6560607580148692</c:v>
                </c:pt>
                <c:pt idx="200">
                  <c:v>1.6625127702214351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5F4-45DB-B2C2-5EC13CE9FFD9}"/>
            </c:ext>
          </c:extLst>
        </c:ser>
        <c:ser>
          <c:idx val="0"/>
          <c:order val="10"/>
          <c:tx>
            <c:strRef>
              <c:f>'Case 4'!$J$1</c:f>
              <c:strCache>
                <c:ptCount val="1"/>
                <c:pt idx="0">
                  <c:v>SWR(D/a=3.000, Core=140#43)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'Case 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4'!$J$2:$J$202</c:f>
              <c:numCache>
                <c:formatCode>General</c:formatCode>
                <c:ptCount val="201"/>
                <c:pt idx="1">
                  <c:v>1.0530139989708065</c:v>
                </c:pt>
                <c:pt idx="2">
                  <c:v>1.022146679476613</c:v>
                </c:pt>
                <c:pt idx="3">
                  <c:v>1.0132972027978504</c:v>
                </c:pt>
                <c:pt idx="4">
                  <c:v>1.0078560691267215</c:v>
                </c:pt>
                <c:pt idx="5">
                  <c:v>1.005230028494595</c:v>
                </c:pt>
                <c:pt idx="6">
                  <c:v>1.0030650163373147</c:v>
                </c:pt>
                <c:pt idx="7">
                  <c:v>1.0012664719090332</c:v>
                </c:pt>
                <c:pt idx="8">
                  <c:v>1.0016519259710117</c:v>
                </c:pt>
                <c:pt idx="9">
                  <c:v>1.0033372178555298</c:v>
                </c:pt>
                <c:pt idx="10">
                  <c:v>1.0040128359323859</c:v>
                </c:pt>
                <c:pt idx="11">
                  <c:v>1.0063119201043302</c:v>
                </c:pt>
                <c:pt idx="12">
                  <c:v>1.007039392948073</c:v>
                </c:pt>
                <c:pt idx="13">
                  <c:v>1.0086196285278135</c:v>
                </c:pt>
                <c:pt idx="14">
                  <c:v>1.0100450420389828</c:v>
                </c:pt>
                <c:pt idx="15">
                  <c:v>1.0112862242288743</c:v>
                </c:pt>
                <c:pt idx="16">
                  <c:v>1.0132608364697577</c:v>
                </c:pt>
                <c:pt idx="17">
                  <c:v>1.0143363021886214</c:v>
                </c:pt>
                <c:pt idx="18">
                  <c:v>1.0153382792711163</c:v>
                </c:pt>
                <c:pt idx="19">
                  <c:v>1.0163601930444608</c:v>
                </c:pt>
                <c:pt idx="20">
                  <c:v>1.0184116494668045</c:v>
                </c:pt>
                <c:pt idx="21">
                  <c:v>1.0196426348593561</c:v>
                </c:pt>
                <c:pt idx="22">
                  <c:v>1.0216166607592625</c:v>
                </c:pt>
                <c:pt idx="23">
                  <c:v>1.0222444856386261</c:v>
                </c:pt>
                <c:pt idx="24">
                  <c:v>1.0237480463821953</c:v>
                </c:pt>
                <c:pt idx="25">
                  <c:v>1.0257076079790175</c:v>
                </c:pt>
                <c:pt idx="26">
                  <c:v>1.027219036510497</c:v>
                </c:pt>
                <c:pt idx="27">
                  <c:v>1.0279106377460097</c:v>
                </c:pt>
                <c:pt idx="28">
                  <c:v>1.0312282412369098</c:v>
                </c:pt>
                <c:pt idx="29">
                  <c:v>1.0318535541950977</c:v>
                </c:pt>
                <c:pt idx="30">
                  <c:v>1.0330734408317852</c:v>
                </c:pt>
                <c:pt idx="31">
                  <c:v>1.0341110996853426</c:v>
                </c:pt>
                <c:pt idx="32">
                  <c:v>1.0358737486099212</c:v>
                </c:pt>
                <c:pt idx="33">
                  <c:v>1.038358350380731</c:v>
                </c:pt>
                <c:pt idx="34">
                  <c:v>1.0395377895469873</c:v>
                </c:pt>
                <c:pt idx="35">
                  <c:v>1.0412823908154083</c:v>
                </c:pt>
                <c:pt idx="36">
                  <c:v>1.0429720828561617</c:v>
                </c:pt>
                <c:pt idx="37">
                  <c:v>1.0445203100301614</c:v>
                </c:pt>
                <c:pt idx="38">
                  <c:v>1.0459472124202278</c:v>
                </c:pt>
                <c:pt idx="39">
                  <c:v>1.04780174740101</c:v>
                </c:pt>
                <c:pt idx="40">
                  <c:v>1.0497590092188225</c:v>
                </c:pt>
                <c:pt idx="41">
                  <c:v>1.0515880308872991</c:v>
                </c:pt>
                <c:pt idx="42">
                  <c:v>1.0539274838615398</c:v>
                </c:pt>
                <c:pt idx="43">
                  <c:v>1.0554984473615303</c:v>
                </c:pt>
                <c:pt idx="44">
                  <c:v>1.0579443450001327</c:v>
                </c:pt>
                <c:pt idx="45">
                  <c:v>1.0603979533832106</c:v>
                </c:pt>
                <c:pt idx="46">
                  <c:v>1.0616782640630813</c:v>
                </c:pt>
                <c:pt idx="47">
                  <c:v>1.0638556842994071</c:v>
                </c:pt>
                <c:pt idx="48">
                  <c:v>1.0669007647359319</c:v>
                </c:pt>
                <c:pt idx="49">
                  <c:v>1.0710206517684775</c:v>
                </c:pt>
                <c:pt idx="50">
                  <c:v>1.0744047802162782</c:v>
                </c:pt>
                <c:pt idx="51">
                  <c:v>1.0773854500286144</c:v>
                </c:pt>
                <c:pt idx="52">
                  <c:v>1.0789826757527212</c:v>
                </c:pt>
                <c:pt idx="53">
                  <c:v>1.0799342964541396</c:v>
                </c:pt>
                <c:pt idx="54">
                  <c:v>1.0819110824963867</c:v>
                </c:pt>
                <c:pt idx="55">
                  <c:v>1.0834551598450939</c:v>
                </c:pt>
                <c:pt idx="56">
                  <c:v>1.086524446607771</c:v>
                </c:pt>
                <c:pt idx="57">
                  <c:v>1.0888752523621876</c:v>
                </c:pt>
                <c:pt idx="58">
                  <c:v>1.0918987375530853</c:v>
                </c:pt>
                <c:pt idx="59">
                  <c:v>1.0944908636804256</c:v>
                </c:pt>
                <c:pt idx="60">
                  <c:v>1.0968583186227803</c:v>
                </c:pt>
                <c:pt idx="61">
                  <c:v>1.099432195856382</c:v>
                </c:pt>
                <c:pt idx="62">
                  <c:v>1.1024848026556116</c:v>
                </c:pt>
                <c:pt idx="63">
                  <c:v>1.1047857860103887</c:v>
                </c:pt>
                <c:pt idx="64">
                  <c:v>1.1073277772840981</c:v>
                </c:pt>
                <c:pt idx="65">
                  <c:v>1.1110077038948531</c:v>
                </c:pt>
                <c:pt idx="66">
                  <c:v>1.113771886652472</c:v>
                </c:pt>
                <c:pt idx="67">
                  <c:v>1.1166181412996616</c:v>
                </c:pt>
                <c:pt idx="68">
                  <c:v>1.1191028366852003</c:v>
                </c:pt>
                <c:pt idx="69">
                  <c:v>1.1231358186487475</c:v>
                </c:pt>
                <c:pt idx="70">
                  <c:v>1.1265415317200567</c:v>
                </c:pt>
                <c:pt idx="71">
                  <c:v>1.1281852080292658</c:v>
                </c:pt>
                <c:pt idx="72">
                  <c:v>1.1322940954553526</c:v>
                </c:pt>
                <c:pt idx="73">
                  <c:v>1.1357630712602882</c:v>
                </c:pt>
                <c:pt idx="74">
                  <c:v>1.1400163992735541</c:v>
                </c:pt>
                <c:pt idx="75">
                  <c:v>1.1425377582364344</c:v>
                </c:pt>
                <c:pt idx="76">
                  <c:v>1.1468634516978411</c:v>
                </c:pt>
                <c:pt idx="77">
                  <c:v>1.1512507207343075</c:v>
                </c:pt>
                <c:pt idx="78">
                  <c:v>1.1530719660585254</c:v>
                </c:pt>
                <c:pt idx="79">
                  <c:v>1.1577139268920007</c:v>
                </c:pt>
                <c:pt idx="80">
                  <c:v>1.1605219520861332</c:v>
                </c:pt>
                <c:pt idx="81">
                  <c:v>1.1658070243174503</c:v>
                </c:pt>
                <c:pt idx="82">
                  <c:v>1.1694707140905678</c:v>
                </c:pt>
                <c:pt idx="83">
                  <c:v>1.1732668445804202</c:v>
                </c:pt>
                <c:pt idx="84">
                  <c:v>1.1784268380076366</c:v>
                </c:pt>
                <c:pt idx="85">
                  <c:v>1.1820923657419089</c:v>
                </c:pt>
                <c:pt idx="86">
                  <c:v>1.1871568157936252</c:v>
                </c:pt>
                <c:pt idx="87">
                  <c:v>1.1900349736896421</c:v>
                </c:pt>
                <c:pt idx="88">
                  <c:v>1.1950925851243974</c:v>
                </c:pt>
                <c:pt idx="89">
                  <c:v>1.199819224990482</c:v>
                </c:pt>
                <c:pt idx="90">
                  <c:v>1.2041986058436307</c:v>
                </c:pt>
                <c:pt idx="91">
                  <c:v>1.2088672111916396</c:v>
                </c:pt>
                <c:pt idx="92">
                  <c:v>1.214642148661695</c:v>
                </c:pt>
                <c:pt idx="93">
                  <c:v>1.2182588413189392</c:v>
                </c:pt>
                <c:pt idx="94">
                  <c:v>1.2237361257400927</c:v>
                </c:pt>
                <c:pt idx="95">
                  <c:v>1.228666392059574</c:v>
                </c:pt>
                <c:pt idx="96">
                  <c:v>1.2341854583915686</c:v>
                </c:pt>
                <c:pt idx="97">
                  <c:v>1.2383484021744446</c:v>
                </c:pt>
                <c:pt idx="98">
                  <c:v>1.2429619754232113</c:v>
                </c:pt>
                <c:pt idx="99">
                  <c:v>1.2479465463385901</c:v>
                </c:pt>
                <c:pt idx="100">
                  <c:v>1.2541054904174982</c:v>
                </c:pt>
                <c:pt idx="101">
                  <c:v>1.2589041661738039</c:v>
                </c:pt>
                <c:pt idx="102">
                  <c:v>1.2635891618872968</c:v>
                </c:pt>
                <c:pt idx="103">
                  <c:v>1.2699231463465603</c:v>
                </c:pt>
                <c:pt idx="104">
                  <c:v>1.2749001789373029</c:v>
                </c:pt>
                <c:pt idx="105">
                  <c:v>1.2810825395559029</c:v>
                </c:pt>
                <c:pt idx="106">
                  <c:v>1.2864314023564885</c:v>
                </c:pt>
                <c:pt idx="107">
                  <c:v>1.2909858915403758</c:v>
                </c:pt>
                <c:pt idx="108">
                  <c:v>1.2977568967033182</c:v>
                </c:pt>
                <c:pt idx="109">
                  <c:v>1.3024902296557426</c:v>
                </c:pt>
                <c:pt idx="110">
                  <c:v>1.3085843233263261</c:v>
                </c:pt>
                <c:pt idx="111">
                  <c:v>1.3139149447444805</c:v>
                </c:pt>
                <c:pt idx="112">
                  <c:v>1.3205600222648264</c:v>
                </c:pt>
                <c:pt idx="113">
                  <c:v>1.3256123925185404</c:v>
                </c:pt>
                <c:pt idx="114">
                  <c:v>1.3327118067349846</c:v>
                </c:pt>
                <c:pt idx="115">
                  <c:v>1.3390991674557731</c:v>
                </c:pt>
                <c:pt idx="116">
                  <c:v>1.3435344062297769</c:v>
                </c:pt>
                <c:pt idx="117">
                  <c:v>1.3496659209376334</c:v>
                </c:pt>
                <c:pt idx="118">
                  <c:v>1.3554324780687848</c:v>
                </c:pt>
                <c:pt idx="119">
                  <c:v>1.3598494644393895</c:v>
                </c:pt>
                <c:pt idx="120">
                  <c:v>1.3662346072585598</c:v>
                </c:pt>
                <c:pt idx="121">
                  <c:v>1.3718474362681965</c:v>
                </c:pt>
                <c:pt idx="122">
                  <c:v>1.3757161802208249</c:v>
                </c:pt>
                <c:pt idx="123">
                  <c:v>1.3831032493636748</c:v>
                </c:pt>
                <c:pt idx="124">
                  <c:v>1.3876112405979646</c:v>
                </c:pt>
                <c:pt idx="125">
                  <c:v>1.3882680749447407</c:v>
                </c:pt>
                <c:pt idx="126">
                  <c:v>1.3929740228104441</c:v>
                </c:pt>
                <c:pt idx="127">
                  <c:v>1.3987765232283196</c:v>
                </c:pt>
                <c:pt idx="128">
                  <c:v>1.4033430823997426</c:v>
                </c:pt>
                <c:pt idx="129">
                  <c:v>1.4115078317134155</c:v>
                </c:pt>
                <c:pt idx="130">
                  <c:v>1.4207306688940684</c:v>
                </c:pt>
                <c:pt idx="131">
                  <c:v>1.4222704934857426</c:v>
                </c:pt>
                <c:pt idx="132">
                  <c:v>1.4275105187957229</c:v>
                </c:pt>
                <c:pt idx="133">
                  <c:v>1.4302750427085256</c:v>
                </c:pt>
                <c:pt idx="134">
                  <c:v>1.4350702527686037</c:v>
                </c:pt>
                <c:pt idx="135">
                  <c:v>1.449844871643639</c:v>
                </c:pt>
                <c:pt idx="136">
                  <c:v>1.4613887017940965</c:v>
                </c:pt>
                <c:pt idx="137">
                  <c:v>1.470903186692885</c:v>
                </c:pt>
                <c:pt idx="138">
                  <c:v>1.4790491502902794</c:v>
                </c:pt>
                <c:pt idx="139">
                  <c:v>1.4852095600693029</c:v>
                </c:pt>
                <c:pt idx="140">
                  <c:v>1.4913649673015867</c:v>
                </c:pt>
                <c:pt idx="141">
                  <c:v>1.4979209283456951</c:v>
                </c:pt>
                <c:pt idx="142">
                  <c:v>1.5048657705323454</c:v>
                </c:pt>
                <c:pt idx="143">
                  <c:v>1.5078475623207996</c:v>
                </c:pt>
                <c:pt idx="144">
                  <c:v>1.5158298275504212</c:v>
                </c:pt>
                <c:pt idx="145">
                  <c:v>1.5240711819950827</c:v>
                </c:pt>
                <c:pt idx="146">
                  <c:v>1.5209711801559764</c:v>
                </c:pt>
                <c:pt idx="147">
                  <c:v>1.5050047587873376</c:v>
                </c:pt>
                <c:pt idx="148">
                  <c:v>1.4766826065427194</c:v>
                </c:pt>
                <c:pt idx="149">
                  <c:v>1.4425653578772013</c:v>
                </c:pt>
                <c:pt idx="150">
                  <c:v>1.3980811589689905</c:v>
                </c:pt>
                <c:pt idx="151">
                  <c:v>1.3555996385941753</c:v>
                </c:pt>
                <c:pt idx="152">
                  <c:v>1.3330076836862736</c:v>
                </c:pt>
                <c:pt idx="153">
                  <c:v>1.3358279979717769</c:v>
                </c:pt>
                <c:pt idx="154">
                  <c:v>1.3556191726320466</c:v>
                </c:pt>
                <c:pt idx="155">
                  <c:v>1.3931860981387176</c:v>
                </c:pt>
                <c:pt idx="156">
                  <c:v>1.4300576772817561</c:v>
                </c:pt>
                <c:pt idx="157">
                  <c:v>1.4640520505446655</c:v>
                </c:pt>
                <c:pt idx="158">
                  <c:v>1.4966788167382648</c:v>
                </c:pt>
                <c:pt idx="159">
                  <c:v>1.5202289796335224</c:v>
                </c:pt>
                <c:pt idx="160">
                  <c:v>1.5430094213010177</c:v>
                </c:pt>
                <c:pt idx="161">
                  <c:v>1.5641236586421519</c:v>
                </c:pt>
                <c:pt idx="162">
                  <c:v>1.5832672884158729</c:v>
                </c:pt>
                <c:pt idx="163">
                  <c:v>1.6031789158716956</c:v>
                </c:pt>
                <c:pt idx="164">
                  <c:v>1.6179347819784911</c:v>
                </c:pt>
                <c:pt idx="165">
                  <c:v>1.6351296266300002</c:v>
                </c:pt>
                <c:pt idx="166">
                  <c:v>1.6509605862667553</c:v>
                </c:pt>
                <c:pt idx="167">
                  <c:v>1.6638030486447317</c:v>
                </c:pt>
                <c:pt idx="168">
                  <c:v>1.6794385901257594</c:v>
                </c:pt>
                <c:pt idx="169">
                  <c:v>1.6922813955846412</c:v>
                </c:pt>
                <c:pt idx="170">
                  <c:v>1.7043114525304952</c:v>
                </c:pt>
                <c:pt idx="171">
                  <c:v>1.7177075961695767</c:v>
                </c:pt>
                <c:pt idx="172">
                  <c:v>1.7291253764766552</c:v>
                </c:pt>
                <c:pt idx="173">
                  <c:v>1.7414479568617829</c:v>
                </c:pt>
                <c:pt idx="174">
                  <c:v>1.7524959748832249</c:v>
                </c:pt>
                <c:pt idx="175">
                  <c:v>1.762735594943875</c:v>
                </c:pt>
                <c:pt idx="176">
                  <c:v>1.774892824685933</c:v>
                </c:pt>
                <c:pt idx="177">
                  <c:v>1.7849694530395939</c:v>
                </c:pt>
                <c:pt idx="178">
                  <c:v>1.7946925737389692</c:v>
                </c:pt>
                <c:pt idx="179">
                  <c:v>1.8080842811199094</c:v>
                </c:pt>
                <c:pt idx="180">
                  <c:v>1.8197107091892017</c:v>
                </c:pt>
                <c:pt idx="181">
                  <c:v>1.8311753696713342</c:v>
                </c:pt>
                <c:pt idx="182">
                  <c:v>1.8389536357684035</c:v>
                </c:pt>
                <c:pt idx="183">
                  <c:v>1.8511309892242924</c:v>
                </c:pt>
                <c:pt idx="184">
                  <c:v>1.8621114563797241</c:v>
                </c:pt>
                <c:pt idx="185">
                  <c:v>1.8716149549949821</c:v>
                </c:pt>
                <c:pt idx="186">
                  <c:v>1.879952340111503</c:v>
                </c:pt>
                <c:pt idx="187">
                  <c:v>1.890916997284259</c:v>
                </c:pt>
                <c:pt idx="188">
                  <c:v>1.9010336621164206</c:v>
                </c:pt>
                <c:pt idx="189">
                  <c:v>1.9118681952791061</c:v>
                </c:pt>
                <c:pt idx="190">
                  <c:v>1.9185982782034037</c:v>
                </c:pt>
                <c:pt idx="191">
                  <c:v>1.9283922206526294</c:v>
                </c:pt>
                <c:pt idx="192">
                  <c:v>1.9342088410140597</c:v>
                </c:pt>
                <c:pt idx="193">
                  <c:v>1.9423514824493655</c:v>
                </c:pt>
                <c:pt idx="194">
                  <c:v>1.9516156187446037</c:v>
                </c:pt>
                <c:pt idx="195">
                  <c:v>1.9580603395139642</c:v>
                </c:pt>
                <c:pt idx="196">
                  <c:v>1.965966617506018</c:v>
                </c:pt>
                <c:pt idx="197">
                  <c:v>1.9735507965195291</c:v>
                </c:pt>
                <c:pt idx="198">
                  <c:v>1.9803035334353394</c:v>
                </c:pt>
                <c:pt idx="199">
                  <c:v>1.9873241396317429</c:v>
                </c:pt>
                <c:pt idx="200">
                  <c:v>1.9918451529317034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5F4-45DB-B2C2-5EC13CE9F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11535"/>
        <c:axId val="405919023"/>
      </c:scatterChart>
      <c:valAx>
        <c:axId val="405911535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Frequency [MHz]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9023"/>
        <c:crosses val="autoZero"/>
        <c:crossBetween val="midCat"/>
        <c:majorUnit val="20"/>
        <c:minorUnit val="10"/>
      </c:valAx>
      <c:valAx>
        <c:axId val="405919023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SWR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1535"/>
        <c:crosses val="autoZero"/>
        <c:crossBetween val="midCat"/>
        <c:majorUnit val="1"/>
        <c:minorUnit val="0.2"/>
      </c:valAx>
    </c:plotArea>
    <c:legend>
      <c:legendPos val="r"/>
      <c:layout>
        <c:manualLayout>
          <c:xMode val="edge"/>
          <c:yMode val="edge"/>
          <c:x val="0.16663137978431311"/>
          <c:y val="6.4189997083697867E-2"/>
          <c:w val="0.49174825021872265"/>
          <c:h val="0.5636150856247818"/>
        </c:manualLayout>
      </c:layout>
      <c:overlay val="0"/>
      <c:spPr>
        <a:solidFill>
          <a:schemeClr val="accent1">
            <a:lumMod val="20000"/>
            <a:lumOff val="80000"/>
            <a:alpha val="36000"/>
          </a:schemeClr>
        </a:solidFill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9737532808398"/>
          <c:y val="3.8294168842471714E-2"/>
          <c:w val="0.85476109670223599"/>
          <c:h val="0.78860673665791781"/>
        </c:manualLayout>
      </c:layout>
      <c:scatterChart>
        <c:scatterStyle val="lineMarker"/>
        <c:varyColors val="0"/>
        <c:ser>
          <c:idx val="10"/>
          <c:order val="0"/>
          <c:tx>
            <c:strRef>
              <c:f>'Case 8-ft114-61'!$J$1</c:f>
              <c:strCache>
                <c:ptCount val="1"/>
                <c:pt idx="0">
                  <c:v>SWR(D/a=3.176, Core=114#61)</c:v>
                </c:pt>
              </c:strCache>
            </c:strRef>
          </c:tx>
          <c:marker>
            <c:symbol val="none"/>
          </c:marker>
          <c:xVal>
            <c:numRef>
              <c:f>'Case 8-ft114-61'!$A$2:$A$202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8-ft114-61'!$J$2:$J$202</c:f>
              <c:numCache>
                <c:formatCode>General</c:formatCode>
                <c:ptCount val="201"/>
                <c:pt idx="1">
                  <c:v>1.89708199433455</c:v>
                </c:pt>
                <c:pt idx="2">
                  <c:v>1.3874481175575575</c:v>
                </c:pt>
                <c:pt idx="3">
                  <c:v>1.2484553691924543</c:v>
                </c:pt>
                <c:pt idx="4">
                  <c:v>1.1838404933928648</c:v>
                </c:pt>
                <c:pt idx="5">
                  <c:v>1.1463872859483892</c:v>
                </c:pt>
                <c:pt idx="6">
                  <c:v>1.1226078861675812</c:v>
                </c:pt>
                <c:pt idx="7">
                  <c:v>1.107527567097452</c:v>
                </c:pt>
                <c:pt idx="8">
                  <c:v>1.0952845560442237</c:v>
                </c:pt>
                <c:pt idx="9">
                  <c:v>1.0865539925055858</c:v>
                </c:pt>
                <c:pt idx="10">
                  <c:v>1.080096895970692</c:v>
                </c:pt>
                <c:pt idx="11">
                  <c:v>1.074325155795756</c:v>
                </c:pt>
                <c:pt idx="12">
                  <c:v>1.0696408528886676</c:v>
                </c:pt>
                <c:pt idx="13">
                  <c:v>1.0657086148350474</c:v>
                </c:pt>
                <c:pt idx="14">
                  <c:v>1.0626831933107674</c:v>
                </c:pt>
                <c:pt idx="15">
                  <c:v>1.0600211388810101</c:v>
                </c:pt>
                <c:pt idx="16">
                  <c:v>1.0595461211201627</c:v>
                </c:pt>
                <c:pt idx="17">
                  <c:v>1.0565653762056983</c:v>
                </c:pt>
                <c:pt idx="18">
                  <c:v>1.0553244197752469</c:v>
                </c:pt>
                <c:pt idx="19">
                  <c:v>1.0543195202517102</c:v>
                </c:pt>
                <c:pt idx="20">
                  <c:v>1.0539244936552739</c:v>
                </c:pt>
                <c:pt idx="21">
                  <c:v>1.0529795669430912</c:v>
                </c:pt>
                <c:pt idx="22">
                  <c:v>1.0523341738588836</c:v>
                </c:pt>
                <c:pt idx="23">
                  <c:v>1.0515116774437052</c:v>
                </c:pt>
                <c:pt idx="24">
                  <c:v>1.0507701964736498</c:v>
                </c:pt>
                <c:pt idx="25">
                  <c:v>1.0511503762576127</c:v>
                </c:pt>
                <c:pt idx="26">
                  <c:v>1.0508918298880534</c:v>
                </c:pt>
                <c:pt idx="27">
                  <c:v>1.0501331603283497</c:v>
                </c:pt>
                <c:pt idx="28">
                  <c:v>1.0517856668421661</c:v>
                </c:pt>
                <c:pt idx="29">
                  <c:v>1.0506039499344411</c:v>
                </c:pt>
                <c:pt idx="30">
                  <c:v>1.0505925569547458</c:v>
                </c:pt>
                <c:pt idx="31">
                  <c:v>1.0532769373626125</c:v>
                </c:pt>
                <c:pt idx="32">
                  <c:v>1.0542837075242446</c:v>
                </c:pt>
                <c:pt idx="33">
                  <c:v>1.0531913934114836</c:v>
                </c:pt>
                <c:pt idx="34">
                  <c:v>1.0538233556028347</c:v>
                </c:pt>
                <c:pt idx="35">
                  <c:v>1.0584189777830169</c:v>
                </c:pt>
                <c:pt idx="36">
                  <c:v>1.0577987478164887</c:v>
                </c:pt>
                <c:pt idx="37">
                  <c:v>1.0562135776810726</c:v>
                </c:pt>
                <c:pt idx="38">
                  <c:v>1.0598033781182032</c:v>
                </c:pt>
                <c:pt idx="39">
                  <c:v>1.061750820503254</c:v>
                </c:pt>
                <c:pt idx="40">
                  <c:v>1.0596642146968909</c:v>
                </c:pt>
                <c:pt idx="41">
                  <c:v>1.061664170793025</c:v>
                </c:pt>
                <c:pt idx="42">
                  <c:v>1.0656261109502942</c:v>
                </c:pt>
                <c:pt idx="43">
                  <c:v>1.0665659600131789</c:v>
                </c:pt>
                <c:pt idx="44">
                  <c:v>1.0663776678457122</c:v>
                </c:pt>
                <c:pt idx="45">
                  <c:v>1.0691756624939226</c:v>
                </c:pt>
                <c:pt idx="46">
                  <c:v>1.0690577189203372</c:v>
                </c:pt>
                <c:pt idx="47">
                  <c:v>1.0719300902820816</c:v>
                </c:pt>
                <c:pt idx="48">
                  <c:v>1.0731167379533901</c:v>
                </c:pt>
                <c:pt idx="49">
                  <c:v>1.0753504064180948</c:v>
                </c:pt>
                <c:pt idx="50">
                  <c:v>1.0767459711234453</c:v>
                </c:pt>
                <c:pt idx="51">
                  <c:v>1.0783224161948259</c:v>
                </c:pt>
                <c:pt idx="52">
                  <c:v>1.0795266564371075</c:v>
                </c:pt>
                <c:pt idx="53">
                  <c:v>1.0824146388102553</c:v>
                </c:pt>
                <c:pt idx="54">
                  <c:v>1.0844646421832111</c:v>
                </c:pt>
                <c:pt idx="55">
                  <c:v>1.0863339625007988</c:v>
                </c:pt>
                <c:pt idx="56">
                  <c:v>1.0880205455997318</c:v>
                </c:pt>
                <c:pt idx="57">
                  <c:v>1.0897989055672026</c:v>
                </c:pt>
                <c:pt idx="58">
                  <c:v>1.0923282717216221</c:v>
                </c:pt>
                <c:pt idx="59">
                  <c:v>1.0939479300410782</c:v>
                </c:pt>
                <c:pt idx="60">
                  <c:v>1.0974934682805795</c:v>
                </c:pt>
                <c:pt idx="61">
                  <c:v>1.1002958088784474</c:v>
                </c:pt>
                <c:pt idx="62">
                  <c:v>1.1023505826990554</c:v>
                </c:pt>
                <c:pt idx="63">
                  <c:v>1.1041619941501686</c:v>
                </c:pt>
                <c:pt idx="64">
                  <c:v>1.1071334187115263</c:v>
                </c:pt>
                <c:pt idx="65">
                  <c:v>1.108710932058284</c:v>
                </c:pt>
                <c:pt idx="66">
                  <c:v>1.1111348445656077</c:v>
                </c:pt>
                <c:pt idx="67">
                  <c:v>1.1138911224723664</c:v>
                </c:pt>
                <c:pt idx="68">
                  <c:v>1.1161319317875877</c:v>
                </c:pt>
                <c:pt idx="69">
                  <c:v>1.1181611531721509</c:v>
                </c:pt>
                <c:pt idx="70">
                  <c:v>1.1207714389037939</c:v>
                </c:pt>
                <c:pt idx="71">
                  <c:v>1.1233381465037955</c:v>
                </c:pt>
                <c:pt idx="72">
                  <c:v>1.1258698131357461</c:v>
                </c:pt>
                <c:pt idx="73">
                  <c:v>1.1278625582302415</c:v>
                </c:pt>
                <c:pt idx="74">
                  <c:v>1.1308387382482206</c:v>
                </c:pt>
                <c:pt idx="75">
                  <c:v>1.1335075875614271</c:v>
                </c:pt>
                <c:pt idx="76">
                  <c:v>1.1359336288280453</c:v>
                </c:pt>
                <c:pt idx="77">
                  <c:v>1.1387909363640056</c:v>
                </c:pt>
                <c:pt idx="78">
                  <c:v>1.1417806315969381</c:v>
                </c:pt>
                <c:pt idx="79">
                  <c:v>1.1445447547339136</c:v>
                </c:pt>
                <c:pt idx="80">
                  <c:v>1.1463275778887323</c:v>
                </c:pt>
                <c:pt idx="81">
                  <c:v>1.1504788244761757</c:v>
                </c:pt>
                <c:pt idx="82">
                  <c:v>1.153328055522238</c:v>
                </c:pt>
                <c:pt idx="83">
                  <c:v>1.1564130085791682</c:v>
                </c:pt>
                <c:pt idx="84">
                  <c:v>1.1598908404778157</c:v>
                </c:pt>
                <c:pt idx="85">
                  <c:v>1.1626530733466196</c:v>
                </c:pt>
                <c:pt idx="86">
                  <c:v>1.1655182193834304</c:v>
                </c:pt>
                <c:pt idx="87">
                  <c:v>1.1695927486710229</c:v>
                </c:pt>
                <c:pt idx="88">
                  <c:v>1.1733539793664891</c:v>
                </c:pt>
                <c:pt idx="89">
                  <c:v>1.17626841859344</c:v>
                </c:pt>
                <c:pt idx="90">
                  <c:v>1.1793570625824314</c:v>
                </c:pt>
                <c:pt idx="91">
                  <c:v>1.1827632627644971</c:v>
                </c:pt>
                <c:pt idx="92">
                  <c:v>1.1870678631195428</c:v>
                </c:pt>
                <c:pt idx="93">
                  <c:v>1.1899406279020435</c:v>
                </c:pt>
                <c:pt idx="94">
                  <c:v>1.1937283852197655</c:v>
                </c:pt>
                <c:pt idx="95">
                  <c:v>1.1977005540419876</c:v>
                </c:pt>
                <c:pt idx="96">
                  <c:v>1.2010762561956421</c:v>
                </c:pt>
                <c:pt idx="97">
                  <c:v>1.204405075893128</c:v>
                </c:pt>
                <c:pt idx="98">
                  <c:v>1.2084099534937551</c:v>
                </c:pt>
                <c:pt idx="99">
                  <c:v>1.2122559146935075</c:v>
                </c:pt>
                <c:pt idx="100">
                  <c:v>1.2173395082028868</c:v>
                </c:pt>
                <c:pt idx="101">
                  <c:v>1.2206957391520912</c:v>
                </c:pt>
                <c:pt idx="102">
                  <c:v>1.2246419945295952</c:v>
                </c:pt>
                <c:pt idx="103">
                  <c:v>1.229332589682518</c:v>
                </c:pt>
                <c:pt idx="104">
                  <c:v>1.2327278794714971</c:v>
                </c:pt>
                <c:pt idx="105">
                  <c:v>1.2372321557835106</c:v>
                </c:pt>
                <c:pt idx="106">
                  <c:v>1.2409600619713381</c:v>
                </c:pt>
                <c:pt idx="107">
                  <c:v>1.2441686879924811</c:v>
                </c:pt>
                <c:pt idx="108">
                  <c:v>1.2489551548271327</c:v>
                </c:pt>
                <c:pt idx="109">
                  <c:v>1.2539942796778654</c:v>
                </c:pt>
                <c:pt idx="110">
                  <c:v>1.2575421433183316</c:v>
                </c:pt>
                <c:pt idx="111">
                  <c:v>1.2625569300935899</c:v>
                </c:pt>
                <c:pt idx="112">
                  <c:v>1.2666798856280395</c:v>
                </c:pt>
                <c:pt idx="113">
                  <c:v>1.2707048603744724</c:v>
                </c:pt>
                <c:pt idx="114">
                  <c:v>1.2752660881841826</c:v>
                </c:pt>
                <c:pt idx="115">
                  <c:v>1.2802447538680344</c:v>
                </c:pt>
                <c:pt idx="116">
                  <c:v>1.2853638067393205</c:v>
                </c:pt>
                <c:pt idx="117">
                  <c:v>1.2891801228868875</c:v>
                </c:pt>
                <c:pt idx="118">
                  <c:v>1.2936594187799184</c:v>
                </c:pt>
                <c:pt idx="119">
                  <c:v>1.2980093328731108</c:v>
                </c:pt>
                <c:pt idx="120">
                  <c:v>1.3035762312679975</c:v>
                </c:pt>
                <c:pt idx="121">
                  <c:v>1.3076966666462029</c:v>
                </c:pt>
                <c:pt idx="122">
                  <c:v>1.3129290197682073</c:v>
                </c:pt>
                <c:pt idx="123">
                  <c:v>1.3175363092859225</c:v>
                </c:pt>
                <c:pt idx="124">
                  <c:v>1.3228592708426419</c:v>
                </c:pt>
                <c:pt idx="125">
                  <c:v>1.3280868360605564</c:v>
                </c:pt>
                <c:pt idx="126">
                  <c:v>1.3347850126348804</c:v>
                </c:pt>
                <c:pt idx="127">
                  <c:v>1.3428232537174094</c:v>
                </c:pt>
                <c:pt idx="128">
                  <c:v>1.3500760891340535</c:v>
                </c:pt>
                <c:pt idx="129">
                  <c:v>1.3570471465629577</c:v>
                </c:pt>
                <c:pt idx="130">
                  <c:v>1.3635693592211575</c:v>
                </c:pt>
                <c:pt idx="131">
                  <c:v>1.3722248422955696</c:v>
                </c:pt>
                <c:pt idx="132">
                  <c:v>1.3795792845463464</c:v>
                </c:pt>
                <c:pt idx="133">
                  <c:v>1.3864649935648266</c:v>
                </c:pt>
                <c:pt idx="134">
                  <c:v>1.3944619108369007</c:v>
                </c:pt>
                <c:pt idx="135">
                  <c:v>1.4009311335559518</c:v>
                </c:pt>
                <c:pt idx="136">
                  <c:v>1.4077647390259924</c:v>
                </c:pt>
                <c:pt idx="137">
                  <c:v>1.4159797887940464</c:v>
                </c:pt>
                <c:pt idx="138">
                  <c:v>1.4234935205731081</c:v>
                </c:pt>
                <c:pt idx="139">
                  <c:v>1.42822691378457</c:v>
                </c:pt>
                <c:pt idx="140">
                  <c:v>1.4347034302025383</c:v>
                </c:pt>
                <c:pt idx="141">
                  <c:v>1.4423680534117311</c:v>
                </c:pt>
                <c:pt idx="142">
                  <c:v>1.4466934113566228</c:v>
                </c:pt>
                <c:pt idx="143">
                  <c:v>1.4544018778555858</c:v>
                </c:pt>
                <c:pt idx="144">
                  <c:v>1.4608866177640456</c:v>
                </c:pt>
                <c:pt idx="145">
                  <c:v>1.4669769017675283</c:v>
                </c:pt>
                <c:pt idx="146">
                  <c:v>1.4748233655083587</c:v>
                </c:pt>
                <c:pt idx="147">
                  <c:v>1.4798402267752859</c:v>
                </c:pt>
                <c:pt idx="148">
                  <c:v>1.4848639411997435</c:v>
                </c:pt>
                <c:pt idx="149">
                  <c:v>1.4912825067666244</c:v>
                </c:pt>
                <c:pt idx="150">
                  <c:v>1.4976780630748419</c:v>
                </c:pt>
                <c:pt idx="151">
                  <c:v>1.5049389263606396</c:v>
                </c:pt>
                <c:pt idx="152">
                  <c:v>1.5102150348552263</c:v>
                </c:pt>
                <c:pt idx="153">
                  <c:v>1.5185839644505432</c:v>
                </c:pt>
                <c:pt idx="154">
                  <c:v>1.5270207446906787</c:v>
                </c:pt>
                <c:pt idx="155">
                  <c:v>1.533638298606798</c:v>
                </c:pt>
                <c:pt idx="156">
                  <c:v>1.5407344824809952</c:v>
                </c:pt>
                <c:pt idx="157">
                  <c:v>1.5497476287516836</c:v>
                </c:pt>
                <c:pt idx="158">
                  <c:v>1.5566202190533236</c:v>
                </c:pt>
                <c:pt idx="159">
                  <c:v>1.5653260435358374</c:v>
                </c:pt>
                <c:pt idx="160">
                  <c:v>1.5723533119828437</c:v>
                </c:pt>
                <c:pt idx="161">
                  <c:v>1.5815577662187372</c:v>
                </c:pt>
                <c:pt idx="162">
                  <c:v>1.592247878943106</c:v>
                </c:pt>
                <c:pt idx="163">
                  <c:v>1.6001204035525323</c:v>
                </c:pt>
                <c:pt idx="164">
                  <c:v>1.6093280679449264</c:v>
                </c:pt>
                <c:pt idx="165">
                  <c:v>1.6181225426214734</c:v>
                </c:pt>
                <c:pt idx="166">
                  <c:v>1.6292430368599571</c:v>
                </c:pt>
                <c:pt idx="167">
                  <c:v>1.6364216374041853</c:v>
                </c:pt>
                <c:pt idx="168">
                  <c:v>1.6459591918975094</c:v>
                </c:pt>
                <c:pt idx="169">
                  <c:v>1.6547822599964139</c:v>
                </c:pt>
                <c:pt idx="170">
                  <c:v>1.6635830944846528</c:v>
                </c:pt>
                <c:pt idx="171">
                  <c:v>1.6727793787266569</c:v>
                </c:pt>
                <c:pt idx="172">
                  <c:v>1.6795733367155228</c:v>
                </c:pt>
                <c:pt idx="173">
                  <c:v>1.6881335026381625</c:v>
                </c:pt>
                <c:pt idx="174">
                  <c:v>1.6957170800413348</c:v>
                </c:pt>
                <c:pt idx="175">
                  <c:v>1.7030036314095169</c:v>
                </c:pt>
                <c:pt idx="176">
                  <c:v>1.7112885393492143</c:v>
                </c:pt>
                <c:pt idx="177">
                  <c:v>1.7184652078169274</c:v>
                </c:pt>
                <c:pt idx="178">
                  <c:v>1.7257161429434378</c:v>
                </c:pt>
                <c:pt idx="179">
                  <c:v>1.7376345974589802</c:v>
                </c:pt>
                <c:pt idx="180">
                  <c:v>1.7414412535853028</c:v>
                </c:pt>
                <c:pt idx="181">
                  <c:v>1.7506222112241643</c:v>
                </c:pt>
                <c:pt idx="182">
                  <c:v>1.7583786298957182</c:v>
                </c:pt>
                <c:pt idx="183">
                  <c:v>1.7673120470419952</c:v>
                </c:pt>
                <c:pt idx="184">
                  <c:v>1.7723273981145335</c:v>
                </c:pt>
                <c:pt idx="185">
                  <c:v>1.7787096632763379</c:v>
                </c:pt>
                <c:pt idx="186">
                  <c:v>1.7878352783753249</c:v>
                </c:pt>
                <c:pt idx="187">
                  <c:v>1.7945451946275719</c:v>
                </c:pt>
                <c:pt idx="188">
                  <c:v>1.8001598864450663</c:v>
                </c:pt>
                <c:pt idx="189">
                  <c:v>1.8075699087861583</c:v>
                </c:pt>
                <c:pt idx="190">
                  <c:v>1.8145521044357131</c:v>
                </c:pt>
                <c:pt idx="191">
                  <c:v>1.8209765423646451</c:v>
                </c:pt>
                <c:pt idx="192">
                  <c:v>1.8262513533139357</c:v>
                </c:pt>
                <c:pt idx="193">
                  <c:v>1.8331665790649869</c:v>
                </c:pt>
                <c:pt idx="194">
                  <c:v>1.8400316246754655</c:v>
                </c:pt>
                <c:pt idx="195">
                  <c:v>1.8481431280912006</c:v>
                </c:pt>
                <c:pt idx="196">
                  <c:v>1.8551046659444466</c:v>
                </c:pt>
                <c:pt idx="197">
                  <c:v>1.8607291586482699</c:v>
                </c:pt>
                <c:pt idx="198">
                  <c:v>1.8683088631463249</c:v>
                </c:pt>
                <c:pt idx="199">
                  <c:v>1.8757119714727217</c:v>
                </c:pt>
                <c:pt idx="200">
                  <c:v>1.8831786251489768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4-45DB-B2C2-5EC13CE9FFD9}"/>
            </c:ext>
          </c:extLst>
        </c:ser>
        <c:ser>
          <c:idx val="9"/>
          <c:order val="1"/>
          <c:tx>
            <c:strRef>
              <c:f>'Case 8-ft114-77'!$J$1</c:f>
              <c:strCache>
                <c:ptCount val="1"/>
                <c:pt idx="0">
                  <c:v>SWR(D/a=3.176, Core=114#77)</c:v>
                </c:pt>
              </c:strCache>
            </c:strRef>
          </c:tx>
          <c:marker>
            <c:symbol val="none"/>
          </c:marker>
          <c:xVal>
            <c:numRef>
              <c:f>'Case 8-ft114-77'!$A$2:$A$202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8-ft114-77'!$J$2:$J$202</c:f>
              <c:numCache>
                <c:formatCode>General</c:formatCode>
                <c:ptCount val="201"/>
                <c:pt idx="1">
                  <c:v>1.0419230440924898</c:v>
                </c:pt>
                <c:pt idx="2">
                  <c:v>1.0172574444945348</c:v>
                </c:pt>
                <c:pt idx="3">
                  <c:v>1.0118691712538364</c:v>
                </c:pt>
                <c:pt idx="4">
                  <c:v>1.0101502913781746</c:v>
                </c:pt>
                <c:pt idx="5">
                  <c:v>1.0096961854412947</c:v>
                </c:pt>
                <c:pt idx="6">
                  <c:v>1.0095214256711684</c:v>
                </c:pt>
                <c:pt idx="7">
                  <c:v>1.0103036610533842</c:v>
                </c:pt>
                <c:pt idx="8">
                  <c:v>1.0105319509003754</c:v>
                </c:pt>
                <c:pt idx="9">
                  <c:v>1.012914518673228</c:v>
                </c:pt>
                <c:pt idx="10">
                  <c:v>1.0129538587847347</c:v>
                </c:pt>
                <c:pt idx="11">
                  <c:v>1.0134846989250894</c:v>
                </c:pt>
                <c:pt idx="12">
                  <c:v>1.014509945795721</c:v>
                </c:pt>
                <c:pt idx="13">
                  <c:v>1.0150786645029954</c:v>
                </c:pt>
                <c:pt idx="14">
                  <c:v>1.0165287966464709</c:v>
                </c:pt>
                <c:pt idx="15">
                  <c:v>1.0173733451246352</c:v>
                </c:pt>
                <c:pt idx="16">
                  <c:v>1.017368024670166</c:v>
                </c:pt>
                <c:pt idx="17">
                  <c:v>1.0195670549275915</c:v>
                </c:pt>
                <c:pt idx="18">
                  <c:v>1.0197338360964876</c:v>
                </c:pt>
                <c:pt idx="19">
                  <c:v>1.0214184059302869</c:v>
                </c:pt>
                <c:pt idx="20">
                  <c:v>1.0217746774437739</c:v>
                </c:pt>
                <c:pt idx="21">
                  <c:v>1.0226004913884068</c:v>
                </c:pt>
                <c:pt idx="22">
                  <c:v>1.0229843291649769</c:v>
                </c:pt>
                <c:pt idx="23">
                  <c:v>1.0249397147912245</c:v>
                </c:pt>
                <c:pt idx="24">
                  <c:v>1.0263052453953019</c:v>
                </c:pt>
                <c:pt idx="25">
                  <c:v>1.0262325691353569</c:v>
                </c:pt>
                <c:pt idx="26">
                  <c:v>1.0275939768731766</c:v>
                </c:pt>
                <c:pt idx="27">
                  <c:v>1.0284212649593147</c:v>
                </c:pt>
                <c:pt idx="28">
                  <c:v>1.0296164883517767</c:v>
                </c:pt>
                <c:pt idx="29">
                  <c:v>1.0309963283977703</c:v>
                </c:pt>
                <c:pt idx="30">
                  <c:v>1.031384957063872</c:v>
                </c:pt>
                <c:pt idx="31">
                  <c:v>1.0329884437413015</c:v>
                </c:pt>
                <c:pt idx="32">
                  <c:v>1.035101248187368</c:v>
                </c:pt>
                <c:pt idx="33">
                  <c:v>1.0356969289381632</c:v>
                </c:pt>
                <c:pt idx="34">
                  <c:v>1.0370587502656277</c:v>
                </c:pt>
                <c:pt idx="35">
                  <c:v>1.0384411265000058</c:v>
                </c:pt>
                <c:pt idx="36">
                  <c:v>1.0405129625060068</c:v>
                </c:pt>
                <c:pt idx="37">
                  <c:v>1.0404106520364484</c:v>
                </c:pt>
                <c:pt idx="38">
                  <c:v>1.0439121744761712</c:v>
                </c:pt>
                <c:pt idx="39">
                  <c:v>1.0453651478511585</c:v>
                </c:pt>
                <c:pt idx="40">
                  <c:v>1.04524963318894</c:v>
                </c:pt>
                <c:pt idx="41">
                  <c:v>1.0474147256347262</c:v>
                </c:pt>
                <c:pt idx="42">
                  <c:v>1.0495783975087731</c:v>
                </c:pt>
                <c:pt idx="43">
                  <c:v>1.0504588443745362</c:v>
                </c:pt>
                <c:pt idx="44">
                  <c:v>1.0527711952691083</c:v>
                </c:pt>
                <c:pt idx="45">
                  <c:v>1.0540187553522138</c:v>
                </c:pt>
                <c:pt idx="46">
                  <c:v>1.0567351101836668</c:v>
                </c:pt>
                <c:pt idx="47">
                  <c:v>1.0578379980285229</c:v>
                </c:pt>
                <c:pt idx="48">
                  <c:v>1.0591039119117573</c:v>
                </c:pt>
                <c:pt idx="49">
                  <c:v>1.0604022613764736</c:v>
                </c:pt>
                <c:pt idx="50">
                  <c:v>1.0627929745419205</c:v>
                </c:pt>
                <c:pt idx="51">
                  <c:v>1.0658266200714293</c:v>
                </c:pt>
                <c:pt idx="52">
                  <c:v>1.0692270508291126</c:v>
                </c:pt>
                <c:pt idx="53">
                  <c:v>1.0715422892022965</c:v>
                </c:pt>
                <c:pt idx="54">
                  <c:v>1.0730563417722381</c:v>
                </c:pt>
                <c:pt idx="55">
                  <c:v>1.075997688914383</c:v>
                </c:pt>
                <c:pt idx="56">
                  <c:v>1.0776498153432317</c:v>
                </c:pt>
                <c:pt idx="57">
                  <c:v>1.0797770892490715</c:v>
                </c:pt>
                <c:pt idx="58">
                  <c:v>1.0819054623710629</c:v>
                </c:pt>
                <c:pt idx="59">
                  <c:v>1.0851429194235342</c:v>
                </c:pt>
                <c:pt idx="60">
                  <c:v>1.0877840196347726</c:v>
                </c:pt>
                <c:pt idx="61">
                  <c:v>1.0902194840184849</c:v>
                </c:pt>
                <c:pt idx="62">
                  <c:v>1.0920265605444963</c:v>
                </c:pt>
                <c:pt idx="63">
                  <c:v>1.0941689282370717</c:v>
                </c:pt>
                <c:pt idx="64">
                  <c:v>1.0961381383978899</c:v>
                </c:pt>
                <c:pt idx="65">
                  <c:v>1.0983356563046793</c:v>
                </c:pt>
                <c:pt idx="66">
                  <c:v>1.1019186644641497</c:v>
                </c:pt>
                <c:pt idx="67">
                  <c:v>1.1039628102454286</c:v>
                </c:pt>
                <c:pt idx="68">
                  <c:v>1.1065812918668756</c:v>
                </c:pt>
                <c:pt idx="69">
                  <c:v>1.1089652904135392</c:v>
                </c:pt>
                <c:pt idx="70">
                  <c:v>1.1106205439981893</c:v>
                </c:pt>
                <c:pt idx="71">
                  <c:v>1.1137123740333938</c:v>
                </c:pt>
                <c:pt idx="72">
                  <c:v>1.1169023942638547</c:v>
                </c:pt>
                <c:pt idx="73">
                  <c:v>1.1189983214639097</c:v>
                </c:pt>
                <c:pt idx="74">
                  <c:v>1.1230250629136214</c:v>
                </c:pt>
                <c:pt idx="75">
                  <c:v>1.1249376456144267</c:v>
                </c:pt>
                <c:pt idx="76">
                  <c:v>1.1276266309499756</c:v>
                </c:pt>
                <c:pt idx="77">
                  <c:v>1.130975792294223</c:v>
                </c:pt>
                <c:pt idx="78">
                  <c:v>1.1344198008543476</c:v>
                </c:pt>
                <c:pt idx="79">
                  <c:v>1.1376229528426667</c:v>
                </c:pt>
                <c:pt idx="80">
                  <c:v>1.1392062731067305</c:v>
                </c:pt>
                <c:pt idx="81">
                  <c:v>1.1435880620037746</c:v>
                </c:pt>
                <c:pt idx="82">
                  <c:v>1.1464270176263744</c:v>
                </c:pt>
                <c:pt idx="83">
                  <c:v>1.149907907532532</c:v>
                </c:pt>
                <c:pt idx="84">
                  <c:v>1.1539015513299364</c:v>
                </c:pt>
                <c:pt idx="85">
                  <c:v>1.1571852912489098</c:v>
                </c:pt>
                <c:pt idx="86">
                  <c:v>1.1609385057460091</c:v>
                </c:pt>
                <c:pt idx="87">
                  <c:v>1.1638487064339682</c:v>
                </c:pt>
                <c:pt idx="88">
                  <c:v>1.1673673994124498</c:v>
                </c:pt>
                <c:pt idx="89">
                  <c:v>1.1712301326423515</c:v>
                </c:pt>
                <c:pt idx="90">
                  <c:v>1.1734965391415118</c:v>
                </c:pt>
                <c:pt idx="91">
                  <c:v>1.1779210506336109</c:v>
                </c:pt>
                <c:pt idx="92">
                  <c:v>1.1827548641926615</c:v>
                </c:pt>
                <c:pt idx="93">
                  <c:v>1.1860725053810677</c:v>
                </c:pt>
                <c:pt idx="94">
                  <c:v>1.1887296980010111</c:v>
                </c:pt>
                <c:pt idx="95">
                  <c:v>1.1931699008787753</c:v>
                </c:pt>
                <c:pt idx="96">
                  <c:v>1.1977735474408653</c:v>
                </c:pt>
                <c:pt idx="97">
                  <c:v>1.2021579339306441</c:v>
                </c:pt>
                <c:pt idx="98">
                  <c:v>1.2053419335896913</c:v>
                </c:pt>
                <c:pt idx="99">
                  <c:v>1.2094220107000986</c:v>
                </c:pt>
                <c:pt idx="100">
                  <c:v>1.2122755484627579</c:v>
                </c:pt>
                <c:pt idx="101">
                  <c:v>1.2178847034553912</c:v>
                </c:pt>
                <c:pt idx="102">
                  <c:v>1.2212965358931924</c:v>
                </c:pt>
                <c:pt idx="103">
                  <c:v>1.22656487863015</c:v>
                </c:pt>
                <c:pt idx="104">
                  <c:v>1.2307203780490998</c:v>
                </c:pt>
                <c:pt idx="105">
                  <c:v>1.2344084106194435</c:v>
                </c:pt>
                <c:pt idx="106">
                  <c:v>1.2394455848222405</c:v>
                </c:pt>
                <c:pt idx="107">
                  <c:v>1.2438335956492339</c:v>
                </c:pt>
                <c:pt idx="108">
                  <c:v>1.2482695177556575</c:v>
                </c:pt>
                <c:pt idx="109">
                  <c:v>1.2523944865957863</c:v>
                </c:pt>
                <c:pt idx="110">
                  <c:v>1.2568962916170185</c:v>
                </c:pt>
                <c:pt idx="111">
                  <c:v>1.2605707157237847</c:v>
                </c:pt>
                <c:pt idx="112">
                  <c:v>1.2655520803001807</c:v>
                </c:pt>
                <c:pt idx="113">
                  <c:v>1.271280806653138</c:v>
                </c:pt>
                <c:pt idx="114">
                  <c:v>1.2764900946176951</c:v>
                </c:pt>
                <c:pt idx="115">
                  <c:v>1.281372174820397</c:v>
                </c:pt>
                <c:pt idx="116">
                  <c:v>1.2859231688614936</c:v>
                </c:pt>
                <c:pt idx="117">
                  <c:v>1.291724885786377</c:v>
                </c:pt>
                <c:pt idx="118">
                  <c:v>1.2959239283408257</c:v>
                </c:pt>
                <c:pt idx="119">
                  <c:v>1.2998036583002006</c:v>
                </c:pt>
                <c:pt idx="120">
                  <c:v>1.3068938913491213</c:v>
                </c:pt>
                <c:pt idx="121">
                  <c:v>1.3116934682482086</c:v>
                </c:pt>
                <c:pt idx="122">
                  <c:v>1.3166838882613987</c:v>
                </c:pt>
                <c:pt idx="123">
                  <c:v>1.3224523127449253</c:v>
                </c:pt>
                <c:pt idx="124">
                  <c:v>1.327843626050591</c:v>
                </c:pt>
                <c:pt idx="125">
                  <c:v>1.3322658731855381</c:v>
                </c:pt>
                <c:pt idx="126">
                  <c:v>1.3372809815033153</c:v>
                </c:pt>
                <c:pt idx="127">
                  <c:v>1.3469644103169229</c:v>
                </c:pt>
                <c:pt idx="128">
                  <c:v>1.3507838228893103</c:v>
                </c:pt>
                <c:pt idx="129">
                  <c:v>1.3570349919861155</c:v>
                </c:pt>
                <c:pt idx="130">
                  <c:v>1.363009955207543</c:v>
                </c:pt>
                <c:pt idx="131">
                  <c:v>1.3740778820740494</c:v>
                </c:pt>
                <c:pt idx="132">
                  <c:v>1.3775335815570939</c:v>
                </c:pt>
                <c:pt idx="133">
                  <c:v>1.3855524526751311</c:v>
                </c:pt>
                <c:pt idx="134">
                  <c:v>1.3928308368897229</c:v>
                </c:pt>
                <c:pt idx="135">
                  <c:v>1.3977689045910366</c:v>
                </c:pt>
                <c:pt idx="136">
                  <c:v>1.4057591020874407</c:v>
                </c:pt>
                <c:pt idx="137">
                  <c:v>1.4167250193740812</c:v>
                </c:pt>
                <c:pt idx="138">
                  <c:v>1.4226951263970986</c:v>
                </c:pt>
                <c:pt idx="139">
                  <c:v>1.4280043451417639</c:v>
                </c:pt>
                <c:pt idx="140">
                  <c:v>1.4376795522372556</c:v>
                </c:pt>
                <c:pt idx="141">
                  <c:v>1.4432200687739165</c:v>
                </c:pt>
                <c:pt idx="142">
                  <c:v>1.450452981262393</c:v>
                </c:pt>
                <c:pt idx="143">
                  <c:v>1.4578439838001545</c:v>
                </c:pt>
                <c:pt idx="144">
                  <c:v>1.4633160860734833</c:v>
                </c:pt>
                <c:pt idx="145">
                  <c:v>1.4707314466996064</c:v>
                </c:pt>
                <c:pt idx="146">
                  <c:v>1.477346296690258</c:v>
                </c:pt>
                <c:pt idx="147">
                  <c:v>1.4856744138675113</c:v>
                </c:pt>
                <c:pt idx="148">
                  <c:v>1.4912669821884723</c:v>
                </c:pt>
                <c:pt idx="149">
                  <c:v>1.4974255066632598</c:v>
                </c:pt>
                <c:pt idx="150">
                  <c:v>1.5066229693064073</c:v>
                </c:pt>
                <c:pt idx="151">
                  <c:v>1.5126302361364588</c:v>
                </c:pt>
                <c:pt idx="152">
                  <c:v>1.5195031101920862</c:v>
                </c:pt>
                <c:pt idx="153">
                  <c:v>1.5277573042795543</c:v>
                </c:pt>
                <c:pt idx="154">
                  <c:v>1.53608159707403</c:v>
                </c:pt>
                <c:pt idx="155">
                  <c:v>1.5446613779609801</c:v>
                </c:pt>
                <c:pt idx="156">
                  <c:v>1.5516232537059638</c:v>
                </c:pt>
                <c:pt idx="157">
                  <c:v>1.5597977461985901</c:v>
                </c:pt>
                <c:pt idx="158">
                  <c:v>1.5701506368822002</c:v>
                </c:pt>
                <c:pt idx="159">
                  <c:v>1.5766201075856985</c:v>
                </c:pt>
                <c:pt idx="160">
                  <c:v>1.5853509053078614</c:v>
                </c:pt>
                <c:pt idx="161">
                  <c:v>1.5952811671105442</c:v>
                </c:pt>
                <c:pt idx="162">
                  <c:v>1.6018322691009155</c:v>
                </c:pt>
                <c:pt idx="163">
                  <c:v>1.610039743050492</c:v>
                </c:pt>
                <c:pt idx="164">
                  <c:v>1.6187101932741594</c:v>
                </c:pt>
                <c:pt idx="165">
                  <c:v>1.6276186760538984</c:v>
                </c:pt>
                <c:pt idx="166">
                  <c:v>1.6365513708349531</c:v>
                </c:pt>
                <c:pt idx="167">
                  <c:v>1.6443695259920901</c:v>
                </c:pt>
                <c:pt idx="168">
                  <c:v>1.6522265389320525</c:v>
                </c:pt>
                <c:pt idx="169">
                  <c:v>1.661872079908091</c:v>
                </c:pt>
                <c:pt idx="170">
                  <c:v>1.6685533059634332</c:v>
                </c:pt>
                <c:pt idx="171">
                  <c:v>1.6774160486352487</c:v>
                </c:pt>
                <c:pt idx="172">
                  <c:v>1.6852357588203244</c:v>
                </c:pt>
                <c:pt idx="173">
                  <c:v>1.6937180701644809</c:v>
                </c:pt>
                <c:pt idx="174">
                  <c:v>1.7020884963591243</c:v>
                </c:pt>
                <c:pt idx="175">
                  <c:v>1.7109895898961058</c:v>
                </c:pt>
                <c:pt idx="176">
                  <c:v>1.7207552609840779</c:v>
                </c:pt>
                <c:pt idx="177">
                  <c:v>1.7273057848582372</c:v>
                </c:pt>
                <c:pt idx="178">
                  <c:v>1.7364270682336009</c:v>
                </c:pt>
                <c:pt idx="179">
                  <c:v>1.7450774401447331</c:v>
                </c:pt>
                <c:pt idx="180">
                  <c:v>1.7533225578743155</c:v>
                </c:pt>
                <c:pt idx="181">
                  <c:v>1.7648948899525421</c:v>
                </c:pt>
                <c:pt idx="182">
                  <c:v>1.7730046212030115</c:v>
                </c:pt>
                <c:pt idx="183">
                  <c:v>1.7794946034096668</c:v>
                </c:pt>
                <c:pt idx="184">
                  <c:v>1.7891832932194163</c:v>
                </c:pt>
                <c:pt idx="185">
                  <c:v>1.7977102120601665</c:v>
                </c:pt>
                <c:pt idx="186">
                  <c:v>1.8066909068774197</c:v>
                </c:pt>
                <c:pt idx="187">
                  <c:v>1.8142454530618488</c:v>
                </c:pt>
                <c:pt idx="188">
                  <c:v>1.8231717262036398</c:v>
                </c:pt>
                <c:pt idx="189">
                  <c:v>1.832020067952939</c:v>
                </c:pt>
                <c:pt idx="190">
                  <c:v>1.8417943455090406</c:v>
                </c:pt>
                <c:pt idx="191">
                  <c:v>1.8484592352005855</c:v>
                </c:pt>
                <c:pt idx="192">
                  <c:v>1.8583507079550559</c:v>
                </c:pt>
                <c:pt idx="193">
                  <c:v>1.8669727853930067</c:v>
                </c:pt>
                <c:pt idx="194">
                  <c:v>1.875101616593859</c:v>
                </c:pt>
                <c:pt idx="195">
                  <c:v>1.883929375934192</c:v>
                </c:pt>
                <c:pt idx="196">
                  <c:v>1.8927200220894396</c:v>
                </c:pt>
                <c:pt idx="197">
                  <c:v>1.9000509460063748</c:v>
                </c:pt>
                <c:pt idx="198">
                  <c:v>1.9108375942828648</c:v>
                </c:pt>
                <c:pt idx="199">
                  <c:v>1.918837326872656</c:v>
                </c:pt>
                <c:pt idx="200">
                  <c:v>1.9295280823224381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F4-45DB-B2C2-5EC13CE9FFD9}"/>
            </c:ext>
          </c:extLst>
        </c:ser>
        <c:ser>
          <c:idx val="8"/>
          <c:order val="2"/>
          <c:tx>
            <c:strRef>
              <c:f>'case 8-ft114-43'!$J$1</c:f>
              <c:strCache>
                <c:ptCount val="1"/>
                <c:pt idx="0">
                  <c:v>SWR(D/a=3.176, Core=114#43)</c:v>
                </c:pt>
              </c:strCache>
            </c:strRef>
          </c:tx>
          <c:marker>
            <c:symbol val="none"/>
          </c:marker>
          <c:xVal>
            <c:numRef>
              <c:f>'case 8-ft114-43'!$A$2:$A$202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8-ft114-43'!$J$2:$J$202</c:f>
              <c:numCache>
                <c:formatCode>General</c:formatCode>
                <c:ptCount val="201"/>
                <c:pt idx="1">
                  <c:v>1.1731149168392421</c:v>
                </c:pt>
                <c:pt idx="2">
                  <c:v>1.0810741485900268</c:v>
                </c:pt>
                <c:pt idx="3">
                  <c:v>1.0555593187514967</c:v>
                </c:pt>
                <c:pt idx="4">
                  <c:v>1.0442186491934309</c:v>
                </c:pt>
                <c:pt idx="5">
                  <c:v>1.0392871648215014</c:v>
                </c:pt>
                <c:pt idx="6">
                  <c:v>1.0369326591908394</c:v>
                </c:pt>
                <c:pt idx="7">
                  <c:v>1.0361604945355682</c:v>
                </c:pt>
                <c:pt idx="8">
                  <c:v>1.0346157283080792</c:v>
                </c:pt>
                <c:pt idx="9">
                  <c:v>1.0337793939550417</c:v>
                </c:pt>
                <c:pt idx="10">
                  <c:v>1.0352007748312191</c:v>
                </c:pt>
                <c:pt idx="11">
                  <c:v>1.0347868869025691</c:v>
                </c:pt>
                <c:pt idx="12">
                  <c:v>1.0352079986783671</c:v>
                </c:pt>
                <c:pt idx="13">
                  <c:v>1.035855991352473</c:v>
                </c:pt>
                <c:pt idx="14">
                  <c:v>1.0360831919833884</c:v>
                </c:pt>
                <c:pt idx="15">
                  <c:v>1.0370544691620078</c:v>
                </c:pt>
                <c:pt idx="16">
                  <c:v>1.0380198184641456</c:v>
                </c:pt>
                <c:pt idx="17">
                  <c:v>1.0388389656430177</c:v>
                </c:pt>
                <c:pt idx="18">
                  <c:v>1.0408229863749687</c:v>
                </c:pt>
                <c:pt idx="19">
                  <c:v>1.0408849167424861</c:v>
                </c:pt>
                <c:pt idx="20">
                  <c:v>1.0421752698139248</c:v>
                </c:pt>
                <c:pt idx="21">
                  <c:v>1.0434449001959747</c:v>
                </c:pt>
                <c:pt idx="22">
                  <c:v>1.044414838012542</c:v>
                </c:pt>
                <c:pt idx="23">
                  <c:v>1.0449906956814601</c:v>
                </c:pt>
                <c:pt idx="24">
                  <c:v>1.0470272603002073</c:v>
                </c:pt>
                <c:pt idx="25">
                  <c:v>1.0484347720011589</c:v>
                </c:pt>
                <c:pt idx="26">
                  <c:v>1.0496387843661503</c:v>
                </c:pt>
                <c:pt idx="27">
                  <c:v>1.0504107139821039</c:v>
                </c:pt>
                <c:pt idx="28">
                  <c:v>1.051464348916072</c:v>
                </c:pt>
                <c:pt idx="29">
                  <c:v>1.0531419927108114</c:v>
                </c:pt>
                <c:pt idx="30">
                  <c:v>1.0536346282848259</c:v>
                </c:pt>
                <c:pt idx="31">
                  <c:v>1.0567022746827743</c:v>
                </c:pt>
                <c:pt idx="32">
                  <c:v>1.056715686849516</c:v>
                </c:pt>
                <c:pt idx="33">
                  <c:v>1.0569630154142986</c:v>
                </c:pt>
                <c:pt idx="34">
                  <c:v>1.0607020491174695</c:v>
                </c:pt>
                <c:pt idx="35">
                  <c:v>1.0638634313959219</c:v>
                </c:pt>
                <c:pt idx="36">
                  <c:v>1.0628221393601234</c:v>
                </c:pt>
                <c:pt idx="37">
                  <c:v>1.065418390116355</c:v>
                </c:pt>
                <c:pt idx="38">
                  <c:v>1.0692266789313265</c:v>
                </c:pt>
                <c:pt idx="39">
                  <c:v>1.0688821092613838</c:v>
                </c:pt>
                <c:pt idx="40">
                  <c:v>1.068299573919878</c:v>
                </c:pt>
                <c:pt idx="41">
                  <c:v>1.0711628026719255</c:v>
                </c:pt>
                <c:pt idx="42">
                  <c:v>1.0743295312716372</c:v>
                </c:pt>
                <c:pt idx="43">
                  <c:v>1.0751773516533076</c:v>
                </c:pt>
                <c:pt idx="44">
                  <c:v>1.0763189454653113</c:v>
                </c:pt>
                <c:pt idx="45">
                  <c:v>1.0782862010416341</c:v>
                </c:pt>
                <c:pt idx="46">
                  <c:v>1.0807501165239162</c:v>
                </c:pt>
                <c:pt idx="47">
                  <c:v>1.0825173392833927</c:v>
                </c:pt>
                <c:pt idx="48">
                  <c:v>1.0836315442498952</c:v>
                </c:pt>
                <c:pt idx="49">
                  <c:v>1.0857703533168781</c:v>
                </c:pt>
                <c:pt idx="50">
                  <c:v>1.0866113273570421</c:v>
                </c:pt>
                <c:pt idx="51">
                  <c:v>1.0877340303112344</c:v>
                </c:pt>
                <c:pt idx="52">
                  <c:v>1.0919850386247576</c:v>
                </c:pt>
                <c:pt idx="53">
                  <c:v>1.0980348898819914</c:v>
                </c:pt>
                <c:pt idx="54">
                  <c:v>1.0999340480809909</c:v>
                </c:pt>
                <c:pt idx="55">
                  <c:v>1.1019645926274846</c:v>
                </c:pt>
                <c:pt idx="56">
                  <c:v>1.1035924933196</c:v>
                </c:pt>
                <c:pt idx="57">
                  <c:v>1.106576822143319</c:v>
                </c:pt>
                <c:pt idx="58">
                  <c:v>1.1092600619239454</c:v>
                </c:pt>
                <c:pt idx="59">
                  <c:v>1.1121306836457359</c:v>
                </c:pt>
                <c:pt idx="60">
                  <c:v>1.1149694882437915</c:v>
                </c:pt>
                <c:pt idx="61">
                  <c:v>1.1166885542073404</c:v>
                </c:pt>
                <c:pt idx="62">
                  <c:v>1.1191530949399429</c:v>
                </c:pt>
                <c:pt idx="63">
                  <c:v>1.1224002463163312</c:v>
                </c:pt>
                <c:pt idx="64">
                  <c:v>1.1238022410212243</c:v>
                </c:pt>
                <c:pt idx="65">
                  <c:v>1.1262126623802524</c:v>
                </c:pt>
                <c:pt idx="66">
                  <c:v>1.1293727496057713</c:v>
                </c:pt>
                <c:pt idx="67">
                  <c:v>1.1314238693933949</c:v>
                </c:pt>
                <c:pt idx="68">
                  <c:v>1.1334641531432748</c:v>
                </c:pt>
                <c:pt idx="69">
                  <c:v>1.1370690749945092</c:v>
                </c:pt>
                <c:pt idx="70">
                  <c:v>1.1391931553818226</c:v>
                </c:pt>
                <c:pt idx="71">
                  <c:v>1.1425510531363778</c:v>
                </c:pt>
                <c:pt idx="72">
                  <c:v>1.1446486507898763</c:v>
                </c:pt>
                <c:pt idx="73">
                  <c:v>1.1475580682342659</c:v>
                </c:pt>
                <c:pt idx="74">
                  <c:v>1.150086597584796</c:v>
                </c:pt>
                <c:pt idx="75">
                  <c:v>1.1534757064400822</c:v>
                </c:pt>
                <c:pt idx="76">
                  <c:v>1.1566298587782942</c:v>
                </c:pt>
                <c:pt idx="77">
                  <c:v>1.1590410387236838</c:v>
                </c:pt>
                <c:pt idx="78">
                  <c:v>1.1617999557130139</c:v>
                </c:pt>
                <c:pt idx="79">
                  <c:v>1.165002941120771</c:v>
                </c:pt>
                <c:pt idx="80">
                  <c:v>1.1677214564142693</c:v>
                </c:pt>
                <c:pt idx="81">
                  <c:v>1.1712515636144842</c:v>
                </c:pt>
                <c:pt idx="82">
                  <c:v>1.1743597706169231</c:v>
                </c:pt>
                <c:pt idx="83">
                  <c:v>1.1777711945126563</c:v>
                </c:pt>
                <c:pt idx="84">
                  <c:v>1.1813443466940583</c:v>
                </c:pt>
                <c:pt idx="85">
                  <c:v>1.1846574677118953</c:v>
                </c:pt>
                <c:pt idx="86">
                  <c:v>1.1880073443466659</c:v>
                </c:pt>
                <c:pt idx="87">
                  <c:v>1.1910329317814781</c:v>
                </c:pt>
                <c:pt idx="88">
                  <c:v>1.1945618533933076</c:v>
                </c:pt>
                <c:pt idx="89">
                  <c:v>1.1975741049455004</c:v>
                </c:pt>
                <c:pt idx="90">
                  <c:v>1.2026540031149862</c:v>
                </c:pt>
                <c:pt idx="91">
                  <c:v>1.2048154954266606</c:v>
                </c:pt>
                <c:pt idx="92">
                  <c:v>1.2089490025321594</c:v>
                </c:pt>
                <c:pt idx="93">
                  <c:v>1.2119470607144391</c:v>
                </c:pt>
                <c:pt idx="94">
                  <c:v>1.2161056068584046</c:v>
                </c:pt>
                <c:pt idx="95">
                  <c:v>1.2192413767761976</c:v>
                </c:pt>
                <c:pt idx="96">
                  <c:v>1.2234059578323058</c:v>
                </c:pt>
                <c:pt idx="97">
                  <c:v>1.2281625531261868</c:v>
                </c:pt>
                <c:pt idx="98">
                  <c:v>1.2313014892586884</c:v>
                </c:pt>
                <c:pt idx="99">
                  <c:v>1.23595895916166</c:v>
                </c:pt>
                <c:pt idx="100">
                  <c:v>1.23997302040211</c:v>
                </c:pt>
                <c:pt idx="101">
                  <c:v>1.2442701701613017</c:v>
                </c:pt>
                <c:pt idx="102">
                  <c:v>1.2483324754987286</c:v>
                </c:pt>
                <c:pt idx="103">
                  <c:v>1.2520607206382295</c:v>
                </c:pt>
                <c:pt idx="104">
                  <c:v>1.2559734288000877</c:v>
                </c:pt>
                <c:pt idx="105">
                  <c:v>1.2605932350792788</c:v>
                </c:pt>
                <c:pt idx="106">
                  <c:v>1.264087905922429</c:v>
                </c:pt>
                <c:pt idx="107">
                  <c:v>1.2690192992374489</c:v>
                </c:pt>
                <c:pt idx="108">
                  <c:v>1.273734360491505</c:v>
                </c:pt>
                <c:pt idx="109">
                  <c:v>1.2776225508779961</c:v>
                </c:pt>
                <c:pt idx="110">
                  <c:v>1.2826358677321219</c:v>
                </c:pt>
                <c:pt idx="111">
                  <c:v>1.2867066531262599</c:v>
                </c:pt>
                <c:pt idx="112">
                  <c:v>1.2909594892965661</c:v>
                </c:pt>
                <c:pt idx="113">
                  <c:v>1.2958680524298218</c:v>
                </c:pt>
                <c:pt idx="114">
                  <c:v>1.300265351176273</c:v>
                </c:pt>
                <c:pt idx="115">
                  <c:v>1.3051445530739947</c:v>
                </c:pt>
                <c:pt idx="116">
                  <c:v>1.3113657397209915</c:v>
                </c:pt>
                <c:pt idx="117">
                  <c:v>1.3147753529986228</c:v>
                </c:pt>
                <c:pt idx="118">
                  <c:v>1.3194182205236398</c:v>
                </c:pt>
                <c:pt idx="119">
                  <c:v>1.3234115031841325</c:v>
                </c:pt>
                <c:pt idx="120">
                  <c:v>1.3289985729900109</c:v>
                </c:pt>
                <c:pt idx="121">
                  <c:v>1.3338614411423042</c:v>
                </c:pt>
                <c:pt idx="122">
                  <c:v>1.3404956103750747</c:v>
                </c:pt>
                <c:pt idx="123">
                  <c:v>1.3446657121825987</c:v>
                </c:pt>
                <c:pt idx="124">
                  <c:v>1.3489444046550119</c:v>
                </c:pt>
                <c:pt idx="125">
                  <c:v>1.3539197597354828</c:v>
                </c:pt>
                <c:pt idx="126">
                  <c:v>1.358904228112445</c:v>
                </c:pt>
                <c:pt idx="127">
                  <c:v>1.3651625384096098</c:v>
                </c:pt>
                <c:pt idx="128">
                  <c:v>1.3693388653014327</c:v>
                </c:pt>
                <c:pt idx="129">
                  <c:v>1.3739895297864435</c:v>
                </c:pt>
                <c:pt idx="130">
                  <c:v>1.3813225290718771</c:v>
                </c:pt>
                <c:pt idx="131">
                  <c:v>1.3873614540342853</c:v>
                </c:pt>
                <c:pt idx="132">
                  <c:v>1.3901615141755832</c:v>
                </c:pt>
                <c:pt idx="133">
                  <c:v>1.3970047693151573</c:v>
                </c:pt>
                <c:pt idx="134">
                  <c:v>1.4031627640797351</c:v>
                </c:pt>
                <c:pt idx="135">
                  <c:v>1.4052036911041876</c:v>
                </c:pt>
                <c:pt idx="136">
                  <c:v>1.4144036189462525</c:v>
                </c:pt>
                <c:pt idx="137">
                  <c:v>1.4186852432725674</c:v>
                </c:pt>
                <c:pt idx="138">
                  <c:v>1.4228722992824052</c:v>
                </c:pt>
                <c:pt idx="139">
                  <c:v>1.430136771843288</c:v>
                </c:pt>
                <c:pt idx="140">
                  <c:v>1.4366448985652576</c:v>
                </c:pt>
                <c:pt idx="141">
                  <c:v>1.4403709683583568</c:v>
                </c:pt>
                <c:pt idx="142">
                  <c:v>1.4482685822102002</c:v>
                </c:pt>
                <c:pt idx="143">
                  <c:v>1.4550885121489807</c:v>
                </c:pt>
                <c:pt idx="144">
                  <c:v>1.4614548635243609</c:v>
                </c:pt>
                <c:pt idx="145">
                  <c:v>1.4689637996614151</c:v>
                </c:pt>
                <c:pt idx="146">
                  <c:v>1.4754496239164212</c:v>
                </c:pt>
                <c:pt idx="147">
                  <c:v>1.4826898518577438</c:v>
                </c:pt>
                <c:pt idx="148">
                  <c:v>1.4873921431702752</c:v>
                </c:pt>
                <c:pt idx="149">
                  <c:v>1.4962112412193518</c:v>
                </c:pt>
                <c:pt idx="150">
                  <c:v>1.5019894982065454</c:v>
                </c:pt>
                <c:pt idx="151">
                  <c:v>1.5080244665493308</c:v>
                </c:pt>
                <c:pt idx="152">
                  <c:v>1.5124295864780537</c:v>
                </c:pt>
                <c:pt idx="153">
                  <c:v>1.5186042568266309</c:v>
                </c:pt>
                <c:pt idx="154">
                  <c:v>1.5245773936258371</c:v>
                </c:pt>
                <c:pt idx="155">
                  <c:v>1.5316949334288956</c:v>
                </c:pt>
                <c:pt idx="156">
                  <c:v>1.5394132540600158</c:v>
                </c:pt>
                <c:pt idx="157">
                  <c:v>1.5457181153408395</c:v>
                </c:pt>
                <c:pt idx="158">
                  <c:v>1.5547749403628388</c:v>
                </c:pt>
                <c:pt idx="159">
                  <c:v>1.5607116598109128</c:v>
                </c:pt>
                <c:pt idx="160">
                  <c:v>1.5690137464854808</c:v>
                </c:pt>
                <c:pt idx="161">
                  <c:v>1.5768654644171469</c:v>
                </c:pt>
                <c:pt idx="162">
                  <c:v>1.5864894242616989</c:v>
                </c:pt>
                <c:pt idx="163">
                  <c:v>1.5957392492451743</c:v>
                </c:pt>
                <c:pt idx="164">
                  <c:v>1.6064077526952452</c:v>
                </c:pt>
                <c:pt idx="165">
                  <c:v>1.6162354464698916</c:v>
                </c:pt>
                <c:pt idx="166">
                  <c:v>1.6273383245993753</c:v>
                </c:pt>
                <c:pt idx="167">
                  <c:v>1.6396688483150246</c:v>
                </c:pt>
                <c:pt idx="168">
                  <c:v>1.6517960000255782</c:v>
                </c:pt>
                <c:pt idx="169">
                  <c:v>1.6625681482845887</c:v>
                </c:pt>
                <c:pt idx="170">
                  <c:v>1.6764347106428044</c:v>
                </c:pt>
                <c:pt idx="171">
                  <c:v>1.6882781197942036</c:v>
                </c:pt>
                <c:pt idx="172">
                  <c:v>1.6994818978699981</c:v>
                </c:pt>
                <c:pt idx="173">
                  <c:v>1.7094010659778052</c:v>
                </c:pt>
                <c:pt idx="174">
                  <c:v>1.7181111170560583</c:v>
                </c:pt>
                <c:pt idx="175">
                  <c:v>1.7287308494693292</c:v>
                </c:pt>
                <c:pt idx="176">
                  <c:v>1.7381654976542644</c:v>
                </c:pt>
                <c:pt idx="177">
                  <c:v>1.7475860304663704</c:v>
                </c:pt>
                <c:pt idx="178">
                  <c:v>1.757715024453957</c:v>
                </c:pt>
                <c:pt idx="179">
                  <c:v>1.7645310090754529</c:v>
                </c:pt>
                <c:pt idx="180">
                  <c:v>1.7726798388416922</c:v>
                </c:pt>
                <c:pt idx="181">
                  <c:v>1.7806078377606931</c:v>
                </c:pt>
                <c:pt idx="182">
                  <c:v>1.788516636654329</c:v>
                </c:pt>
                <c:pt idx="183">
                  <c:v>1.7989554538388492</c:v>
                </c:pt>
                <c:pt idx="184">
                  <c:v>1.8070350211271662</c:v>
                </c:pt>
                <c:pt idx="185">
                  <c:v>1.8171861796760167</c:v>
                </c:pt>
                <c:pt idx="186">
                  <c:v>1.8251913235031452</c:v>
                </c:pt>
                <c:pt idx="187">
                  <c:v>1.8350424556604321</c:v>
                </c:pt>
                <c:pt idx="188">
                  <c:v>1.8443085413241196</c:v>
                </c:pt>
                <c:pt idx="189">
                  <c:v>1.8512526434925818</c:v>
                </c:pt>
                <c:pt idx="190">
                  <c:v>1.8589672804193664</c:v>
                </c:pt>
                <c:pt idx="191">
                  <c:v>1.8658175742028114</c:v>
                </c:pt>
                <c:pt idx="192">
                  <c:v>1.8751585383482368</c:v>
                </c:pt>
                <c:pt idx="193">
                  <c:v>1.8803511891515463</c:v>
                </c:pt>
                <c:pt idx="194">
                  <c:v>1.8883084944444388</c:v>
                </c:pt>
                <c:pt idx="195">
                  <c:v>1.8942320669296424</c:v>
                </c:pt>
                <c:pt idx="196">
                  <c:v>1.9046483550571816</c:v>
                </c:pt>
                <c:pt idx="197">
                  <c:v>1.9096368425687378</c:v>
                </c:pt>
                <c:pt idx="198">
                  <c:v>1.9161483958244099</c:v>
                </c:pt>
                <c:pt idx="199">
                  <c:v>1.9207236696634908</c:v>
                </c:pt>
                <c:pt idx="200">
                  <c:v>1.9317785384028323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F4-45DB-B2C2-5EC13CE9FFD9}"/>
            </c:ext>
          </c:extLst>
        </c:ser>
        <c:ser>
          <c:idx val="7"/>
          <c:order val="3"/>
          <c:tx>
            <c:strRef>
              <c:f>'Case 8-ft140-43'!$J$1</c:f>
              <c:strCache>
                <c:ptCount val="1"/>
                <c:pt idx="0">
                  <c:v>SWR(D/a=3.176, Core=140#43)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'Case 8-ft140-43'!$A$2:$A$202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8-ft140-43'!$J$2:$J$202</c:f>
              <c:numCache>
                <c:formatCode>General</c:formatCode>
                <c:ptCount val="201"/>
                <c:pt idx="1">
                  <c:v>1.0622277220658924</c:v>
                </c:pt>
                <c:pt idx="2">
                  <c:v>1.0285570681311222</c:v>
                </c:pt>
                <c:pt idx="3">
                  <c:v>1.0185743971570171</c:v>
                </c:pt>
                <c:pt idx="4">
                  <c:v>1.0140983719635042</c:v>
                </c:pt>
                <c:pt idx="5">
                  <c:v>1.0116796390578033</c:v>
                </c:pt>
                <c:pt idx="6">
                  <c:v>1.0106571642679312</c:v>
                </c:pt>
                <c:pt idx="7">
                  <c:v>1.008269621065798</c:v>
                </c:pt>
                <c:pt idx="8">
                  <c:v>1.0072919224522292</c:v>
                </c:pt>
                <c:pt idx="9">
                  <c:v>1.0074914351645028</c:v>
                </c:pt>
                <c:pt idx="10">
                  <c:v>1.0076872306224081</c:v>
                </c:pt>
                <c:pt idx="11">
                  <c:v>1.0058295321259889</c:v>
                </c:pt>
                <c:pt idx="12">
                  <c:v>1.0054716637594607</c:v>
                </c:pt>
                <c:pt idx="13">
                  <c:v>1.0044492540693</c:v>
                </c:pt>
                <c:pt idx="14">
                  <c:v>1.0045683671111501</c:v>
                </c:pt>
                <c:pt idx="15">
                  <c:v>1.0046105921669839</c:v>
                </c:pt>
                <c:pt idx="16">
                  <c:v>1.0044270279143492</c:v>
                </c:pt>
                <c:pt idx="17">
                  <c:v>1.0040288458382347</c:v>
                </c:pt>
                <c:pt idx="18">
                  <c:v>1.0031109052237905</c:v>
                </c:pt>
                <c:pt idx="19">
                  <c:v>1.0027909581298131</c:v>
                </c:pt>
                <c:pt idx="20">
                  <c:v>1.0038538979754488</c:v>
                </c:pt>
                <c:pt idx="21">
                  <c:v>1.0039563704145802</c:v>
                </c:pt>
                <c:pt idx="22">
                  <c:v>1.0036998169845281</c:v>
                </c:pt>
                <c:pt idx="23">
                  <c:v>1.0044089536560714</c:v>
                </c:pt>
                <c:pt idx="24">
                  <c:v>1.0053939783638153</c:v>
                </c:pt>
                <c:pt idx="25">
                  <c:v>1.0061957344769845</c:v>
                </c:pt>
                <c:pt idx="26">
                  <c:v>1.0064888928200022</c:v>
                </c:pt>
                <c:pt idx="27">
                  <c:v>1.0069330309301323</c:v>
                </c:pt>
                <c:pt idx="28">
                  <c:v>1.0083926814940993</c:v>
                </c:pt>
                <c:pt idx="29">
                  <c:v>1.0093868349762236</c:v>
                </c:pt>
                <c:pt idx="30">
                  <c:v>1.010548097758309</c:v>
                </c:pt>
                <c:pt idx="31">
                  <c:v>1.0116844898257435</c:v>
                </c:pt>
                <c:pt idx="32">
                  <c:v>1.0129471668158179</c:v>
                </c:pt>
                <c:pt idx="33">
                  <c:v>1.0136843602326888</c:v>
                </c:pt>
                <c:pt idx="34">
                  <c:v>1.0138734191753844</c:v>
                </c:pt>
                <c:pt idx="35">
                  <c:v>1.0164511765537876</c:v>
                </c:pt>
                <c:pt idx="36">
                  <c:v>1.0162125780771849</c:v>
                </c:pt>
                <c:pt idx="37">
                  <c:v>1.0193224659368965</c:v>
                </c:pt>
                <c:pt idx="38">
                  <c:v>1.0205551347562398</c:v>
                </c:pt>
                <c:pt idx="39">
                  <c:v>1.0207808779554761</c:v>
                </c:pt>
                <c:pt idx="40">
                  <c:v>1.0214352311656867</c:v>
                </c:pt>
                <c:pt idx="41">
                  <c:v>1.0243855181321413</c:v>
                </c:pt>
                <c:pt idx="42">
                  <c:v>1.025113953608858</c:v>
                </c:pt>
                <c:pt idx="43">
                  <c:v>1.0265399358409444</c:v>
                </c:pt>
                <c:pt idx="44">
                  <c:v>1.0283741155719737</c:v>
                </c:pt>
                <c:pt idx="45">
                  <c:v>1.0295877317847786</c:v>
                </c:pt>
                <c:pt idx="46">
                  <c:v>1.0316129775981706</c:v>
                </c:pt>
                <c:pt idx="47">
                  <c:v>1.0327835867919974</c:v>
                </c:pt>
                <c:pt idx="48">
                  <c:v>1.0345986895231705</c:v>
                </c:pt>
                <c:pt idx="49">
                  <c:v>1.0373893160104788</c:v>
                </c:pt>
                <c:pt idx="50">
                  <c:v>1.040552881665465</c:v>
                </c:pt>
                <c:pt idx="51">
                  <c:v>1.043420025712219</c:v>
                </c:pt>
                <c:pt idx="52">
                  <c:v>1.048491950862652</c:v>
                </c:pt>
                <c:pt idx="53">
                  <c:v>1.0495518913575508</c:v>
                </c:pt>
                <c:pt idx="54">
                  <c:v>1.0489890105382251</c:v>
                </c:pt>
                <c:pt idx="55">
                  <c:v>1.0503578834229188</c:v>
                </c:pt>
                <c:pt idx="56">
                  <c:v>1.0523368771804982</c:v>
                </c:pt>
                <c:pt idx="57">
                  <c:v>1.0540869678086466</c:v>
                </c:pt>
                <c:pt idx="58">
                  <c:v>1.056779148029261</c:v>
                </c:pt>
                <c:pt idx="59">
                  <c:v>1.0588341391597607</c:v>
                </c:pt>
                <c:pt idx="60">
                  <c:v>1.0615545842410912</c:v>
                </c:pt>
                <c:pt idx="61">
                  <c:v>1.0631824408938872</c:v>
                </c:pt>
                <c:pt idx="62">
                  <c:v>1.0655324199950449</c:v>
                </c:pt>
                <c:pt idx="63">
                  <c:v>1.0667627617032318</c:v>
                </c:pt>
                <c:pt idx="64">
                  <c:v>1.0700018400261326</c:v>
                </c:pt>
                <c:pt idx="65">
                  <c:v>1.0717419574384994</c:v>
                </c:pt>
                <c:pt idx="66">
                  <c:v>1.0740754572921047</c:v>
                </c:pt>
                <c:pt idx="67">
                  <c:v>1.0763775224491396</c:v>
                </c:pt>
                <c:pt idx="68">
                  <c:v>1.0792179498483629</c:v>
                </c:pt>
                <c:pt idx="69">
                  <c:v>1.0809760907207275</c:v>
                </c:pt>
                <c:pt idx="70">
                  <c:v>1.0840420942904065</c:v>
                </c:pt>
                <c:pt idx="71">
                  <c:v>1.0862031571654254</c:v>
                </c:pt>
                <c:pt idx="72">
                  <c:v>1.0898293298997919</c:v>
                </c:pt>
                <c:pt idx="73">
                  <c:v>1.0926302305991449</c:v>
                </c:pt>
                <c:pt idx="74">
                  <c:v>1.0957941789100065</c:v>
                </c:pt>
                <c:pt idx="75">
                  <c:v>1.0976007198001116</c:v>
                </c:pt>
                <c:pt idx="76">
                  <c:v>1.1009057104597997</c:v>
                </c:pt>
                <c:pt idx="77">
                  <c:v>1.1032838100891313</c:v>
                </c:pt>
                <c:pt idx="78">
                  <c:v>1.1068321650661022</c:v>
                </c:pt>
                <c:pt idx="79">
                  <c:v>1.1100756464521422</c:v>
                </c:pt>
                <c:pt idx="80">
                  <c:v>1.1121933418352796</c:v>
                </c:pt>
                <c:pt idx="81">
                  <c:v>1.1157768264858379</c:v>
                </c:pt>
                <c:pt idx="82">
                  <c:v>1.1195775491744315</c:v>
                </c:pt>
                <c:pt idx="83">
                  <c:v>1.1235242885063483</c:v>
                </c:pt>
                <c:pt idx="84">
                  <c:v>1.1265606205233027</c:v>
                </c:pt>
                <c:pt idx="85">
                  <c:v>1.12964826289269</c:v>
                </c:pt>
                <c:pt idx="86">
                  <c:v>1.1336873430321115</c:v>
                </c:pt>
                <c:pt idx="87">
                  <c:v>1.1370933620256711</c:v>
                </c:pt>
                <c:pt idx="88">
                  <c:v>1.1408044041898824</c:v>
                </c:pt>
                <c:pt idx="89">
                  <c:v>1.1445080458735206</c:v>
                </c:pt>
                <c:pt idx="90">
                  <c:v>1.1486712640715431</c:v>
                </c:pt>
                <c:pt idx="91">
                  <c:v>1.1514372405548028</c:v>
                </c:pt>
                <c:pt idx="92">
                  <c:v>1.1563183283472958</c:v>
                </c:pt>
                <c:pt idx="93">
                  <c:v>1.1594405001154522</c:v>
                </c:pt>
                <c:pt idx="94">
                  <c:v>1.1635381289479281</c:v>
                </c:pt>
                <c:pt idx="95">
                  <c:v>1.1673167721225757</c:v>
                </c:pt>
                <c:pt idx="96">
                  <c:v>1.1707593061866219</c:v>
                </c:pt>
                <c:pt idx="97">
                  <c:v>1.1762559551597143</c:v>
                </c:pt>
                <c:pt idx="98">
                  <c:v>1.1795375879406862</c:v>
                </c:pt>
                <c:pt idx="99">
                  <c:v>1.1844970980084526</c:v>
                </c:pt>
                <c:pt idx="100">
                  <c:v>1.1885866350804377</c:v>
                </c:pt>
                <c:pt idx="101">
                  <c:v>1.1938583850127225</c:v>
                </c:pt>
                <c:pt idx="102">
                  <c:v>1.1971154100663157</c:v>
                </c:pt>
                <c:pt idx="103">
                  <c:v>1.2018417900921419</c:v>
                </c:pt>
                <c:pt idx="104">
                  <c:v>1.2062919752695924</c:v>
                </c:pt>
                <c:pt idx="105">
                  <c:v>1.2106885106795722</c:v>
                </c:pt>
                <c:pt idx="106">
                  <c:v>1.2157241342701177</c:v>
                </c:pt>
                <c:pt idx="107">
                  <c:v>1.2203775319355261</c:v>
                </c:pt>
                <c:pt idx="108">
                  <c:v>1.225121100795483</c:v>
                </c:pt>
                <c:pt idx="109">
                  <c:v>1.2282999177274461</c:v>
                </c:pt>
                <c:pt idx="110">
                  <c:v>1.2350569770150743</c:v>
                </c:pt>
                <c:pt idx="111">
                  <c:v>1.2380466238833117</c:v>
                </c:pt>
                <c:pt idx="112">
                  <c:v>1.2448910959707102</c:v>
                </c:pt>
                <c:pt idx="113">
                  <c:v>1.2495453390624516</c:v>
                </c:pt>
                <c:pt idx="114">
                  <c:v>1.2539942654914296</c:v>
                </c:pt>
                <c:pt idx="115">
                  <c:v>1.2594661216673801</c:v>
                </c:pt>
                <c:pt idx="116">
                  <c:v>1.2638349561237139</c:v>
                </c:pt>
                <c:pt idx="117">
                  <c:v>1.2692043382962719</c:v>
                </c:pt>
                <c:pt idx="118">
                  <c:v>1.2736925198803604</c:v>
                </c:pt>
                <c:pt idx="119">
                  <c:v>1.2798772618050394</c:v>
                </c:pt>
                <c:pt idx="120">
                  <c:v>1.2851512130871643</c:v>
                </c:pt>
                <c:pt idx="121">
                  <c:v>1.2905643747857218</c:v>
                </c:pt>
                <c:pt idx="122">
                  <c:v>1.2957247749173078</c:v>
                </c:pt>
                <c:pt idx="123">
                  <c:v>1.3005542603812257</c:v>
                </c:pt>
                <c:pt idx="124">
                  <c:v>1.3045144600839782</c:v>
                </c:pt>
                <c:pt idx="125">
                  <c:v>1.3127162223617361</c:v>
                </c:pt>
                <c:pt idx="126">
                  <c:v>1.3176010820662847</c:v>
                </c:pt>
                <c:pt idx="127">
                  <c:v>1.3211219802812462</c:v>
                </c:pt>
                <c:pt idx="128">
                  <c:v>1.3291798517578401</c:v>
                </c:pt>
                <c:pt idx="129">
                  <c:v>1.3359464277066537</c:v>
                </c:pt>
                <c:pt idx="130">
                  <c:v>1.3443201508959268</c:v>
                </c:pt>
                <c:pt idx="131">
                  <c:v>1.3502609258254579</c:v>
                </c:pt>
                <c:pt idx="132">
                  <c:v>1.3547447313610217</c:v>
                </c:pt>
                <c:pt idx="133">
                  <c:v>1.3610949337302731</c:v>
                </c:pt>
                <c:pt idx="134">
                  <c:v>1.3648190378742591</c:v>
                </c:pt>
                <c:pt idx="135">
                  <c:v>1.3727601496296031</c:v>
                </c:pt>
                <c:pt idx="136">
                  <c:v>1.3804672636711559</c:v>
                </c:pt>
                <c:pt idx="137">
                  <c:v>1.3886848252013773</c:v>
                </c:pt>
                <c:pt idx="138">
                  <c:v>1.3980308412836562</c:v>
                </c:pt>
                <c:pt idx="139">
                  <c:v>1.4065445767131497</c:v>
                </c:pt>
                <c:pt idx="140">
                  <c:v>1.4136735241584635</c:v>
                </c:pt>
                <c:pt idx="141">
                  <c:v>1.4216776846217871</c:v>
                </c:pt>
                <c:pt idx="142">
                  <c:v>1.4299755303814212</c:v>
                </c:pt>
                <c:pt idx="143">
                  <c:v>1.4383352287859625</c:v>
                </c:pt>
                <c:pt idx="144">
                  <c:v>1.4459020131953462</c:v>
                </c:pt>
                <c:pt idx="145">
                  <c:v>1.4552684954905524</c:v>
                </c:pt>
                <c:pt idx="146">
                  <c:v>1.4638774285796894</c:v>
                </c:pt>
                <c:pt idx="147">
                  <c:v>1.4706698584681903</c:v>
                </c:pt>
                <c:pt idx="148">
                  <c:v>1.4788616528090415</c:v>
                </c:pt>
                <c:pt idx="149">
                  <c:v>1.486277382548717</c:v>
                </c:pt>
                <c:pt idx="150">
                  <c:v>1.4922161553171818</c:v>
                </c:pt>
                <c:pt idx="151">
                  <c:v>1.5007018785042714</c:v>
                </c:pt>
                <c:pt idx="152">
                  <c:v>1.5094233571003732</c:v>
                </c:pt>
                <c:pt idx="153">
                  <c:v>1.5182305841160224</c:v>
                </c:pt>
                <c:pt idx="154">
                  <c:v>1.5298430632212023</c:v>
                </c:pt>
                <c:pt idx="155">
                  <c:v>1.5396349566847289</c:v>
                </c:pt>
                <c:pt idx="156">
                  <c:v>1.5502164857521983</c:v>
                </c:pt>
                <c:pt idx="157">
                  <c:v>1.5610367571756585</c:v>
                </c:pt>
                <c:pt idx="158">
                  <c:v>1.5700516256802164</c:v>
                </c:pt>
                <c:pt idx="159">
                  <c:v>1.5828514033452905</c:v>
                </c:pt>
                <c:pt idx="160">
                  <c:v>1.5950310551702778</c:v>
                </c:pt>
                <c:pt idx="161">
                  <c:v>1.6044317445102667</c:v>
                </c:pt>
                <c:pt idx="162">
                  <c:v>1.6171102523786529</c:v>
                </c:pt>
                <c:pt idx="163">
                  <c:v>1.6280014204686686</c:v>
                </c:pt>
                <c:pt idx="164">
                  <c:v>1.637694861934377</c:v>
                </c:pt>
                <c:pt idx="165">
                  <c:v>1.6479913838009141</c:v>
                </c:pt>
                <c:pt idx="166">
                  <c:v>1.6567737250517844</c:v>
                </c:pt>
                <c:pt idx="167">
                  <c:v>1.667278507004964</c:v>
                </c:pt>
                <c:pt idx="168">
                  <c:v>1.6787348989914777</c:v>
                </c:pt>
                <c:pt idx="169">
                  <c:v>1.688148717726391</c:v>
                </c:pt>
                <c:pt idx="170">
                  <c:v>1.6964662500951322</c:v>
                </c:pt>
                <c:pt idx="171">
                  <c:v>1.706080768291234</c:v>
                </c:pt>
                <c:pt idx="172">
                  <c:v>1.7128962042722415</c:v>
                </c:pt>
                <c:pt idx="173">
                  <c:v>1.7217131484160639</c:v>
                </c:pt>
                <c:pt idx="174">
                  <c:v>1.7296972657555965</c:v>
                </c:pt>
                <c:pt idx="175">
                  <c:v>1.7375547642374216</c:v>
                </c:pt>
                <c:pt idx="176">
                  <c:v>1.7472180658943641</c:v>
                </c:pt>
                <c:pt idx="177">
                  <c:v>1.7556232647976227</c:v>
                </c:pt>
                <c:pt idx="178">
                  <c:v>1.7643964903891471</c:v>
                </c:pt>
                <c:pt idx="179">
                  <c:v>1.7720819955512861</c:v>
                </c:pt>
                <c:pt idx="180">
                  <c:v>1.7788677361760807</c:v>
                </c:pt>
                <c:pt idx="181">
                  <c:v>1.7868551727967452</c:v>
                </c:pt>
                <c:pt idx="182">
                  <c:v>1.7935696760251179</c:v>
                </c:pt>
                <c:pt idx="183">
                  <c:v>1.801819111749823</c:v>
                </c:pt>
                <c:pt idx="184">
                  <c:v>1.8079088338405505</c:v>
                </c:pt>
                <c:pt idx="185">
                  <c:v>1.8169753425930109</c:v>
                </c:pt>
                <c:pt idx="186">
                  <c:v>1.8250605529684787</c:v>
                </c:pt>
                <c:pt idx="187">
                  <c:v>1.8329669669157262</c:v>
                </c:pt>
                <c:pt idx="188">
                  <c:v>1.8455931160298125</c:v>
                </c:pt>
                <c:pt idx="189">
                  <c:v>1.8571093874304565</c:v>
                </c:pt>
                <c:pt idx="190">
                  <c:v>1.8691845271144762</c:v>
                </c:pt>
                <c:pt idx="191">
                  <c:v>1.8820314391746482</c:v>
                </c:pt>
                <c:pt idx="192">
                  <c:v>1.8963299551308583</c:v>
                </c:pt>
                <c:pt idx="193">
                  <c:v>1.9082767335135888</c:v>
                </c:pt>
                <c:pt idx="194">
                  <c:v>1.9243426422573471</c:v>
                </c:pt>
                <c:pt idx="195">
                  <c:v>1.9379601798300905</c:v>
                </c:pt>
                <c:pt idx="196">
                  <c:v>1.9545365491939426</c:v>
                </c:pt>
                <c:pt idx="197">
                  <c:v>1.9667920472267608</c:v>
                </c:pt>
                <c:pt idx="198">
                  <c:v>1.982520540269737</c:v>
                </c:pt>
                <c:pt idx="199">
                  <c:v>1.9986506927799139</c:v>
                </c:pt>
                <c:pt idx="200">
                  <c:v>2.0114666140342705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F4-45DB-B2C2-5EC13CE9FFD9}"/>
            </c:ext>
          </c:extLst>
        </c:ser>
        <c:ser>
          <c:idx val="6"/>
          <c:order val="4"/>
          <c:tx>
            <c:strRef>
              <c:f>'Case 1'!$J$1</c:f>
              <c:strCache>
                <c:ptCount val="1"/>
                <c:pt idx="0">
                  <c:v>SWR(D/a=2.083, Core=140#43)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1'!$J$2:$J$202</c:f>
              <c:numCache>
                <c:formatCode>General</c:formatCode>
                <c:ptCount val="201"/>
                <c:pt idx="1">
                  <c:v>1.045037503929144</c:v>
                </c:pt>
                <c:pt idx="2">
                  <c:v>1.0068088065329435</c:v>
                </c:pt>
                <c:pt idx="3">
                  <c:v>1.0367797323986354</c:v>
                </c:pt>
                <c:pt idx="4">
                  <c:v>1.0602134923609765</c:v>
                </c:pt>
                <c:pt idx="5">
                  <c:v>1.0816374877274362</c:v>
                </c:pt>
                <c:pt idx="6">
                  <c:v>1.103126602588347</c:v>
                </c:pt>
                <c:pt idx="7">
                  <c:v>1.1242738277254549</c:v>
                </c:pt>
                <c:pt idx="8">
                  <c:v>1.1449318278716798</c:v>
                </c:pt>
                <c:pt idx="9">
                  <c:v>1.166330228988548</c:v>
                </c:pt>
                <c:pt idx="10">
                  <c:v>1.1881537430541886</c:v>
                </c:pt>
                <c:pt idx="11">
                  <c:v>1.2102687935845959</c:v>
                </c:pt>
                <c:pt idx="12">
                  <c:v>1.2317087981908073</c:v>
                </c:pt>
                <c:pt idx="13">
                  <c:v>1.2545981144450395</c:v>
                </c:pt>
                <c:pt idx="14">
                  <c:v>1.2766498594744071</c:v>
                </c:pt>
                <c:pt idx="15">
                  <c:v>1.3011140212301862</c:v>
                </c:pt>
                <c:pt idx="16">
                  <c:v>1.3239572437459999</c:v>
                </c:pt>
                <c:pt idx="17">
                  <c:v>1.3479070528911909</c:v>
                </c:pt>
                <c:pt idx="18">
                  <c:v>1.3720804169827885</c:v>
                </c:pt>
                <c:pt idx="19">
                  <c:v>1.3952478517660485</c:v>
                </c:pt>
                <c:pt idx="20">
                  <c:v>1.4204421730890273</c:v>
                </c:pt>
                <c:pt idx="21">
                  <c:v>1.4450422380074854</c:v>
                </c:pt>
                <c:pt idx="22">
                  <c:v>1.4708370395558028</c:v>
                </c:pt>
                <c:pt idx="23">
                  <c:v>1.4969875332512426</c:v>
                </c:pt>
                <c:pt idx="24">
                  <c:v>1.5231994832486466</c:v>
                </c:pt>
                <c:pt idx="25">
                  <c:v>1.5499693004181032</c:v>
                </c:pt>
                <c:pt idx="26">
                  <c:v>1.5766383476427046</c:v>
                </c:pt>
                <c:pt idx="27">
                  <c:v>1.6029208892068838</c:v>
                </c:pt>
                <c:pt idx="28">
                  <c:v>1.6309481895006179</c:v>
                </c:pt>
                <c:pt idx="29">
                  <c:v>1.6583623224804611</c:v>
                </c:pt>
                <c:pt idx="30">
                  <c:v>1.6851511385930904</c:v>
                </c:pt>
                <c:pt idx="31">
                  <c:v>1.7152288459782365</c:v>
                </c:pt>
                <c:pt idx="32">
                  <c:v>1.74319316587714</c:v>
                </c:pt>
                <c:pt idx="33">
                  <c:v>1.7710797887331149</c:v>
                </c:pt>
                <c:pt idx="34">
                  <c:v>1.8003002494361258</c:v>
                </c:pt>
                <c:pt idx="35">
                  <c:v>1.831631195883078</c:v>
                </c:pt>
                <c:pt idx="36">
                  <c:v>1.8571530164296308</c:v>
                </c:pt>
                <c:pt idx="37">
                  <c:v>1.8863086079053597</c:v>
                </c:pt>
                <c:pt idx="38">
                  <c:v>1.9169488131913004</c:v>
                </c:pt>
                <c:pt idx="39">
                  <c:v>1.9522125456099364</c:v>
                </c:pt>
                <c:pt idx="40">
                  <c:v>1.982359257931116</c:v>
                </c:pt>
                <c:pt idx="41">
                  <c:v>2.0127733902117839</c:v>
                </c:pt>
                <c:pt idx="42">
                  <c:v>2.0504214767834825</c:v>
                </c:pt>
                <c:pt idx="43">
                  <c:v>2.0788467784073745</c:v>
                </c:pt>
                <c:pt idx="44">
                  <c:v>2.1070334550542276</c:v>
                </c:pt>
                <c:pt idx="45">
                  <c:v>2.1400632831447584</c:v>
                </c:pt>
                <c:pt idx="46">
                  <c:v>2.17776655060741</c:v>
                </c:pt>
                <c:pt idx="47">
                  <c:v>2.215304114449423</c:v>
                </c:pt>
                <c:pt idx="48">
                  <c:v>2.2420553238488079</c:v>
                </c:pt>
                <c:pt idx="49">
                  <c:v>2.2806730399484243</c:v>
                </c:pt>
                <c:pt idx="50">
                  <c:v>2.3164867387811623</c:v>
                </c:pt>
                <c:pt idx="51">
                  <c:v>2.3467294777284184</c:v>
                </c:pt>
                <c:pt idx="52">
                  <c:v>2.382647823562583</c:v>
                </c:pt>
                <c:pt idx="53">
                  <c:v>2.4133614302478468</c:v>
                </c:pt>
                <c:pt idx="54">
                  <c:v>2.4472234200981595</c:v>
                </c:pt>
                <c:pt idx="55">
                  <c:v>2.4823867187417297</c:v>
                </c:pt>
                <c:pt idx="56">
                  <c:v>2.5218793897548171</c:v>
                </c:pt>
                <c:pt idx="57">
                  <c:v>2.5569099783095646</c:v>
                </c:pt>
                <c:pt idx="58">
                  <c:v>2.5922282957912595</c:v>
                </c:pt>
                <c:pt idx="59">
                  <c:v>2.6292543585763908</c:v>
                </c:pt>
                <c:pt idx="60">
                  <c:v>2.663835299671772</c:v>
                </c:pt>
                <c:pt idx="61">
                  <c:v>2.7000488586534375</c:v>
                </c:pt>
                <c:pt idx="62">
                  <c:v>2.739439349950159</c:v>
                </c:pt>
                <c:pt idx="63">
                  <c:v>2.7744859557345425</c:v>
                </c:pt>
                <c:pt idx="64">
                  <c:v>2.8128151002578052</c:v>
                </c:pt>
                <c:pt idx="65">
                  <c:v>2.8496735165582505</c:v>
                </c:pt>
                <c:pt idx="66">
                  <c:v>2.888025603095544</c:v>
                </c:pt>
                <c:pt idx="67">
                  <c:v>2.9231259216648389</c:v>
                </c:pt>
                <c:pt idx="68">
                  <c:v>2.9651786642192737</c:v>
                </c:pt>
                <c:pt idx="69">
                  <c:v>3.0033747489433176</c:v>
                </c:pt>
                <c:pt idx="70">
                  <c:v>3.0397912684323471</c:v>
                </c:pt>
                <c:pt idx="71">
                  <c:v>3.0795843060616326</c:v>
                </c:pt>
                <c:pt idx="72">
                  <c:v>3.1173902143942489</c:v>
                </c:pt>
                <c:pt idx="73">
                  <c:v>3.1604344333629615</c:v>
                </c:pt>
                <c:pt idx="74">
                  <c:v>3.1956985623535767</c:v>
                </c:pt>
                <c:pt idx="75">
                  <c:v>3.2364195954766499</c:v>
                </c:pt>
                <c:pt idx="76">
                  <c:v>3.2743794993944193</c:v>
                </c:pt>
                <c:pt idx="77">
                  <c:v>3.3164064836591982</c:v>
                </c:pt>
                <c:pt idx="78">
                  <c:v>3.353075455642899</c:v>
                </c:pt>
                <c:pt idx="79">
                  <c:v>3.3966338829566234</c:v>
                </c:pt>
                <c:pt idx="80">
                  <c:v>3.433942069514142</c:v>
                </c:pt>
                <c:pt idx="81">
                  <c:v>3.4758216517506519</c:v>
                </c:pt>
                <c:pt idx="82">
                  <c:v>3.5149918611212647</c:v>
                </c:pt>
                <c:pt idx="83">
                  <c:v>3.5528919981790952</c:v>
                </c:pt>
                <c:pt idx="84">
                  <c:v>3.5964593477229005</c:v>
                </c:pt>
                <c:pt idx="85">
                  <c:v>3.6375067704027191</c:v>
                </c:pt>
                <c:pt idx="86">
                  <c:v>3.6755180954538735</c:v>
                </c:pt>
                <c:pt idx="87">
                  <c:v>3.7144003135442585</c:v>
                </c:pt>
                <c:pt idx="88">
                  <c:v>3.7579994863040564</c:v>
                </c:pt>
                <c:pt idx="89">
                  <c:v>3.7970088853047224</c:v>
                </c:pt>
                <c:pt idx="90">
                  <c:v>3.8280898823127987</c:v>
                </c:pt>
                <c:pt idx="91">
                  <c:v>3.8735828999273054</c:v>
                </c:pt>
                <c:pt idx="92">
                  <c:v>3.9174304243112417</c:v>
                </c:pt>
                <c:pt idx="93">
                  <c:v>3.957297217942024</c:v>
                </c:pt>
                <c:pt idx="94">
                  <c:v>4.0072065565900745</c:v>
                </c:pt>
                <c:pt idx="95">
                  <c:v>4.0442525898511876</c:v>
                </c:pt>
                <c:pt idx="96">
                  <c:v>4.0809131027467629</c:v>
                </c:pt>
                <c:pt idx="97">
                  <c:v>4.1199765438855591</c:v>
                </c:pt>
                <c:pt idx="98">
                  <c:v>4.1615473065754145</c:v>
                </c:pt>
                <c:pt idx="99">
                  <c:v>4.1995886827539746</c:v>
                </c:pt>
                <c:pt idx="100">
                  <c:v>4.231763996773835</c:v>
                </c:pt>
                <c:pt idx="101">
                  <c:v>4.2804090544138846</c:v>
                </c:pt>
                <c:pt idx="102">
                  <c:v>4.321900901670527</c:v>
                </c:pt>
                <c:pt idx="103">
                  <c:v>4.3617214778210158</c:v>
                </c:pt>
                <c:pt idx="104">
                  <c:v>4.4034456518887275</c:v>
                </c:pt>
                <c:pt idx="105">
                  <c:v>4.4449961416949977</c:v>
                </c:pt>
                <c:pt idx="106">
                  <c:v>4.4877392448135636</c:v>
                </c:pt>
                <c:pt idx="107">
                  <c:v>4.5245320686026176</c:v>
                </c:pt>
                <c:pt idx="108">
                  <c:v>4.5683292516640162</c:v>
                </c:pt>
                <c:pt idx="109">
                  <c:v>4.609128254442874</c:v>
                </c:pt>
                <c:pt idx="110">
                  <c:v>4.6540554193033588</c:v>
                </c:pt>
                <c:pt idx="111">
                  <c:v>4.6933981096448099</c:v>
                </c:pt>
                <c:pt idx="112">
                  <c:v>4.7412444135629075</c:v>
                </c:pt>
                <c:pt idx="113">
                  <c:v>4.7776038804289716</c:v>
                </c:pt>
                <c:pt idx="114">
                  <c:v>4.8142146195113247</c:v>
                </c:pt>
                <c:pt idx="115">
                  <c:v>4.8654521762232301</c:v>
                </c:pt>
                <c:pt idx="116">
                  <c:v>4.9071618209813792</c:v>
                </c:pt>
                <c:pt idx="117">
                  <c:v>4.9430234076858239</c:v>
                </c:pt>
                <c:pt idx="118">
                  <c:v>4.9899744300351161</c:v>
                </c:pt>
                <c:pt idx="119">
                  <c:v>5.0322266224728915</c:v>
                </c:pt>
                <c:pt idx="120">
                  <c:v>5.0708456668419348</c:v>
                </c:pt>
                <c:pt idx="121">
                  <c:v>5.1194615183272782</c:v>
                </c:pt>
                <c:pt idx="122">
                  <c:v>5.16372994181578</c:v>
                </c:pt>
                <c:pt idx="123">
                  <c:v>5.2209560789501239</c:v>
                </c:pt>
                <c:pt idx="124">
                  <c:v>5.2433554457860003</c:v>
                </c:pt>
                <c:pt idx="125">
                  <c:v>5.2899368855161732</c:v>
                </c:pt>
                <c:pt idx="126">
                  <c:v>5.3310727149221799</c:v>
                </c:pt>
                <c:pt idx="127">
                  <c:v>5.3646511706071429</c:v>
                </c:pt>
                <c:pt idx="128">
                  <c:v>5.4120569070046933</c:v>
                </c:pt>
                <c:pt idx="129">
                  <c:v>5.4735657937020825</c:v>
                </c:pt>
                <c:pt idx="130">
                  <c:v>5.5241371202913827</c:v>
                </c:pt>
                <c:pt idx="131">
                  <c:v>5.549033704591646</c:v>
                </c:pt>
                <c:pt idx="132">
                  <c:v>5.6045493367410808</c:v>
                </c:pt>
                <c:pt idx="133">
                  <c:v>5.6430451080552144</c:v>
                </c:pt>
                <c:pt idx="134">
                  <c:v>5.6880365836618614</c:v>
                </c:pt>
                <c:pt idx="135">
                  <c:v>5.7250829414641169</c:v>
                </c:pt>
                <c:pt idx="136">
                  <c:v>5.7769108772313267</c:v>
                </c:pt>
                <c:pt idx="137">
                  <c:v>5.8262257404993703</c:v>
                </c:pt>
                <c:pt idx="138">
                  <c:v>5.8708410971529679</c:v>
                </c:pt>
                <c:pt idx="139">
                  <c:v>5.9125005446634802</c:v>
                </c:pt>
                <c:pt idx="140">
                  <c:v>5.9537114588523679</c:v>
                </c:pt>
                <c:pt idx="141">
                  <c:v>6.0081474207722367</c:v>
                </c:pt>
                <c:pt idx="142">
                  <c:v>6.048714221603559</c:v>
                </c:pt>
                <c:pt idx="143">
                  <c:v>6.089918338387271</c:v>
                </c:pt>
                <c:pt idx="144">
                  <c:v>6.1321423825416259</c:v>
                </c:pt>
                <c:pt idx="145">
                  <c:v>6.1777451160023791</c:v>
                </c:pt>
                <c:pt idx="146">
                  <c:v>6.2299091252609777</c:v>
                </c:pt>
                <c:pt idx="147">
                  <c:v>6.2656836405086125</c:v>
                </c:pt>
                <c:pt idx="148">
                  <c:v>6.3066452523307515</c:v>
                </c:pt>
                <c:pt idx="149">
                  <c:v>6.346013244692668</c:v>
                </c:pt>
                <c:pt idx="150">
                  <c:v>6.3940374710861851</c:v>
                </c:pt>
                <c:pt idx="151">
                  <c:v>6.4278832042404792</c:v>
                </c:pt>
                <c:pt idx="152">
                  <c:v>6.468976633329131</c:v>
                </c:pt>
                <c:pt idx="153">
                  <c:v>6.5200021391062819</c:v>
                </c:pt>
                <c:pt idx="154">
                  <c:v>6.5715920987450067</c:v>
                </c:pt>
                <c:pt idx="155">
                  <c:v>6.6036010243875838</c:v>
                </c:pt>
                <c:pt idx="156">
                  <c:v>6.6474553858481729</c:v>
                </c:pt>
                <c:pt idx="157">
                  <c:v>6.6885397540183025</c:v>
                </c:pt>
                <c:pt idx="158">
                  <c:v>6.739254913443653</c:v>
                </c:pt>
                <c:pt idx="159">
                  <c:v>6.7738816266005051</c:v>
                </c:pt>
                <c:pt idx="160">
                  <c:v>6.8351356077196588</c:v>
                </c:pt>
                <c:pt idx="161">
                  <c:v>6.8941820214822371</c:v>
                </c:pt>
                <c:pt idx="162">
                  <c:v>6.9550370742837524</c:v>
                </c:pt>
                <c:pt idx="163">
                  <c:v>7.0018884593801634</c:v>
                </c:pt>
                <c:pt idx="164">
                  <c:v>7.0306512141415221</c:v>
                </c:pt>
                <c:pt idx="165">
                  <c:v>7.1019130194710307</c:v>
                </c:pt>
                <c:pt idx="166">
                  <c:v>7.1478077543092606</c:v>
                </c:pt>
                <c:pt idx="167">
                  <c:v>7.1907832644834606</c:v>
                </c:pt>
                <c:pt idx="168">
                  <c:v>7.2375959737941411</c:v>
                </c:pt>
                <c:pt idx="169">
                  <c:v>7.2763938875245602</c:v>
                </c:pt>
                <c:pt idx="170">
                  <c:v>7.3190375916580397</c:v>
                </c:pt>
                <c:pt idx="171">
                  <c:v>7.3622902810922541</c:v>
                </c:pt>
                <c:pt idx="172">
                  <c:v>7.4059407880333481</c:v>
                </c:pt>
                <c:pt idx="173">
                  <c:v>7.4158340826000417</c:v>
                </c:pt>
                <c:pt idx="174">
                  <c:v>7.4530182371870319</c:v>
                </c:pt>
                <c:pt idx="175">
                  <c:v>7.4914585659402624</c:v>
                </c:pt>
                <c:pt idx="176">
                  <c:v>7.504761181431082</c:v>
                </c:pt>
                <c:pt idx="177">
                  <c:v>7.521315196756043</c:v>
                </c:pt>
                <c:pt idx="178">
                  <c:v>7.5561529782986137</c:v>
                </c:pt>
                <c:pt idx="179">
                  <c:v>7.5842453310322586</c:v>
                </c:pt>
                <c:pt idx="180">
                  <c:v>7.6128211597941284</c:v>
                </c:pt>
                <c:pt idx="181">
                  <c:v>7.6671895746786296</c:v>
                </c:pt>
                <c:pt idx="182">
                  <c:v>7.692401384481407</c:v>
                </c:pt>
                <c:pt idx="183">
                  <c:v>7.7501436611729533</c:v>
                </c:pt>
                <c:pt idx="184">
                  <c:v>7.809022688243564</c:v>
                </c:pt>
                <c:pt idx="185">
                  <c:v>7.8532860279807712</c:v>
                </c:pt>
                <c:pt idx="186">
                  <c:v>7.9155426407871214</c:v>
                </c:pt>
                <c:pt idx="187">
                  <c:v>7.9921163509794324</c:v>
                </c:pt>
                <c:pt idx="188">
                  <c:v>8.0531445126125423</c:v>
                </c:pt>
                <c:pt idx="189">
                  <c:v>8.1211663468597806</c:v>
                </c:pt>
                <c:pt idx="190">
                  <c:v>8.1918204823300229</c:v>
                </c:pt>
                <c:pt idx="191">
                  <c:v>8.2586688156332624</c:v>
                </c:pt>
                <c:pt idx="192">
                  <c:v>8.3252812370780447</c:v>
                </c:pt>
                <c:pt idx="193">
                  <c:v>8.4063160631861304</c:v>
                </c:pt>
                <c:pt idx="194">
                  <c:v>8.4316501495250868</c:v>
                </c:pt>
                <c:pt idx="195">
                  <c:v>8.5123769732826222</c:v>
                </c:pt>
                <c:pt idx="196">
                  <c:v>8.5794979184450053</c:v>
                </c:pt>
                <c:pt idx="197">
                  <c:v>8.6467861377958677</c:v>
                </c:pt>
                <c:pt idx="198">
                  <c:v>8.7114337853947017</c:v>
                </c:pt>
                <c:pt idx="199">
                  <c:v>8.765446999146377</c:v>
                </c:pt>
                <c:pt idx="200">
                  <c:v>8.8139696631487876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F4-45DB-B2C2-5EC13CE9FFD9}"/>
            </c:ext>
          </c:extLst>
        </c:ser>
        <c:ser>
          <c:idx val="5"/>
          <c:order val="5"/>
          <c:tx>
            <c:strRef>
              <c:f>Case6!$J$1</c:f>
              <c:strCache>
                <c:ptCount val="1"/>
                <c:pt idx="0">
                  <c:v>SWR(D/a=3.938, Core=240#43)</c:v>
                </c:pt>
              </c:strCache>
            </c:strRef>
          </c:tx>
          <c:marker>
            <c:symbol val="none"/>
          </c:marker>
          <c:xVal>
            <c:numRef>
              <c:f>Case6!$A$2:$A$202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Case6!$J$2:$J$202</c:f>
              <c:numCache>
                <c:formatCode>General</c:formatCode>
                <c:ptCount val="201"/>
                <c:pt idx="1">
                  <c:v>1.0560919863446867</c:v>
                </c:pt>
                <c:pt idx="2">
                  <c:v>1.0276199035280449</c:v>
                </c:pt>
                <c:pt idx="3">
                  <c:v>1.0202040608121725</c:v>
                </c:pt>
                <c:pt idx="4">
                  <c:v>1.0176047515791669</c:v>
                </c:pt>
                <c:pt idx="5">
                  <c:v>1.0179748569371108</c:v>
                </c:pt>
                <c:pt idx="6">
                  <c:v>1.0186071076182399</c:v>
                </c:pt>
                <c:pt idx="7">
                  <c:v>1.0191968246173413</c:v>
                </c:pt>
                <c:pt idx="8">
                  <c:v>1.0200051519119722</c:v>
                </c:pt>
                <c:pt idx="9">
                  <c:v>1.0220420809108735</c:v>
                </c:pt>
                <c:pt idx="10">
                  <c:v>1.0232660208247195</c:v>
                </c:pt>
                <c:pt idx="11">
                  <c:v>1.0242897279377965</c:v>
                </c:pt>
                <c:pt idx="12">
                  <c:v>1.0265472461254723</c:v>
                </c:pt>
                <c:pt idx="13">
                  <c:v>1.0284105532341561</c:v>
                </c:pt>
                <c:pt idx="14">
                  <c:v>1.0300803232296902</c:v>
                </c:pt>
                <c:pt idx="15">
                  <c:v>1.0311593017715319</c:v>
                </c:pt>
                <c:pt idx="16">
                  <c:v>1.0334488851207531</c:v>
                </c:pt>
                <c:pt idx="17">
                  <c:v>1.0347348575266895</c:v>
                </c:pt>
                <c:pt idx="18">
                  <c:v>1.0361729259917256</c:v>
                </c:pt>
                <c:pt idx="19">
                  <c:v>1.038308806336611</c:v>
                </c:pt>
                <c:pt idx="20">
                  <c:v>1.0399979708811486</c:v>
                </c:pt>
                <c:pt idx="21">
                  <c:v>1.0412241828852771</c:v>
                </c:pt>
                <c:pt idx="22">
                  <c:v>1.0439860661824292</c:v>
                </c:pt>
                <c:pt idx="23">
                  <c:v>1.0463351853098319</c:v>
                </c:pt>
                <c:pt idx="24">
                  <c:v>1.0476318865446037</c:v>
                </c:pt>
                <c:pt idx="25">
                  <c:v>1.0504642119066965</c:v>
                </c:pt>
                <c:pt idx="26">
                  <c:v>1.0516164849951191</c:v>
                </c:pt>
                <c:pt idx="27">
                  <c:v>1.0531265386012472</c:v>
                </c:pt>
                <c:pt idx="28">
                  <c:v>1.055622400224782</c:v>
                </c:pt>
                <c:pt idx="29">
                  <c:v>1.0573847021056324</c:v>
                </c:pt>
                <c:pt idx="30">
                  <c:v>1.0581295313051391</c:v>
                </c:pt>
                <c:pt idx="31">
                  <c:v>1.0633289040811638</c:v>
                </c:pt>
                <c:pt idx="32">
                  <c:v>1.0628166509387909</c:v>
                </c:pt>
                <c:pt idx="33">
                  <c:v>1.0638466026336746</c:v>
                </c:pt>
                <c:pt idx="34">
                  <c:v>1.0681166291832684</c:v>
                </c:pt>
                <c:pt idx="35">
                  <c:v>1.0728125121589527</c:v>
                </c:pt>
                <c:pt idx="36">
                  <c:v>1.0748032873447899</c:v>
                </c:pt>
                <c:pt idx="37">
                  <c:v>1.0756356554912727</c:v>
                </c:pt>
                <c:pt idx="38">
                  <c:v>1.0799417407446554</c:v>
                </c:pt>
                <c:pt idx="39">
                  <c:v>1.0799417407446554</c:v>
                </c:pt>
                <c:pt idx="40">
                  <c:v>1.0806098784008211</c:v>
                </c:pt>
                <c:pt idx="41">
                  <c:v>1.0850317739428961</c:v>
                </c:pt>
                <c:pt idx="42">
                  <c:v>1.0881304023027298</c:v>
                </c:pt>
                <c:pt idx="43">
                  <c:v>1.0885806789335306</c:v>
                </c:pt>
                <c:pt idx="44">
                  <c:v>1.0917442701454088</c:v>
                </c:pt>
                <c:pt idx="45">
                  <c:v>1.093800926453296</c:v>
                </c:pt>
                <c:pt idx="46">
                  <c:v>1.0950999983933962</c:v>
                </c:pt>
                <c:pt idx="47">
                  <c:v>1.0971503253075348</c:v>
                </c:pt>
                <c:pt idx="48">
                  <c:v>1.097517326392671</c:v>
                </c:pt>
                <c:pt idx="49">
                  <c:v>1.0977868793429433</c:v>
                </c:pt>
                <c:pt idx="50">
                  <c:v>1.1011674794522401</c:v>
                </c:pt>
                <c:pt idx="51">
                  <c:v>1.1108621749928977</c:v>
                </c:pt>
                <c:pt idx="52">
                  <c:v>1.1210748938881814</c:v>
                </c:pt>
                <c:pt idx="53">
                  <c:v>1.1236105463147836</c:v>
                </c:pt>
                <c:pt idx="54">
                  <c:v>1.1268599639232451</c:v>
                </c:pt>
                <c:pt idx="55">
                  <c:v>1.1284564744922312</c:v>
                </c:pt>
                <c:pt idx="56">
                  <c:v>1.1320810554935483</c:v>
                </c:pt>
                <c:pt idx="57">
                  <c:v>1.1352799378843013</c:v>
                </c:pt>
                <c:pt idx="58">
                  <c:v>1.1382181731531857</c:v>
                </c:pt>
                <c:pt idx="59">
                  <c:v>1.1421630749260716</c:v>
                </c:pt>
                <c:pt idx="60">
                  <c:v>1.1466945111810336</c:v>
                </c:pt>
                <c:pt idx="61">
                  <c:v>1.1492668377482393</c:v>
                </c:pt>
                <c:pt idx="62">
                  <c:v>1.1527807121283089</c:v>
                </c:pt>
                <c:pt idx="63">
                  <c:v>1.1558398391108844</c:v>
                </c:pt>
                <c:pt idx="64">
                  <c:v>1.1588737156686164</c:v>
                </c:pt>
                <c:pt idx="65">
                  <c:v>1.1626072750516867</c:v>
                </c:pt>
                <c:pt idx="66">
                  <c:v>1.1650357560399029</c:v>
                </c:pt>
                <c:pt idx="67">
                  <c:v>1.1686556371496331</c:v>
                </c:pt>
                <c:pt idx="68">
                  <c:v>1.1709790698897213</c:v>
                </c:pt>
                <c:pt idx="69">
                  <c:v>1.1750309013141707</c:v>
                </c:pt>
                <c:pt idx="70">
                  <c:v>1.1782078910160534</c:v>
                </c:pt>
                <c:pt idx="71">
                  <c:v>1.181800202345622</c:v>
                </c:pt>
                <c:pt idx="72">
                  <c:v>1.18473531378043</c:v>
                </c:pt>
                <c:pt idx="73">
                  <c:v>1.1881419932466659</c:v>
                </c:pt>
                <c:pt idx="74">
                  <c:v>1.1907482254856332</c:v>
                </c:pt>
                <c:pt idx="75">
                  <c:v>1.1935350972095715</c:v>
                </c:pt>
                <c:pt idx="76">
                  <c:v>1.1975465464092223</c:v>
                </c:pt>
                <c:pt idx="77">
                  <c:v>1.2005955658195429</c:v>
                </c:pt>
                <c:pt idx="78">
                  <c:v>1.2043758533410753</c:v>
                </c:pt>
                <c:pt idx="79">
                  <c:v>1.2090413814535788</c:v>
                </c:pt>
                <c:pt idx="80">
                  <c:v>1.2123621101430675</c:v>
                </c:pt>
                <c:pt idx="81">
                  <c:v>1.2162301122390233</c:v>
                </c:pt>
                <c:pt idx="82">
                  <c:v>1.2195436673148528</c:v>
                </c:pt>
                <c:pt idx="83">
                  <c:v>1.2218789742346032</c:v>
                </c:pt>
                <c:pt idx="84">
                  <c:v>1.2271671522879022</c:v>
                </c:pt>
                <c:pt idx="85">
                  <c:v>1.2308507049429955</c:v>
                </c:pt>
                <c:pt idx="86">
                  <c:v>1.2344415227442398</c:v>
                </c:pt>
                <c:pt idx="87">
                  <c:v>1.2385878069929865</c:v>
                </c:pt>
                <c:pt idx="88">
                  <c:v>1.2415255776315834</c:v>
                </c:pt>
                <c:pt idx="89">
                  <c:v>1.2463197729168372</c:v>
                </c:pt>
                <c:pt idx="90">
                  <c:v>1.2496602382898125</c:v>
                </c:pt>
                <c:pt idx="91">
                  <c:v>1.253885124789929</c:v>
                </c:pt>
                <c:pt idx="92">
                  <c:v>1.2567905783446542</c:v>
                </c:pt>
                <c:pt idx="93">
                  <c:v>1.2614086902711299</c:v>
                </c:pt>
                <c:pt idx="94">
                  <c:v>1.2656553964458617</c:v>
                </c:pt>
                <c:pt idx="95">
                  <c:v>1.2685582093468741</c:v>
                </c:pt>
                <c:pt idx="96">
                  <c:v>1.2723793096859013</c:v>
                </c:pt>
                <c:pt idx="97">
                  <c:v>1.2760889899465924</c:v>
                </c:pt>
                <c:pt idx="98">
                  <c:v>1.2791592738853255</c:v>
                </c:pt>
                <c:pt idx="99">
                  <c:v>1.2837641625492124</c:v>
                </c:pt>
                <c:pt idx="100">
                  <c:v>1.2864922329150588</c:v>
                </c:pt>
                <c:pt idx="101">
                  <c:v>1.2886839059546789</c:v>
                </c:pt>
                <c:pt idx="102">
                  <c:v>1.291491269378888</c:v>
                </c:pt>
                <c:pt idx="103">
                  <c:v>1.293851229687355</c:v>
                </c:pt>
                <c:pt idx="104">
                  <c:v>1.2962881121254757</c:v>
                </c:pt>
                <c:pt idx="105">
                  <c:v>1.2977942721780324</c:v>
                </c:pt>
                <c:pt idx="106">
                  <c:v>1.2998406948183063</c:v>
                </c:pt>
                <c:pt idx="107">
                  <c:v>1.3006294212281233</c:v>
                </c:pt>
                <c:pt idx="108">
                  <c:v>1.2978315992982741</c:v>
                </c:pt>
                <c:pt idx="109">
                  <c:v>1.2962810364046495</c:v>
                </c:pt>
                <c:pt idx="110">
                  <c:v>1.2935350244373298</c:v>
                </c:pt>
                <c:pt idx="111">
                  <c:v>1.28999749683598</c:v>
                </c:pt>
                <c:pt idx="112">
                  <c:v>1.2823130725998004</c:v>
                </c:pt>
                <c:pt idx="113">
                  <c:v>1.2765303845794034</c:v>
                </c:pt>
                <c:pt idx="114">
                  <c:v>1.2695522567344766</c:v>
                </c:pt>
                <c:pt idx="115">
                  <c:v>1.2638128177097057</c:v>
                </c:pt>
                <c:pt idx="116">
                  <c:v>1.2545067897486784</c:v>
                </c:pt>
                <c:pt idx="117">
                  <c:v>1.2487441590937911</c:v>
                </c:pt>
                <c:pt idx="118">
                  <c:v>1.2521455037091302</c:v>
                </c:pt>
                <c:pt idx="119">
                  <c:v>1.267016179338265</c:v>
                </c:pt>
                <c:pt idx="120">
                  <c:v>1.2949518671583109</c:v>
                </c:pt>
                <c:pt idx="121">
                  <c:v>1.3257071360055621</c:v>
                </c:pt>
                <c:pt idx="122">
                  <c:v>1.3521553769375048</c:v>
                </c:pt>
                <c:pt idx="123">
                  <c:v>1.3738198836269215</c:v>
                </c:pt>
                <c:pt idx="124">
                  <c:v>1.3929248286816076</c:v>
                </c:pt>
                <c:pt idx="125">
                  <c:v>1.4092388566941845</c:v>
                </c:pt>
                <c:pt idx="126">
                  <c:v>1.4265615277339139</c:v>
                </c:pt>
                <c:pt idx="127">
                  <c:v>1.4439759497615381</c:v>
                </c:pt>
                <c:pt idx="128">
                  <c:v>1.4594315469222416</c:v>
                </c:pt>
                <c:pt idx="129">
                  <c:v>1.4729587142036868</c:v>
                </c:pt>
                <c:pt idx="130">
                  <c:v>1.4855561534912449</c:v>
                </c:pt>
                <c:pt idx="131">
                  <c:v>1.5010507232744994</c:v>
                </c:pt>
                <c:pt idx="132">
                  <c:v>1.5120400570825241</c:v>
                </c:pt>
                <c:pt idx="133">
                  <c:v>1.5218845481381518</c:v>
                </c:pt>
                <c:pt idx="134">
                  <c:v>1.5357996953783384</c:v>
                </c:pt>
                <c:pt idx="135">
                  <c:v>1.5422000447539581</c:v>
                </c:pt>
                <c:pt idx="136">
                  <c:v>1.5505659002001169</c:v>
                </c:pt>
                <c:pt idx="137">
                  <c:v>1.559957997035667</c:v>
                </c:pt>
                <c:pt idx="138">
                  <c:v>1.5685230662812506</c:v>
                </c:pt>
                <c:pt idx="139">
                  <c:v>1.5724497201857706</c:v>
                </c:pt>
                <c:pt idx="140">
                  <c:v>1.5804363169670994</c:v>
                </c:pt>
                <c:pt idx="141">
                  <c:v>1.5918202848932752</c:v>
                </c:pt>
                <c:pt idx="142">
                  <c:v>1.5977416470707018</c:v>
                </c:pt>
                <c:pt idx="143">
                  <c:v>1.6055300291682861</c:v>
                </c:pt>
                <c:pt idx="144">
                  <c:v>1.6147879348345153</c:v>
                </c:pt>
                <c:pt idx="145">
                  <c:v>1.6213769572409336</c:v>
                </c:pt>
                <c:pt idx="146">
                  <c:v>1.6269323837386653</c:v>
                </c:pt>
                <c:pt idx="147">
                  <c:v>1.6359154592259428</c:v>
                </c:pt>
                <c:pt idx="148">
                  <c:v>1.6437736899417681</c:v>
                </c:pt>
                <c:pt idx="149">
                  <c:v>1.6527705423618111</c:v>
                </c:pt>
                <c:pt idx="150">
                  <c:v>1.6617877452635184</c:v>
                </c:pt>
                <c:pt idx="151">
                  <c:v>1.6712457856119807</c:v>
                </c:pt>
                <c:pt idx="152">
                  <c:v>1.6799878546967133</c:v>
                </c:pt>
                <c:pt idx="153">
                  <c:v>1.6897277087293228</c:v>
                </c:pt>
                <c:pt idx="154">
                  <c:v>1.6975120607722505</c:v>
                </c:pt>
                <c:pt idx="155">
                  <c:v>1.7064420310892734</c:v>
                </c:pt>
                <c:pt idx="156">
                  <c:v>1.714543169648449</c:v>
                </c:pt>
                <c:pt idx="157">
                  <c:v>1.7233040574346907</c:v>
                </c:pt>
                <c:pt idx="158">
                  <c:v>1.7291389142908362</c:v>
                </c:pt>
                <c:pt idx="159">
                  <c:v>1.7388804751097577</c:v>
                </c:pt>
                <c:pt idx="160">
                  <c:v>1.748846514550535</c:v>
                </c:pt>
                <c:pt idx="161">
                  <c:v>1.754520538390653</c:v>
                </c:pt>
                <c:pt idx="162">
                  <c:v>1.7634325077068871</c:v>
                </c:pt>
                <c:pt idx="163">
                  <c:v>1.7705735679385661</c:v>
                </c:pt>
                <c:pt idx="164">
                  <c:v>1.7763535632392089</c:v>
                </c:pt>
                <c:pt idx="165">
                  <c:v>1.7858161137087363</c:v>
                </c:pt>
                <c:pt idx="166">
                  <c:v>1.7904296947182747</c:v>
                </c:pt>
                <c:pt idx="167">
                  <c:v>1.7956066177373222</c:v>
                </c:pt>
                <c:pt idx="168">
                  <c:v>1.7988368951114357</c:v>
                </c:pt>
                <c:pt idx="169">
                  <c:v>1.8047669513158882</c:v>
                </c:pt>
                <c:pt idx="170">
                  <c:v>1.8080171053554819</c:v>
                </c:pt>
                <c:pt idx="171">
                  <c:v>1.8117678946886668</c:v>
                </c:pt>
                <c:pt idx="172">
                  <c:v>1.8146535140887938</c:v>
                </c:pt>
                <c:pt idx="173">
                  <c:v>1.8164438501056726</c:v>
                </c:pt>
                <c:pt idx="174">
                  <c:v>1.8194704475056487</c:v>
                </c:pt>
                <c:pt idx="175">
                  <c:v>1.8217558495617592</c:v>
                </c:pt>
                <c:pt idx="176">
                  <c:v>1.8238252414475686</c:v>
                </c:pt>
                <c:pt idx="177">
                  <c:v>1.8228269100532153</c:v>
                </c:pt>
                <c:pt idx="178">
                  <c:v>1.8222354692025711</c:v>
                </c:pt>
                <c:pt idx="179">
                  <c:v>1.8217301657005958</c:v>
                </c:pt>
                <c:pt idx="180">
                  <c:v>1.8211066413178476</c:v>
                </c:pt>
                <c:pt idx="181">
                  <c:v>1.8206915230279859</c:v>
                </c:pt>
                <c:pt idx="182">
                  <c:v>1.8151504204541495</c:v>
                </c:pt>
                <c:pt idx="183">
                  <c:v>1.8106386323928483</c:v>
                </c:pt>
                <c:pt idx="184">
                  <c:v>1.8091099157359483</c:v>
                </c:pt>
                <c:pt idx="185">
                  <c:v>1.8062963363699682</c:v>
                </c:pt>
                <c:pt idx="186">
                  <c:v>1.8009453764621237</c:v>
                </c:pt>
                <c:pt idx="187">
                  <c:v>1.7952382384665964</c:v>
                </c:pt>
                <c:pt idx="188">
                  <c:v>1.7923751551701261</c:v>
                </c:pt>
                <c:pt idx="189">
                  <c:v>1.7880862233519823</c:v>
                </c:pt>
                <c:pt idx="190">
                  <c:v>1.7866877235545862</c:v>
                </c:pt>
                <c:pt idx="191">
                  <c:v>1.784843074669201</c:v>
                </c:pt>
                <c:pt idx="192">
                  <c:v>1.7834745809295158</c:v>
                </c:pt>
                <c:pt idx="193">
                  <c:v>1.7872512842262263</c:v>
                </c:pt>
                <c:pt idx="194">
                  <c:v>1.7908164025518334</c:v>
                </c:pt>
                <c:pt idx="195">
                  <c:v>1.7944333414602978</c:v>
                </c:pt>
                <c:pt idx="196">
                  <c:v>1.8048139420162645</c:v>
                </c:pt>
                <c:pt idx="197">
                  <c:v>1.816108143975401</c:v>
                </c:pt>
                <c:pt idx="198">
                  <c:v>1.8290384858881075</c:v>
                </c:pt>
                <c:pt idx="199">
                  <c:v>1.8450655449367237</c:v>
                </c:pt>
                <c:pt idx="200">
                  <c:v>1.8667925262821317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F4-45DB-B2C2-5EC13CE9FFD9}"/>
            </c:ext>
          </c:extLst>
        </c:ser>
        <c:ser>
          <c:idx val="4"/>
          <c:order val="6"/>
          <c:tx>
            <c:strRef>
              <c:f>'Case 5'!$J$1</c:f>
              <c:strCache>
                <c:ptCount val="1"/>
                <c:pt idx="0">
                  <c:v>SWR(D/a=3.500, Core=240#43)</c:v>
                </c:pt>
              </c:strCache>
            </c:strRef>
          </c:tx>
          <c:marker>
            <c:symbol val="none"/>
          </c:marker>
          <c:xVal>
            <c:numRef>
              <c:f>'Case 5'!$A$2:$A$202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5'!$J$2:$J$202</c:f>
              <c:numCache>
                <c:formatCode>General</c:formatCode>
                <c:ptCount val="201"/>
                <c:pt idx="1">
                  <c:v>1.0565114332458287</c:v>
                </c:pt>
                <c:pt idx="2">
                  <c:v>1.0261646300415161</c:v>
                </c:pt>
                <c:pt idx="3">
                  <c:v>1.0178247338161057</c:v>
                </c:pt>
                <c:pt idx="4">
                  <c:v>1.0151898157754797</c:v>
                </c:pt>
                <c:pt idx="5">
                  <c:v>1.0149517064920204</c:v>
                </c:pt>
                <c:pt idx="6">
                  <c:v>1.0138984173102552</c:v>
                </c:pt>
                <c:pt idx="7">
                  <c:v>1.0137103459277512</c:v>
                </c:pt>
                <c:pt idx="8">
                  <c:v>1.0118727345982386</c:v>
                </c:pt>
                <c:pt idx="9">
                  <c:v>1.0135346594012036</c:v>
                </c:pt>
                <c:pt idx="10">
                  <c:v>1.0136956639882939</c:v>
                </c:pt>
                <c:pt idx="11">
                  <c:v>1.0134988481191616</c:v>
                </c:pt>
                <c:pt idx="12">
                  <c:v>1.0141589588663142</c:v>
                </c:pt>
                <c:pt idx="13">
                  <c:v>1.0145069233842017</c:v>
                </c:pt>
                <c:pt idx="14">
                  <c:v>1.0145069233842017</c:v>
                </c:pt>
                <c:pt idx="15">
                  <c:v>1.0147351304762442</c:v>
                </c:pt>
                <c:pt idx="16">
                  <c:v>1.0161285119918082</c:v>
                </c:pt>
                <c:pt idx="17">
                  <c:v>1.017349787638137</c:v>
                </c:pt>
                <c:pt idx="18">
                  <c:v>1.0167383517771527</c:v>
                </c:pt>
                <c:pt idx="19">
                  <c:v>1.0172158081192624</c:v>
                </c:pt>
                <c:pt idx="20">
                  <c:v>1.0179673251201136</c:v>
                </c:pt>
                <c:pt idx="21">
                  <c:v>1.0190440542767174</c:v>
                </c:pt>
                <c:pt idx="22">
                  <c:v>1.0200790503381862</c:v>
                </c:pt>
                <c:pt idx="23">
                  <c:v>1.0213010390284931</c:v>
                </c:pt>
                <c:pt idx="24">
                  <c:v>1.0207529393910608</c:v>
                </c:pt>
                <c:pt idx="25">
                  <c:v>1.0233261007504724</c:v>
                </c:pt>
                <c:pt idx="26">
                  <c:v>1.0242618496685287</c:v>
                </c:pt>
                <c:pt idx="27">
                  <c:v>1.0248988932706242</c:v>
                </c:pt>
                <c:pt idx="28">
                  <c:v>1.0257150388133403</c:v>
                </c:pt>
                <c:pt idx="29">
                  <c:v>1.0279412947276034</c:v>
                </c:pt>
                <c:pt idx="30">
                  <c:v>1.0279888356771365</c:v>
                </c:pt>
                <c:pt idx="31">
                  <c:v>1.0307043022715681</c:v>
                </c:pt>
                <c:pt idx="32">
                  <c:v>1.031500160414802</c:v>
                </c:pt>
                <c:pt idx="33">
                  <c:v>1.032761509321575</c:v>
                </c:pt>
                <c:pt idx="34">
                  <c:v>1.0346400475422672</c:v>
                </c:pt>
                <c:pt idx="35">
                  <c:v>1.0382691796676562</c:v>
                </c:pt>
                <c:pt idx="36">
                  <c:v>1.0395761248717064</c:v>
                </c:pt>
                <c:pt idx="37">
                  <c:v>1.0391383470481299</c:v>
                </c:pt>
                <c:pt idx="38">
                  <c:v>1.042390234377665</c:v>
                </c:pt>
                <c:pt idx="39">
                  <c:v>1.0444318299680475</c:v>
                </c:pt>
                <c:pt idx="40">
                  <c:v>1.0453827836488441</c:v>
                </c:pt>
                <c:pt idx="41">
                  <c:v>1.0464083284017942</c:v>
                </c:pt>
                <c:pt idx="42">
                  <c:v>1.0502615338558148</c:v>
                </c:pt>
                <c:pt idx="43">
                  <c:v>1.0504939233282373</c:v>
                </c:pt>
                <c:pt idx="44">
                  <c:v>1.0530065135832183</c:v>
                </c:pt>
                <c:pt idx="45">
                  <c:v>1.0553496153301989</c:v>
                </c:pt>
                <c:pt idx="46">
                  <c:v>1.0570155476194298</c:v>
                </c:pt>
                <c:pt idx="47">
                  <c:v>1.058919878401172</c:v>
                </c:pt>
                <c:pt idx="48">
                  <c:v>1.0606395324212314</c:v>
                </c:pt>
                <c:pt idx="49">
                  <c:v>1.0625858255103646</c:v>
                </c:pt>
                <c:pt idx="50">
                  <c:v>1.0687633542660564</c:v>
                </c:pt>
                <c:pt idx="51">
                  <c:v>1.0822560484372912</c:v>
                </c:pt>
                <c:pt idx="52">
                  <c:v>1.0900048870278756</c:v>
                </c:pt>
                <c:pt idx="53">
                  <c:v>1.0906338300480387</c:v>
                </c:pt>
                <c:pt idx="54">
                  <c:v>1.0908504639819954</c:v>
                </c:pt>
                <c:pt idx="55">
                  <c:v>1.0920952612265085</c:v>
                </c:pt>
                <c:pt idx="56">
                  <c:v>1.09504070522437</c:v>
                </c:pt>
                <c:pt idx="57">
                  <c:v>1.0982447298189026</c:v>
                </c:pt>
                <c:pt idx="58">
                  <c:v>1.101002175923977</c:v>
                </c:pt>
                <c:pt idx="59">
                  <c:v>1.1042345345141267</c:v>
                </c:pt>
                <c:pt idx="60">
                  <c:v>1.1065382075641874</c:v>
                </c:pt>
                <c:pt idx="61">
                  <c:v>1.109158512025519</c:v>
                </c:pt>
                <c:pt idx="62">
                  <c:v>1.1125321567291957</c:v>
                </c:pt>
                <c:pt idx="63">
                  <c:v>1.1148941514343325</c:v>
                </c:pt>
                <c:pt idx="64">
                  <c:v>1.1174442194346972</c:v>
                </c:pt>
                <c:pt idx="65">
                  <c:v>1.1209494426919637</c:v>
                </c:pt>
                <c:pt idx="66">
                  <c:v>1.1243688336442064</c:v>
                </c:pt>
                <c:pt idx="67">
                  <c:v>1.127635616390098</c:v>
                </c:pt>
                <c:pt idx="68">
                  <c:v>1.1305356422816994</c:v>
                </c:pt>
                <c:pt idx="69">
                  <c:v>1.1334460384492422</c:v>
                </c:pt>
                <c:pt idx="70">
                  <c:v>1.1366751951073173</c:v>
                </c:pt>
                <c:pt idx="71">
                  <c:v>1.1396838135046985</c:v>
                </c:pt>
                <c:pt idx="72">
                  <c:v>1.1440855466564284</c:v>
                </c:pt>
                <c:pt idx="73">
                  <c:v>1.1471531640191912</c:v>
                </c:pt>
                <c:pt idx="74">
                  <c:v>1.1512977664051947</c:v>
                </c:pt>
                <c:pt idx="75">
                  <c:v>1.1551278919866099</c:v>
                </c:pt>
                <c:pt idx="76">
                  <c:v>1.1579630809952481</c:v>
                </c:pt>
                <c:pt idx="77">
                  <c:v>1.1612215006708586</c:v>
                </c:pt>
                <c:pt idx="78">
                  <c:v>1.1662241741826698</c:v>
                </c:pt>
                <c:pt idx="79">
                  <c:v>1.1691764179833237</c:v>
                </c:pt>
                <c:pt idx="80">
                  <c:v>1.173261806859937</c:v>
                </c:pt>
                <c:pt idx="81">
                  <c:v>1.1779474986213196</c:v>
                </c:pt>
                <c:pt idx="82">
                  <c:v>1.1809107724294312</c:v>
                </c:pt>
                <c:pt idx="83">
                  <c:v>1.1856671104596619</c:v>
                </c:pt>
                <c:pt idx="84">
                  <c:v>1.1887149193402968</c:v>
                </c:pt>
                <c:pt idx="85">
                  <c:v>1.1934082379790674</c:v>
                </c:pt>
                <c:pt idx="86">
                  <c:v>1.1970926375492252</c:v>
                </c:pt>
                <c:pt idx="87">
                  <c:v>1.2006229769968602</c:v>
                </c:pt>
                <c:pt idx="88">
                  <c:v>1.2045400227909715</c:v>
                </c:pt>
                <c:pt idx="89">
                  <c:v>1.2081924987241617</c:v>
                </c:pt>
                <c:pt idx="90">
                  <c:v>1.2129835910183331</c:v>
                </c:pt>
                <c:pt idx="91">
                  <c:v>1.2167989464799505</c:v>
                </c:pt>
                <c:pt idx="92">
                  <c:v>1.220409078018271</c:v>
                </c:pt>
                <c:pt idx="93">
                  <c:v>1.2237217760378973</c:v>
                </c:pt>
                <c:pt idx="94">
                  <c:v>1.2284316166527189</c:v>
                </c:pt>
                <c:pt idx="95">
                  <c:v>1.2310889697852754</c:v>
                </c:pt>
                <c:pt idx="96">
                  <c:v>1.2349735924733534</c:v>
                </c:pt>
                <c:pt idx="97">
                  <c:v>1.2388479343147503</c:v>
                </c:pt>
                <c:pt idx="98">
                  <c:v>1.2405226725756984</c:v>
                </c:pt>
                <c:pt idx="99">
                  <c:v>1.2440715834902274</c:v>
                </c:pt>
                <c:pt idx="100">
                  <c:v>1.2462130275454038</c:v>
                </c:pt>
                <c:pt idx="101">
                  <c:v>1.2491668218400496</c:v>
                </c:pt>
                <c:pt idx="102">
                  <c:v>1.2514926735320184</c:v>
                </c:pt>
                <c:pt idx="103">
                  <c:v>1.2544253971885273</c:v>
                </c:pt>
                <c:pt idx="104">
                  <c:v>1.255879049366466</c:v>
                </c:pt>
                <c:pt idx="105">
                  <c:v>1.2562409363737448</c:v>
                </c:pt>
                <c:pt idx="106">
                  <c:v>1.2570659422554371</c:v>
                </c:pt>
                <c:pt idx="107">
                  <c:v>1.2572521497058453</c:v>
                </c:pt>
                <c:pt idx="108">
                  <c:v>1.2572008093582516</c:v>
                </c:pt>
                <c:pt idx="109">
                  <c:v>1.2550454627014822</c:v>
                </c:pt>
                <c:pt idx="110">
                  <c:v>1.2530187805017505</c:v>
                </c:pt>
                <c:pt idx="111">
                  <c:v>1.2501039820239059</c:v>
                </c:pt>
                <c:pt idx="112">
                  <c:v>1.2510867442568359</c:v>
                </c:pt>
                <c:pt idx="113">
                  <c:v>1.2551791326092858</c:v>
                </c:pt>
                <c:pt idx="114">
                  <c:v>1.2637891032879878</c:v>
                </c:pt>
                <c:pt idx="115">
                  <c:v>1.2736853565799902</c:v>
                </c:pt>
                <c:pt idx="116">
                  <c:v>1.2879664661690635</c:v>
                </c:pt>
                <c:pt idx="117">
                  <c:v>1.3076118527748457</c:v>
                </c:pt>
                <c:pt idx="118">
                  <c:v>1.3325792849114648</c:v>
                </c:pt>
                <c:pt idx="119">
                  <c:v>1.357880639361037</c:v>
                </c:pt>
                <c:pt idx="120">
                  <c:v>1.3800421046502869</c:v>
                </c:pt>
                <c:pt idx="121">
                  <c:v>1.3957177770502391</c:v>
                </c:pt>
                <c:pt idx="122">
                  <c:v>1.4046462751873565</c:v>
                </c:pt>
                <c:pt idx="123">
                  <c:v>1.4099413415853776</c:v>
                </c:pt>
                <c:pt idx="124">
                  <c:v>1.4267944209298153</c:v>
                </c:pt>
                <c:pt idx="125">
                  <c:v>1.4480598857335134</c:v>
                </c:pt>
                <c:pt idx="126">
                  <c:v>1.4614998066088363</c:v>
                </c:pt>
                <c:pt idx="127">
                  <c:v>1.4708479083963535</c:v>
                </c:pt>
                <c:pt idx="128">
                  <c:v>1.4765724648313288</c:v>
                </c:pt>
                <c:pt idx="129">
                  <c:v>1.4803980192213502</c:v>
                </c:pt>
                <c:pt idx="130">
                  <c:v>1.4861634859820583</c:v>
                </c:pt>
                <c:pt idx="131">
                  <c:v>1.4942775776105266</c:v>
                </c:pt>
                <c:pt idx="132">
                  <c:v>1.5001060260049504</c:v>
                </c:pt>
                <c:pt idx="133">
                  <c:v>1.5013079538830318</c:v>
                </c:pt>
                <c:pt idx="134">
                  <c:v>1.5093942026199105</c:v>
                </c:pt>
                <c:pt idx="135">
                  <c:v>1.51364886449539</c:v>
                </c:pt>
                <c:pt idx="136">
                  <c:v>1.5174664309911976</c:v>
                </c:pt>
                <c:pt idx="137">
                  <c:v>1.5218827165647415</c:v>
                </c:pt>
                <c:pt idx="138">
                  <c:v>1.5299735723177503</c:v>
                </c:pt>
                <c:pt idx="139">
                  <c:v>1.5320416751561012</c:v>
                </c:pt>
                <c:pt idx="140">
                  <c:v>1.5347154298998067</c:v>
                </c:pt>
                <c:pt idx="141">
                  <c:v>1.5405187649226626</c:v>
                </c:pt>
                <c:pt idx="142">
                  <c:v>1.5454985296413197</c:v>
                </c:pt>
                <c:pt idx="143">
                  <c:v>1.5491341171687776</c:v>
                </c:pt>
                <c:pt idx="144">
                  <c:v>1.5537831839338077</c:v>
                </c:pt>
                <c:pt idx="145">
                  <c:v>1.5572023933075054</c:v>
                </c:pt>
                <c:pt idx="146">
                  <c:v>1.5611135028266754</c:v>
                </c:pt>
                <c:pt idx="147">
                  <c:v>1.5655830558676089</c:v>
                </c:pt>
                <c:pt idx="148">
                  <c:v>1.5683929605568219</c:v>
                </c:pt>
                <c:pt idx="149">
                  <c:v>1.5720311288967024</c:v>
                </c:pt>
                <c:pt idx="150">
                  <c:v>1.577547083691909</c:v>
                </c:pt>
                <c:pt idx="151">
                  <c:v>1.5816407345497034</c:v>
                </c:pt>
                <c:pt idx="152">
                  <c:v>1.5871036949188913</c:v>
                </c:pt>
                <c:pt idx="153">
                  <c:v>1.5919942155044378</c:v>
                </c:pt>
                <c:pt idx="154">
                  <c:v>1.5957558032041483</c:v>
                </c:pt>
                <c:pt idx="155">
                  <c:v>1.5992081099031463</c:v>
                </c:pt>
                <c:pt idx="156">
                  <c:v>1.6031380522618615</c:v>
                </c:pt>
                <c:pt idx="157">
                  <c:v>1.6065420362074823</c:v>
                </c:pt>
                <c:pt idx="158">
                  <c:v>1.6100716201685719</c:v>
                </c:pt>
                <c:pt idx="159">
                  <c:v>1.6150931258408383</c:v>
                </c:pt>
                <c:pt idx="160">
                  <c:v>1.6173852760350866</c:v>
                </c:pt>
                <c:pt idx="161">
                  <c:v>1.6202071809898317</c:v>
                </c:pt>
                <c:pt idx="162">
                  <c:v>1.6221821799718383</c:v>
                </c:pt>
                <c:pt idx="163">
                  <c:v>1.6235940134793201</c:v>
                </c:pt>
                <c:pt idx="164">
                  <c:v>1.6271011486085638</c:v>
                </c:pt>
                <c:pt idx="165">
                  <c:v>1.627117651501409</c:v>
                </c:pt>
                <c:pt idx="166">
                  <c:v>1.628124143018409</c:v>
                </c:pt>
                <c:pt idx="167">
                  <c:v>1.6273910478483278</c:v>
                </c:pt>
                <c:pt idx="168">
                  <c:v>1.6288216317343955</c:v>
                </c:pt>
                <c:pt idx="169">
                  <c:v>1.6292013928633966</c:v>
                </c:pt>
                <c:pt idx="170">
                  <c:v>1.6297716217989995</c:v>
                </c:pt>
                <c:pt idx="171">
                  <c:v>1.6290500793452491</c:v>
                </c:pt>
                <c:pt idx="172">
                  <c:v>1.6280673113445618</c:v>
                </c:pt>
                <c:pt idx="173">
                  <c:v>1.626295043279818</c:v>
                </c:pt>
                <c:pt idx="174">
                  <c:v>1.6248795393612334</c:v>
                </c:pt>
                <c:pt idx="175">
                  <c:v>1.6234884308045177</c:v>
                </c:pt>
                <c:pt idx="176">
                  <c:v>1.6230115157318818</c:v>
                </c:pt>
                <c:pt idx="177">
                  <c:v>1.6194962508617325</c:v>
                </c:pt>
                <c:pt idx="178">
                  <c:v>1.6161817656258521</c:v>
                </c:pt>
                <c:pt idx="179">
                  <c:v>1.6141590308923222</c:v>
                </c:pt>
                <c:pt idx="180">
                  <c:v>1.6097108808473188</c:v>
                </c:pt>
                <c:pt idx="181">
                  <c:v>1.606593233321064</c:v>
                </c:pt>
                <c:pt idx="182">
                  <c:v>1.6015449125724097</c:v>
                </c:pt>
                <c:pt idx="183">
                  <c:v>1.5975249286676152</c:v>
                </c:pt>
                <c:pt idx="184">
                  <c:v>1.5924654108937031</c:v>
                </c:pt>
                <c:pt idx="185">
                  <c:v>1.5881540804173242</c:v>
                </c:pt>
                <c:pt idx="186">
                  <c:v>1.5832065014648862</c:v>
                </c:pt>
                <c:pt idx="187">
                  <c:v>1.5782675603569529</c:v>
                </c:pt>
                <c:pt idx="188">
                  <c:v>1.5725580584265055</c:v>
                </c:pt>
                <c:pt idx="189">
                  <c:v>1.5666891784094541</c:v>
                </c:pt>
                <c:pt idx="190">
                  <c:v>1.5634315734245925</c:v>
                </c:pt>
                <c:pt idx="191">
                  <c:v>1.5577639388785076</c:v>
                </c:pt>
                <c:pt idx="192">
                  <c:v>1.5539455511017704</c:v>
                </c:pt>
                <c:pt idx="193">
                  <c:v>1.5508824217925745</c:v>
                </c:pt>
                <c:pt idx="194">
                  <c:v>1.5482857371975491</c:v>
                </c:pt>
                <c:pt idx="195">
                  <c:v>1.5491236793752496</c:v>
                </c:pt>
                <c:pt idx="196">
                  <c:v>1.5502351216480637</c:v>
                </c:pt>
                <c:pt idx="197">
                  <c:v>1.5501983761540099</c:v>
                </c:pt>
                <c:pt idx="198">
                  <c:v>1.5537360534987152</c:v>
                </c:pt>
                <c:pt idx="199">
                  <c:v>1.5587706526895433</c:v>
                </c:pt>
                <c:pt idx="200">
                  <c:v>1.5614000622876389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F4-45DB-B2C2-5EC13CE9FFD9}"/>
            </c:ext>
          </c:extLst>
        </c:ser>
        <c:ser>
          <c:idx val="1"/>
          <c:order val="7"/>
          <c:tx>
            <c:strRef>
              <c:f>'Case 3'!$J$1</c:f>
              <c:strCache>
                <c:ptCount val="1"/>
                <c:pt idx="0">
                  <c:v>SWR(D/a=2.833, Core=140#43)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3'!$J$2:$J$202</c:f>
              <c:numCache>
                <c:formatCode>General</c:formatCode>
                <c:ptCount val="201"/>
                <c:pt idx="1">
                  <c:v>1.0878601656157301</c:v>
                </c:pt>
                <c:pt idx="2">
                  <c:v>1.0424871852117865</c:v>
                </c:pt>
                <c:pt idx="3">
                  <c:v>1.0284034424971129</c:v>
                </c:pt>
                <c:pt idx="4">
                  <c:v>1.0245180618645939</c:v>
                </c:pt>
                <c:pt idx="5">
                  <c:v>1.0230955074980368</c:v>
                </c:pt>
                <c:pt idx="6">
                  <c:v>1.0224716102862961</c:v>
                </c:pt>
                <c:pt idx="7">
                  <c:v>1.0222465094309494</c:v>
                </c:pt>
                <c:pt idx="8">
                  <c:v>1.0230599666752254</c:v>
                </c:pt>
                <c:pt idx="9">
                  <c:v>1.0230614014958677</c:v>
                </c:pt>
                <c:pt idx="10">
                  <c:v>1.0251239116365787</c:v>
                </c:pt>
                <c:pt idx="11">
                  <c:v>1.0255620735666551</c:v>
                </c:pt>
                <c:pt idx="12">
                  <c:v>1.026574040461999</c:v>
                </c:pt>
                <c:pt idx="13">
                  <c:v>1.0268647252105547</c:v>
                </c:pt>
                <c:pt idx="14">
                  <c:v>1.0284657050491668</c:v>
                </c:pt>
                <c:pt idx="15">
                  <c:v>1.0301334843558028</c:v>
                </c:pt>
                <c:pt idx="16">
                  <c:v>1.030919115457172</c:v>
                </c:pt>
                <c:pt idx="17">
                  <c:v>1.0327218546994172</c:v>
                </c:pt>
                <c:pt idx="18">
                  <c:v>1.0336693680711579</c:v>
                </c:pt>
                <c:pt idx="19">
                  <c:v>1.0337443244961799</c:v>
                </c:pt>
                <c:pt idx="20">
                  <c:v>1.0351993458349935</c:v>
                </c:pt>
                <c:pt idx="21">
                  <c:v>1.036447854774859</c:v>
                </c:pt>
                <c:pt idx="22">
                  <c:v>1.0382323941992631</c:v>
                </c:pt>
                <c:pt idx="23">
                  <c:v>1.0378777378241508</c:v>
                </c:pt>
                <c:pt idx="24">
                  <c:v>1.0394764741996754</c:v>
                </c:pt>
                <c:pt idx="25">
                  <c:v>1.0422747811560182</c:v>
                </c:pt>
                <c:pt idx="26">
                  <c:v>1.0427263864678735</c:v>
                </c:pt>
                <c:pt idx="27">
                  <c:v>1.0447216449275896</c:v>
                </c:pt>
                <c:pt idx="28">
                  <c:v>1.0451870687598173</c:v>
                </c:pt>
                <c:pt idx="29">
                  <c:v>1.046690384692065</c:v>
                </c:pt>
                <c:pt idx="30">
                  <c:v>1.0473134804142101</c:v>
                </c:pt>
                <c:pt idx="31">
                  <c:v>1.0496476960471479</c:v>
                </c:pt>
                <c:pt idx="32">
                  <c:v>1.0520662370185201</c:v>
                </c:pt>
                <c:pt idx="33">
                  <c:v>1.0517490352363328</c:v>
                </c:pt>
                <c:pt idx="34">
                  <c:v>1.0543695900826662</c:v>
                </c:pt>
                <c:pt idx="35">
                  <c:v>1.0590785194255594</c:v>
                </c:pt>
                <c:pt idx="36">
                  <c:v>1.0576271748927495</c:v>
                </c:pt>
                <c:pt idx="37">
                  <c:v>1.0579430975140049</c:v>
                </c:pt>
                <c:pt idx="38">
                  <c:v>1.0622354637066365</c:v>
                </c:pt>
                <c:pt idx="39">
                  <c:v>1.0639413588907309</c:v>
                </c:pt>
                <c:pt idx="40">
                  <c:v>1.0620257872858951</c:v>
                </c:pt>
                <c:pt idx="41">
                  <c:v>1.065418390116355</c:v>
                </c:pt>
                <c:pt idx="42">
                  <c:v>1.0682988928440444</c:v>
                </c:pt>
                <c:pt idx="43">
                  <c:v>1.0695403200735858</c:v>
                </c:pt>
                <c:pt idx="44">
                  <c:v>1.0706192172585647</c:v>
                </c:pt>
                <c:pt idx="45">
                  <c:v>1.0732940376691646</c:v>
                </c:pt>
                <c:pt idx="46">
                  <c:v>1.0744969424800934</c:v>
                </c:pt>
                <c:pt idx="47">
                  <c:v>1.0752865858215985</c:v>
                </c:pt>
                <c:pt idx="48">
                  <c:v>1.0765495468066444</c:v>
                </c:pt>
                <c:pt idx="49">
                  <c:v>1.0783035856159733</c:v>
                </c:pt>
                <c:pt idx="50">
                  <c:v>1.0789537802145346</c:v>
                </c:pt>
                <c:pt idx="51">
                  <c:v>1.0842810373975</c:v>
                </c:pt>
                <c:pt idx="52">
                  <c:v>1.0901536059701089</c:v>
                </c:pt>
                <c:pt idx="53">
                  <c:v>1.0943007488656593</c:v>
                </c:pt>
                <c:pt idx="54">
                  <c:v>1.0961603414147616</c:v>
                </c:pt>
                <c:pt idx="55">
                  <c:v>1.0986132179887746</c:v>
                </c:pt>
                <c:pt idx="56">
                  <c:v>1.1006634149816161</c:v>
                </c:pt>
                <c:pt idx="57">
                  <c:v>1.1024503148342544</c:v>
                </c:pt>
                <c:pt idx="58">
                  <c:v>1.1046141422749529</c:v>
                </c:pt>
                <c:pt idx="59">
                  <c:v>1.1073927218097783</c:v>
                </c:pt>
                <c:pt idx="60">
                  <c:v>1.1098738591796373</c:v>
                </c:pt>
                <c:pt idx="61">
                  <c:v>1.1122267998291613</c:v>
                </c:pt>
                <c:pt idx="62">
                  <c:v>1.1141864493769951</c:v>
                </c:pt>
                <c:pt idx="63">
                  <c:v>1.1164822097823861</c:v>
                </c:pt>
                <c:pt idx="64">
                  <c:v>1.1186499259302687</c:v>
                </c:pt>
                <c:pt idx="65">
                  <c:v>1.1207157324220092</c:v>
                </c:pt>
                <c:pt idx="66">
                  <c:v>1.1237437464165474</c:v>
                </c:pt>
                <c:pt idx="67">
                  <c:v>1.1263594133911852</c:v>
                </c:pt>
                <c:pt idx="68">
                  <c:v>1.1292670034831509</c:v>
                </c:pt>
                <c:pt idx="69">
                  <c:v>1.1320757595300779</c:v>
                </c:pt>
                <c:pt idx="70">
                  <c:v>1.1348240622755765</c:v>
                </c:pt>
                <c:pt idx="71">
                  <c:v>1.1366124364341927</c:v>
                </c:pt>
                <c:pt idx="72">
                  <c:v>1.1398418375091237</c:v>
                </c:pt>
                <c:pt idx="73">
                  <c:v>1.1417622170237676</c:v>
                </c:pt>
                <c:pt idx="74">
                  <c:v>1.1452939304289096</c:v>
                </c:pt>
                <c:pt idx="75">
                  <c:v>1.1481796024975173</c:v>
                </c:pt>
                <c:pt idx="76">
                  <c:v>1.1507729729813332</c:v>
                </c:pt>
                <c:pt idx="77">
                  <c:v>1.1543303040881743</c:v>
                </c:pt>
                <c:pt idx="78">
                  <c:v>1.1569953677999194</c:v>
                </c:pt>
                <c:pt idx="79">
                  <c:v>1.1597066509595262</c:v>
                </c:pt>
                <c:pt idx="80">
                  <c:v>1.1629568968949386</c:v>
                </c:pt>
                <c:pt idx="81">
                  <c:v>1.1665808111171283</c:v>
                </c:pt>
                <c:pt idx="82">
                  <c:v>1.1700560763948806</c:v>
                </c:pt>
                <c:pt idx="83">
                  <c:v>1.1732006733497455</c:v>
                </c:pt>
                <c:pt idx="84">
                  <c:v>1.176062652993062</c:v>
                </c:pt>
                <c:pt idx="85">
                  <c:v>1.1804535598085162</c:v>
                </c:pt>
                <c:pt idx="86">
                  <c:v>1.1829080044616873</c:v>
                </c:pt>
                <c:pt idx="87">
                  <c:v>1.1871811576812159</c:v>
                </c:pt>
                <c:pt idx="88">
                  <c:v>1.1907422697589529</c:v>
                </c:pt>
                <c:pt idx="89">
                  <c:v>1.1940318016074232</c:v>
                </c:pt>
                <c:pt idx="90">
                  <c:v>1.1976480645050958</c:v>
                </c:pt>
                <c:pt idx="91">
                  <c:v>1.2008289488627883</c:v>
                </c:pt>
                <c:pt idx="92">
                  <c:v>1.2052520130453441</c:v>
                </c:pt>
                <c:pt idx="93">
                  <c:v>1.2085743752669496</c:v>
                </c:pt>
                <c:pt idx="94">
                  <c:v>1.2129947210652079</c:v>
                </c:pt>
                <c:pt idx="95">
                  <c:v>1.2175052604095213</c:v>
                </c:pt>
                <c:pt idx="96">
                  <c:v>1.2203193101690457</c:v>
                </c:pt>
                <c:pt idx="97">
                  <c:v>1.2251779318653493</c:v>
                </c:pt>
                <c:pt idx="98">
                  <c:v>1.2275669043572786</c:v>
                </c:pt>
                <c:pt idx="99">
                  <c:v>1.2322163620927022</c:v>
                </c:pt>
                <c:pt idx="100">
                  <c:v>1.2362179298204905</c:v>
                </c:pt>
                <c:pt idx="101">
                  <c:v>1.2405855412935587</c:v>
                </c:pt>
                <c:pt idx="102">
                  <c:v>1.2443471807827906</c:v>
                </c:pt>
                <c:pt idx="103">
                  <c:v>1.2486737828591123</c:v>
                </c:pt>
                <c:pt idx="104">
                  <c:v>1.2537071207447568</c:v>
                </c:pt>
                <c:pt idx="105">
                  <c:v>1.25775002016728</c:v>
                </c:pt>
                <c:pt idx="106">
                  <c:v>1.2627770286984012</c:v>
                </c:pt>
                <c:pt idx="107">
                  <c:v>1.2666322165731858</c:v>
                </c:pt>
                <c:pt idx="108">
                  <c:v>1.2700132066701926</c:v>
                </c:pt>
                <c:pt idx="109">
                  <c:v>1.2745420728613912</c:v>
                </c:pt>
                <c:pt idx="110">
                  <c:v>1.278959320299897</c:v>
                </c:pt>
                <c:pt idx="111">
                  <c:v>1.2829658606697079</c:v>
                </c:pt>
                <c:pt idx="112">
                  <c:v>1.2877503054133916</c:v>
                </c:pt>
                <c:pt idx="113">
                  <c:v>1.2923048786572042</c:v>
                </c:pt>
                <c:pt idx="114">
                  <c:v>1.2975445951213873</c:v>
                </c:pt>
                <c:pt idx="115">
                  <c:v>1.3021122468960438</c:v>
                </c:pt>
                <c:pt idx="116">
                  <c:v>1.307414529872124</c:v>
                </c:pt>
                <c:pt idx="117">
                  <c:v>1.3120448564484255</c:v>
                </c:pt>
                <c:pt idx="118">
                  <c:v>1.316893719428881</c:v>
                </c:pt>
                <c:pt idx="119">
                  <c:v>1.3224019653031385</c:v>
                </c:pt>
                <c:pt idx="120">
                  <c:v>1.3266257890694571</c:v>
                </c:pt>
                <c:pt idx="121">
                  <c:v>1.3312311320812553</c:v>
                </c:pt>
                <c:pt idx="122">
                  <c:v>1.3362359704323943</c:v>
                </c:pt>
                <c:pt idx="123">
                  <c:v>1.339833580580712</c:v>
                </c:pt>
                <c:pt idx="124">
                  <c:v>1.3451415632924555</c:v>
                </c:pt>
                <c:pt idx="125">
                  <c:v>1.34757708755943</c:v>
                </c:pt>
                <c:pt idx="126">
                  <c:v>1.3538961304220074</c:v>
                </c:pt>
                <c:pt idx="127">
                  <c:v>1.3592520257099432</c:v>
                </c:pt>
                <c:pt idx="128">
                  <c:v>1.3640517006641801</c:v>
                </c:pt>
                <c:pt idx="129">
                  <c:v>1.371077557144629</c:v>
                </c:pt>
                <c:pt idx="130">
                  <c:v>1.3777258568212101</c:v>
                </c:pt>
                <c:pt idx="131">
                  <c:v>1.3822754422867785</c:v>
                </c:pt>
                <c:pt idx="132">
                  <c:v>1.3893780061757006</c:v>
                </c:pt>
                <c:pt idx="133">
                  <c:v>1.3936653558327594</c:v>
                </c:pt>
                <c:pt idx="134">
                  <c:v>1.4007592101048643</c:v>
                </c:pt>
                <c:pt idx="135">
                  <c:v>1.4105617408120197</c:v>
                </c:pt>
                <c:pt idx="136">
                  <c:v>1.4217834751952818</c:v>
                </c:pt>
                <c:pt idx="137">
                  <c:v>1.4345829680303213</c:v>
                </c:pt>
                <c:pt idx="138">
                  <c:v>1.4460844911438813</c:v>
                </c:pt>
                <c:pt idx="139">
                  <c:v>1.4552828108440692</c:v>
                </c:pt>
                <c:pt idx="140">
                  <c:v>1.4623624151470704</c:v>
                </c:pt>
                <c:pt idx="141">
                  <c:v>1.4732023107903385</c:v>
                </c:pt>
                <c:pt idx="142">
                  <c:v>1.482256716366712</c:v>
                </c:pt>
                <c:pt idx="143">
                  <c:v>1.489103540864515</c:v>
                </c:pt>
                <c:pt idx="144">
                  <c:v>1.4978000481838234</c:v>
                </c:pt>
                <c:pt idx="145">
                  <c:v>1.5091044005959793</c:v>
                </c:pt>
                <c:pt idx="146">
                  <c:v>1.5170171171329536</c:v>
                </c:pt>
                <c:pt idx="147">
                  <c:v>1.5242409685419174</c:v>
                </c:pt>
                <c:pt idx="148">
                  <c:v>1.5304738257535684</c:v>
                </c:pt>
                <c:pt idx="149">
                  <c:v>1.5373249309596184</c:v>
                </c:pt>
                <c:pt idx="150">
                  <c:v>1.5462100650107655</c:v>
                </c:pt>
                <c:pt idx="151">
                  <c:v>1.5518444001897949</c:v>
                </c:pt>
                <c:pt idx="152">
                  <c:v>1.5583787330186398</c:v>
                </c:pt>
                <c:pt idx="153">
                  <c:v>1.5659318508525792</c:v>
                </c:pt>
                <c:pt idx="154">
                  <c:v>1.5740064618217742</c:v>
                </c:pt>
                <c:pt idx="155">
                  <c:v>1.5818944228765008</c:v>
                </c:pt>
                <c:pt idx="156">
                  <c:v>1.591239468659835</c:v>
                </c:pt>
                <c:pt idx="157">
                  <c:v>1.5988705011282707</c:v>
                </c:pt>
                <c:pt idx="158">
                  <c:v>1.6087022986572541</c:v>
                </c:pt>
                <c:pt idx="159">
                  <c:v>1.6173218736341874</c:v>
                </c:pt>
                <c:pt idx="160">
                  <c:v>1.6311350537452338</c:v>
                </c:pt>
                <c:pt idx="161">
                  <c:v>1.642484311886284</c:v>
                </c:pt>
                <c:pt idx="162">
                  <c:v>1.6571503004180799</c:v>
                </c:pt>
                <c:pt idx="163">
                  <c:v>1.6709823442257212</c:v>
                </c:pt>
                <c:pt idx="164">
                  <c:v>1.6826720964863311</c:v>
                </c:pt>
                <c:pt idx="165">
                  <c:v>1.695136052970746</c:v>
                </c:pt>
                <c:pt idx="166">
                  <c:v>1.7058479216075304</c:v>
                </c:pt>
                <c:pt idx="167">
                  <c:v>1.7170037272773346</c:v>
                </c:pt>
                <c:pt idx="168">
                  <c:v>1.7287177716793773</c:v>
                </c:pt>
                <c:pt idx="169">
                  <c:v>1.7387976442712196</c:v>
                </c:pt>
                <c:pt idx="170">
                  <c:v>1.7493030072143418</c:v>
                </c:pt>
                <c:pt idx="171">
                  <c:v>1.7578916981721346</c:v>
                </c:pt>
                <c:pt idx="172">
                  <c:v>1.7645547820529015</c:v>
                </c:pt>
                <c:pt idx="173">
                  <c:v>1.7743149818609094</c:v>
                </c:pt>
                <c:pt idx="174">
                  <c:v>1.7819809712532888</c:v>
                </c:pt>
                <c:pt idx="175">
                  <c:v>1.7893565493235042</c:v>
                </c:pt>
                <c:pt idx="176">
                  <c:v>1.7975034163399055</c:v>
                </c:pt>
                <c:pt idx="177">
                  <c:v>1.8069418038971734</c:v>
                </c:pt>
                <c:pt idx="178">
                  <c:v>1.814679457988766</c:v>
                </c:pt>
                <c:pt idx="179">
                  <c:v>1.8224318579888072</c:v>
                </c:pt>
                <c:pt idx="180">
                  <c:v>1.8299857949644061</c:v>
                </c:pt>
                <c:pt idx="181">
                  <c:v>1.8400375648965122</c:v>
                </c:pt>
                <c:pt idx="182">
                  <c:v>1.8509079755748294</c:v>
                </c:pt>
                <c:pt idx="183">
                  <c:v>1.8629519567572823</c:v>
                </c:pt>
                <c:pt idx="184">
                  <c:v>1.8757338733682962</c:v>
                </c:pt>
                <c:pt idx="185">
                  <c:v>1.8933309592937053</c:v>
                </c:pt>
                <c:pt idx="186">
                  <c:v>1.9103631962486098</c:v>
                </c:pt>
                <c:pt idx="187">
                  <c:v>1.9368141516825412</c:v>
                </c:pt>
                <c:pt idx="188">
                  <c:v>1.9792821837267645</c:v>
                </c:pt>
                <c:pt idx="189">
                  <c:v>2.0455605106265016</c:v>
                </c:pt>
                <c:pt idx="190">
                  <c:v>2.1389387969166105</c:v>
                </c:pt>
                <c:pt idx="191">
                  <c:v>2.215238945284367</c:v>
                </c:pt>
                <c:pt idx="192">
                  <c:v>2.1847456241910472</c:v>
                </c:pt>
                <c:pt idx="193">
                  <c:v>2.0829819821418236</c:v>
                </c:pt>
                <c:pt idx="194">
                  <c:v>1.9990024148328953</c:v>
                </c:pt>
                <c:pt idx="195">
                  <c:v>1.9469684281503417</c:v>
                </c:pt>
                <c:pt idx="196">
                  <c:v>1.9188584130934514</c:v>
                </c:pt>
                <c:pt idx="197">
                  <c:v>1.9003179021441656</c:v>
                </c:pt>
                <c:pt idx="198">
                  <c:v>1.8908918813544988</c:v>
                </c:pt>
                <c:pt idx="199">
                  <c:v>1.8887102730648773</c:v>
                </c:pt>
                <c:pt idx="200">
                  <c:v>1.894973308496869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F4-45DB-B2C2-5EC13CE9FFD9}"/>
            </c:ext>
          </c:extLst>
        </c:ser>
        <c:ser>
          <c:idx val="2"/>
          <c:order val="8"/>
          <c:tx>
            <c:strRef>
              <c:f>'Case 2'!$J$1</c:f>
              <c:strCache>
                <c:ptCount val="1"/>
                <c:pt idx="0">
                  <c:v>SWR(D/a=2.542, Core=140#43)</c:v>
                </c:pt>
              </c:strCache>
            </c:strRef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2'!$J$2:$J$202</c:f>
              <c:numCache>
                <c:formatCode>General</c:formatCode>
                <c:ptCount val="201"/>
                <c:pt idx="1">
                  <c:v>1.0542254352949305</c:v>
                </c:pt>
                <c:pt idx="2">
                  <c:v>1.0109991276913075</c:v>
                </c:pt>
                <c:pt idx="3">
                  <c:v>1.0077284668776865</c:v>
                </c:pt>
                <c:pt idx="4">
                  <c:v>1.0206021685219593</c:v>
                </c:pt>
                <c:pt idx="5">
                  <c:v>1.0313207461636122</c:v>
                </c:pt>
                <c:pt idx="6">
                  <c:v>1.0415350690433671</c:v>
                </c:pt>
                <c:pt idx="7">
                  <c:v>1.0518522278468909</c:v>
                </c:pt>
                <c:pt idx="8">
                  <c:v>1.0615068037941615</c:v>
                </c:pt>
                <c:pt idx="9">
                  <c:v>1.0710980085957471</c:v>
                </c:pt>
                <c:pt idx="10">
                  <c:v>1.0796755382471745</c:v>
                </c:pt>
                <c:pt idx="11">
                  <c:v>1.089953986671448</c:v>
                </c:pt>
                <c:pt idx="12">
                  <c:v>1.0985793823035845</c:v>
                </c:pt>
                <c:pt idx="13">
                  <c:v>1.1078834568329485</c:v>
                </c:pt>
                <c:pt idx="14">
                  <c:v>1.1184830779319122</c:v>
                </c:pt>
                <c:pt idx="15">
                  <c:v>1.1268762147807923</c:v>
                </c:pt>
                <c:pt idx="16">
                  <c:v>1.1377152070187213</c:v>
                </c:pt>
                <c:pt idx="17">
                  <c:v>1.1462777068652696</c:v>
                </c:pt>
                <c:pt idx="18">
                  <c:v>1.1564660310904917</c:v>
                </c:pt>
                <c:pt idx="19">
                  <c:v>1.1658519421643139</c:v>
                </c:pt>
                <c:pt idx="20">
                  <c:v>1.1760072066272884</c:v>
                </c:pt>
                <c:pt idx="21">
                  <c:v>1.1862250186278149</c:v>
                </c:pt>
                <c:pt idx="22">
                  <c:v>1.1956566042464358</c:v>
                </c:pt>
                <c:pt idx="23">
                  <c:v>1.2055618868137592</c:v>
                </c:pt>
                <c:pt idx="24">
                  <c:v>1.2154791100810645</c:v>
                </c:pt>
                <c:pt idx="25">
                  <c:v>1.2247342244797057</c:v>
                </c:pt>
                <c:pt idx="26">
                  <c:v>1.2355759966406608</c:v>
                </c:pt>
                <c:pt idx="27">
                  <c:v>1.2459508714412737</c:v>
                </c:pt>
                <c:pt idx="28">
                  <c:v>1.2567854130925205</c:v>
                </c:pt>
                <c:pt idx="29">
                  <c:v>1.2663245609633202</c:v>
                </c:pt>
                <c:pt idx="30">
                  <c:v>1.2770800518406642</c:v>
                </c:pt>
                <c:pt idx="31">
                  <c:v>1.2876641966645714</c:v>
                </c:pt>
                <c:pt idx="32">
                  <c:v>1.2966481850325433</c:v>
                </c:pt>
                <c:pt idx="33">
                  <c:v>1.3069297739571251</c:v>
                </c:pt>
                <c:pt idx="34">
                  <c:v>1.3181562834339922</c:v>
                </c:pt>
                <c:pt idx="35">
                  <c:v>1.3266323882618862</c:v>
                </c:pt>
                <c:pt idx="36">
                  <c:v>1.3365999027730133</c:v>
                </c:pt>
                <c:pt idx="37">
                  <c:v>1.3499824385600072</c:v>
                </c:pt>
                <c:pt idx="38">
                  <c:v>1.3617178250584598</c:v>
                </c:pt>
                <c:pt idx="39">
                  <c:v>1.3701279440404419</c:v>
                </c:pt>
                <c:pt idx="40">
                  <c:v>1.3823553681051246</c:v>
                </c:pt>
                <c:pt idx="41">
                  <c:v>1.3974423453015032</c:v>
                </c:pt>
                <c:pt idx="42">
                  <c:v>1.4048239339994768</c:v>
                </c:pt>
                <c:pt idx="43">
                  <c:v>1.4144388630644906</c:v>
                </c:pt>
                <c:pt idx="44">
                  <c:v>1.4254464945716849</c:v>
                </c:pt>
                <c:pt idx="45">
                  <c:v>1.436314577402555</c:v>
                </c:pt>
                <c:pt idx="46">
                  <c:v>1.4458643572939429</c:v>
                </c:pt>
                <c:pt idx="47">
                  <c:v>1.4601111609217841</c:v>
                </c:pt>
                <c:pt idx="48">
                  <c:v>1.4742661372879948</c:v>
                </c:pt>
                <c:pt idx="49">
                  <c:v>1.4852050642891406</c:v>
                </c:pt>
                <c:pt idx="50">
                  <c:v>1.4982929280311699</c:v>
                </c:pt>
                <c:pt idx="51">
                  <c:v>1.5119490285707597</c:v>
                </c:pt>
                <c:pt idx="52">
                  <c:v>1.5200095458162892</c:v>
                </c:pt>
                <c:pt idx="53">
                  <c:v>1.5275994902402579</c:v>
                </c:pt>
                <c:pt idx="54">
                  <c:v>1.5388309712344963</c:v>
                </c:pt>
                <c:pt idx="55">
                  <c:v>1.5495343083488162</c:v>
                </c:pt>
                <c:pt idx="56">
                  <c:v>1.5612486401708792</c:v>
                </c:pt>
                <c:pt idx="57">
                  <c:v>1.5732624158099255</c:v>
                </c:pt>
                <c:pt idx="58">
                  <c:v>1.5852951654527963</c:v>
                </c:pt>
                <c:pt idx="59">
                  <c:v>1.596280267837495</c:v>
                </c:pt>
                <c:pt idx="60">
                  <c:v>1.607751025149565</c:v>
                </c:pt>
                <c:pt idx="61">
                  <c:v>1.6181736608456281</c:v>
                </c:pt>
                <c:pt idx="62">
                  <c:v>1.6301151962608804</c:v>
                </c:pt>
                <c:pt idx="63">
                  <c:v>1.6415059172522191</c:v>
                </c:pt>
                <c:pt idx="64">
                  <c:v>1.6539019885376396</c:v>
                </c:pt>
                <c:pt idx="65">
                  <c:v>1.6645774286465183</c:v>
                </c:pt>
                <c:pt idx="66">
                  <c:v>1.6769440502753969</c:v>
                </c:pt>
                <c:pt idx="67">
                  <c:v>1.6893147831579685</c:v>
                </c:pt>
                <c:pt idx="68">
                  <c:v>1.699983031858475</c:v>
                </c:pt>
                <c:pt idx="69">
                  <c:v>1.7126489480893146</c:v>
                </c:pt>
                <c:pt idx="70">
                  <c:v>1.7244481093799562</c:v>
                </c:pt>
                <c:pt idx="71">
                  <c:v>1.7375825573502199</c:v>
                </c:pt>
                <c:pt idx="72">
                  <c:v>1.7491139642023588</c:v>
                </c:pt>
                <c:pt idx="73">
                  <c:v>1.7618390402274053</c:v>
                </c:pt>
                <c:pt idx="74">
                  <c:v>1.7749499047037636</c:v>
                </c:pt>
                <c:pt idx="75">
                  <c:v>1.7852905122227261</c:v>
                </c:pt>
                <c:pt idx="76">
                  <c:v>1.8000773598632824</c:v>
                </c:pt>
                <c:pt idx="77">
                  <c:v>1.8122000829092526</c:v>
                </c:pt>
                <c:pt idx="78">
                  <c:v>1.8253019379005535</c:v>
                </c:pt>
                <c:pt idx="79">
                  <c:v>1.8376923233982023</c:v>
                </c:pt>
                <c:pt idx="80">
                  <c:v>1.8505542008053617</c:v>
                </c:pt>
                <c:pt idx="81">
                  <c:v>1.8629264742187339</c:v>
                </c:pt>
                <c:pt idx="82">
                  <c:v>1.8767286311289126</c:v>
                </c:pt>
                <c:pt idx="83">
                  <c:v>1.8887177938849176</c:v>
                </c:pt>
                <c:pt idx="84">
                  <c:v>1.9020291887849625</c:v>
                </c:pt>
                <c:pt idx="85">
                  <c:v>1.9154209421519071</c:v>
                </c:pt>
                <c:pt idx="86">
                  <c:v>1.9265976219518959</c:v>
                </c:pt>
                <c:pt idx="87">
                  <c:v>1.9422855687495604</c:v>
                </c:pt>
                <c:pt idx="88">
                  <c:v>1.9538796057274188</c:v>
                </c:pt>
                <c:pt idx="89">
                  <c:v>1.967702109736267</c:v>
                </c:pt>
                <c:pt idx="90">
                  <c:v>1.9802017284309668</c:v>
                </c:pt>
                <c:pt idx="91">
                  <c:v>1.9949518267542037</c:v>
                </c:pt>
                <c:pt idx="92">
                  <c:v>2.0082210155816944</c:v>
                </c:pt>
                <c:pt idx="93">
                  <c:v>2.0224583746889762</c:v>
                </c:pt>
                <c:pt idx="94">
                  <c:v>2.0352486638310299</c:v>
                </c:pt>
                <c:pt idx="95">
                  <c:v>2.0488390889098986</c:v>
                </c:pt>
                <c:pt idx="96">
                  <c:v>2.062976362401943</c:v>
                </c:pt>
                <c:pt idx="97">
                  <c:v>2.0757210025524993</c:v>
                </c:pt>
                <c:pt idx="98">
                  <c:v>2.0893377563352749</c:v>
                </c:pt>
                <c:pt idx="99">
                  <c:v>2.1024965980032362</c:v>
                </c:pt>
                <c:pt idx="100">
                  <c:v>2.1162476020949272</c:v>
                </c:pt>
                <c:pt idx="101">
                  <c:v>2.1315354146333809</c:v>
                </c:pt>
                <c:pt idx="102">
                  <c:v>2.1420689346885027</c:v>
                </c:pt>
                <c:pt idx="103">
                  <c:v>2.1598169225099846</c:v>
                </c:pt>
                <c:pt idx="104">
                  <c:v>2.1724094760255803</c:v>
                </c:pt>
                <c:pt idx="105">
                  <c:v>2.1864522803244122</c:v>
                </c:pt>
                <c:pt idx="106">
                  <c:v>2.2014148386543728</c:v>
                </c:pt>
                <c:pt idx="107">
                  <c:v>2.2133161206319314</c:v>
                </c:pt>
                <c:pt idx="108">
                  <c:v>2.2312698382173561</c:v>
                </c:pt>
                <c:pt idx="109">
                  <c:v>2.2473421393765824</c:v>
                </c:pt>
                <c:pt idx="110">
                  <c:v>2.2562825912783913</c:v>
                </c:pt>
                <c:pt idx="111">
                  <c:v>2.2733395049014575</c:v>
                </c:pt>
                <c:pt idx="112">
                  <c:v>2.2877571944694375</c:v>
                </c:pt>
                <c:pt idx="113">
                  <c:v>2.302541165975418</c:v>
                </c:pt>
                <c:pt idx="114">
                  <c:v>2.3176153690607109</c:v>
                </c:pt>
                <c:pt idx="115">
                  <c:v>2.3329776284031079</c:v>
                </c:pt>
                <c:pt idx="116">
                  <c:v>2.3471092380287146</c:v>
                </c:pt>
                <c:pt idx="117">
                  <c:v>2.365486865303843</c:v>
                </c:pt>
                <c:pt idx="118">
                  <c:v>2.3800027215247468</c:v>
                </c:pt>
                <c:pt idx="119">
                  <c:v>2.3954440953324552</c:v>
                </c:pt>
                <c:pt idx="120">
                  <c:v>2.4105693482815109</c:v>
                </c:pt>
                <c:pt idx="121">
                  <c:v>2.4290309629400197</c:v>
                </c:pt>
                <c:pt idx="122">
                  <c:v>2.4468869471065831</c:v>
                </c:pt>
                <c:pt idx="123">
                  <c:v>2.46255797660739</c:v>
                </c:pt>
                <c:pt idx="124">
                  <c:v>2.4804338542755451</c:v>
                </c:pt>
                <c:pt idx="125">
                  <c:v>2.500047723044835</c:v>
                </c:pt>
                <c:pt idx="126">
                  <c:v>2.5208673892466393</c:v>
                </c:pt>
                <c:pt idx="127">
                  <c:v>2.5313867971130088</c:v>
                </c:pt>
                <c:pt idx="128">
                  <c:v>2.5542117131578386</c:v>
                </c:pt>
                <c:pt idx="129">
                  <c:v>2.5721957584139044</c:v>
                </c:pt>
                <c:pt idx="130">
                  <c:v>2.5878336664353192</c:v>
                </c:pt>
                <c:pt idx="131">
                  <c:v>2.611359965605486</c:v>
                </c:pt>
                <c:pt idx="132">
                  <c:v>2.6345137184845115</c:v>
                </c:pt>
                <c:pt idx="133">
                  <c:v>2.6502802580027263</c:v>
                </c:pt>
                <c:pt idx="134">
                  <c:v>2.6739622644165801</c:v>
                </c:pt>
                <c:pt idx="135">
                  <c:v>2.7013355801117633</c:v>
                </c:pt>
                <c:pt idx="136">
                  <c:v>2.7226916208249934</c:v>
                </c:pt>
                <c:pt idx="137">
                  <c:v>2.7492891442850089</c:v>
                </c:pt>
                <c:pt idx="138">
                  <c:v>2.7729479472865544</c:v>
                </c:pt>
                <c:pt idx="139">
                  <c:v>2.7996583698315174</c:v>
                </c:pt>
                <c:pt idx="140">
                  <c:v>2.8287087406651237</c:v>
                </c:pt>
                <c:pt idx="141">
                  <c:v>2.8545292408043856</c:v>
                </c:pt>
                <c:pt idx="142">
                  <c:v>2.8771408512737535</c:v>
                </c:pt>
                <c:pt idx="143">
                  <c:v>2.907314415442757</c:v>
                </c:pt>
                <c:pt idx="144">
                  <c:v>2.9326109877965076</c:v>
                </c:pt>
                <c:pt idx="145">
                  <c:v>2.9642367317476324</c:v>
                </c:pt>
                <c:pt idx="146">
                  <c:v>2.9877886246926306</c:v>
                </c:pt>
                <c:pt idx="147">
                  <c:v>3.0167083988494294</c:v>
                </c:pt>
                <c:pt idx="148">
                  <c:v>3.0463556254180619</c:v>
                </c:pt>
                <c:pt idx="149">
                  <c:v>3.077811391419313</c:v>
                </c:pt>
                <c:pt idx="150">
                  <c:v>3.1146951176360527</c:v>
                </c:pt>
                <c:pt idx="151">
                  <c:v>3.1559325612416065</c:v>
                </c:pt>
                <c:pt idx="152">
                  <c:v>3.2037505376958202</c:v>
                </c:pt>
                <c:pt idx="153">
                  <c:v>3.2548944584227786</c:v>
                </c:pt>
                <c:pt idx="154">
                  <c:v>3.3127723277445491</c:v>
                </c:pt>
                <c:pt idx="155">
                  <c:v>3.3795461972455509</c:v>
                </c:pt>
                <c:pt idx="156">
                  <c:v>3.4481383095281015</c:v>
                </c:pt>
                <c:pt idx="157">
                  <c:v>3.5158991244616997</c:v>
                </c:pt>
                <c:pt idx="158">
                  <c:v>3.5748433598025544</c:v>
                </c:pt>
                <c:pt idx="159">
                  <c:v>3.5686886165640317</c:v>
                </c:pt>
                <c:pt idx="160">
                  <c:v>3.4296984264414845</c:v>
                </c:pt>
                <c:pt idx="161">
                  <c:v>3.1365044652477847</c:v>
                </c:pt>
                <c:pt idx="162">
                  <c:v>2.8418420265753603</c:v>
                </c:pt>
                <c:pt idx="163">
                  <c:v>2.7171576015295451</c:v>
                </c:pt>
                <c:pt idx="164">
                  <c:v>2.7292826734644953</c:v>
                </c:pt>
                <c:pt idx="165">
                  <c:v>2.784814375533847</c:v>
                </c:pt>
                <c:pt idx="166">
                  <c:v>2.854896511601853</c:v>
                </c:pt>
                <c:pt idx="167">
                  <c:v>2.9192916969863858</c:v>
                </c:pt>
                <c:pt idx="168">
                  <c:v>2.9737155790671004</c:v>
                </c:pt>
                <c:pt idx="169">
                  <c:v>3.0227470227807909</c:v>
                </c:pt>
                <c:pt idx="170">
                  <c:v>3.0703055198451272</c:v>
                </c:pt>
                <c:pt idx="171">
                  <c:v>3.110837662286746</c:v>
                </c:pt>
                <c:pt idx="172">
                  <c:v>3.14501245886014</c:v>
                </c:pt>
                <c:pt idx="173">
                  <c:v>3.1741667613041793</c:v>
                </c:pt>
                <c:pt idx="174">
                  <c:v>3.2014518332637238</c:v>
                </c:pt>
                <c:pt idx="175">
                  <c:v>3.2304404205953232</c:v>
                </c:pt>
                <c:pt idx="176">
                  <c:v>3.2561581997999416</c:v>
                </c:pt>
                <c:pt idx="177">
                  <c:v>3.2796814099544687</c:v>
                </c:pt>
                <c:pt idx="178">
                  <c:v>3.2953307034084878</c:v>
                </c:pt>
                <c:pt idx="179">
                  <c:v>3.3200136013666066</c:v>
                </c:pt>
                <c:pt idx="180">
                  <c:v>3.347906580151371</c:v>
                </c:pt>
                <c:pt idx="181">
                  <c:v>3.369486052103297</c:v>
                </c:pt>
                <c:pt idx="182">
                  <c:v>3.4003002756751606</c:v>
                </c:pt>
                <c:pt idx="183">
                  <c:v>3.4307640757161471</c:v>
                </c:pt>
                <c:pt idx="184">
                  <c:v>3.461164731455237</c:v>
                </c:pt>
                <c:pt idx="185">
                  <c:v>3.4947397844172525</c:v>
                </c:pt>
                <c:pt idx="186">
                  <c:v>3.5238944932040934</c:v>
                </c:pt>
                <c:pt idx="187">
                  <c:v>3.5562609996397434</c:v>
                </c:pt>
                <c:pt idx="188">
                  <c:v>3.5866670046807623</c:v>
                </c:pt>
                <c:pt idx="189">
                  <c:v>3.620099728702757</c:v>
                </c:pt>
                <c:pt idx="190">
                  <c:v>3.6504799530110206</c:v>
                </c:pt>
                <c:pt idx="191">
                  <c:v>3.6784127545949938</c:v>
                </c:pt>
                <c:pt idx="192">
                  <c:v>3.7128200123042903</c:v>
                </c:pt>
                <c:pt idx="193">
                  <c:v>3.7385599734900654</c:v>
                </c:pt>
                <c:pt idx="194">
                  <c:v>3.7656156025323324</c:v>
                </c:pt>
                <c:pt idx="195">
                  <c:v>3.7887743421820592</c:v>
                </c:pt>
                <c:pt idx="196">
                  <c:v>3.8189173506189373</c:v>
                </c:pt>
                <c:pt idx="197">
                  <c:v>3.8386015287536379</c:v>
                </c:pt>
                <c:pt idx="198">
                  <c:v>3.8674113099116858</c:v>
                </c:pt>
                <c:pt idx="199">
                  <c:v>3.8857601724735651</c:v>
                </c:pt>
                <c:pt idx="200">
                  <c:v>3.9074996598898508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F4-45DB-B2C2-5EC13CE9FFD9}"/>
            </c:ext>
          </c:extLst>
        </c:ser>
        <c:ser>
          <c:idx val="3"/>
          <c:order val="9"/>
          <c:tx>
            <c:strRef>
              <c:f>Case7!$J$1</c:f>
              <c:strCache>
                <c:ptCount val="1"/>
                <c:pt idx="0">
                  <c:v>SWR(D/a=4.500, Core=140#43)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Case7!$A$2:$A$202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Case7!$J$2:$J$202</c:f>
              <c:numCache>
                <c:formatCode>General</c:formatCode>
                <c:ptCount val="201"/>
                <c:pt idx="1">
                  <c:v>1.0726643237021836</c:v>
                </c:pt>
                <c:pt idx="2">
                  <c:v>1.0443921481279608</c:v>
                </c:pt>
                <c:pt idx="3">
                  <c:v>1.0387440207484491</c:v>
                </c:pt>
                <c:pt idx="4">
                  <c:v>1.0406049711736542</c:v>
                </c:pt>
                <c:pt idx="5">
                  <c:v>1.0458257356225988</c:v>
                </c:pt>
                <c:pt idx="6">
                  <c:v>1.0502612611686506</c:v>
                </c:pt>
                <c:pt idx="7">
                  <c:v>1.0562217908324454</c:v>
                </c:pt>
                <c:pt idx="8">
                  <c:v>1.0619041798198283</c:v>
                </c:pt>
                <c:pt idx="9">
                  <c:v>1.0688033974362423</c:v>
                </c:pt>
                <c:pt idx="10">
                  <c:v>1.0754775786059603</c:v>
                </c:pt>
                <c:pt idx="11">
                  <c:v>1.0807692764104861</c:v>
                </c:pt>
                <c:pt idx="12">
                  <c:v>1.0880717281862429</c:v>
                </c:pt>
                <c:pt idx="13">
                  <c:v>1.095780065349917</c:v>
                </c:pt>
                <c:pt idx="14">
                  <c:v>1.101293131590394</c:v>
                </c:pt>
                <c:pt idx="15">
                  <c:v>1.1083654012274957</c:v>
                </c:pt>
                <c:pt idx="16">
                  <c:v>1.1145827039136484</c:v>
                </c:pt>
                <c:pt idx="17">
                  <c:v>1.1225546510046036</c:v>
                </c:pt>
                <c:pt idx="18">
                  <c:v>1.1283441405878054</c:v>
                </c:pt>
                <c:pt idx="19">
                  <c:v>1.1357192258755513</c:v>
                </c:pt>
                <c:pt idx="20">
                  <c:v>1.1427216147943902</c:v>
                </c:pt>
                <c:pt idx="21">
                  <c:v>1.1495221150926991</c:v>
                </c:pt>
                <c:pt idx="22">
                  <c:v>1.1565252926075307</c:v>
                </c:pt>
                <c:pt idx="23">
                  <c:v>1.1635202774719016</c:v>
                </c:pt>
                <c:pt idx="24">
                  <c:v>1.1707269329843422</c:v>
                </c:pt>
                <c:pt idx="25">
                  <c:v>1.1776321604806705</c:v>
                </c:pt>
                <c:pt idx="26">
                  <c:v>1.1845602144730196</c:v>
                </c:pt>
                <c:pt idx="27">
                  <c:v>1.1917175088230418</c:v>
                </c:pt>
                <c:pt idx="28">
                  <c:v>1.1981355658572748</c:v>
                </c:pt>
                <c:pt idx="29">
                  <c:v>1.2046982255291767</c:v>
                </c:pt>
                <c:pt idx="30">
                  <c:v>1.2113564966984789</c:v>
                </c:pt>
                <c:pt idx="31">
                  <c:v>1.2195583256606788</c:v>
                </c:pt>
                <c:pt idx="32">
                  <c:v>1.2273337002842171</c:v>
                </c:pt>
                <c:pt idx="33">
                  <c:v>1.2331799392060974</c:v>
                </c:pt>
                <c:pt idx="34">
                  <c:v>1.2462510899458918</c:v>
                </c:pt>
                <c:pt idx="35">
                  <c:v>1.251546819664793</c:v>
                </c:pt>
                <c:pt idx="36">
                  <c:v>1.2556809522378869</c:v>
                </c:pt>
                <c:pt idx="37">
                  <c:v>1.2635791456740766</c:v>
                </c:pt>
                <c:pt idx="38">
                  <c:v>1.2731306755674225</c:v>
                </c:pt>
                <c:pt idx="39">
                  <c:v>1.2775522464571212</c:v>
                </c:pt>
                <c:pt idx="40">
                  <c:v>1.2847086241257724</c:v>
                </c:pt>
                <c:pt idx="41">
                  <c:v>1.2942607678536111</c:v>
                </c:pt>
                <c:pt idx="42">
                  <c:v>1.3011345868003046</c:v>
                </c:pt>
                <c:pt idx="43">
                  <c:v>1.308019302323304</c:v>
                </c:pt>
                <c:pt idx="44">
                  <c:v>1.3162577198381737</c:v>
                </c:pt>
                <c:pt idx="45">
                  <c:v>1.3212605560015827</c:v>
                </c:pt>
                <c:pt idx="46">
                  <c:v>1.3294486152744178</c:v>
                </c:pt>
                <c:pt idx="47">
                  <c:v>1.3364475212074727</c:v>
                </c:pt>
                <c:pt idx="48">
                  <c:v>1.3411990638763489</c:v>
                </c:pt>
                <c:pt idx="49">
                  <c:v>1.3456382675687897</c:v>
                </c:pt>
                <c:pt idx="50">
                  <c:v>1.3489303489760751</c:v>
                </c:pt>
                <c:pt idx="51">
                  <c:v>1.3570790461494513</c:v>
                </c:pt>
                <c:pt idx="52">
                  <c:v>1.3706122307437001</c:v>
                </c:pt>
                <c:pt idx="53">
                  <c:v>1.3829043269840178</c:v>
                </c:pt>
                <c:pt idx="54">
                  <c:v>1.3912862087925335</c:v>
                </c:pt>
                <c:pt idx="55">
                  <c:v>1.3997605383284497</c:v>
                </c:pt>
                <c:pt idx="56">
                  <c:v>1.4059595886686964</c:v>
                </c:pt>
                <c:pt idx="57">
                  <c:v>1.4131284817959608</c:v>
                </c:pt>
                <c:pt idx="58">
                  <c:v>1.4197608528222776</c:v>
                </c:pt>
                <c:pt idx="59">
                  <c:v>1.4281689443459524</c:v>
                </c:pt>
                <c:pt idx="60">
                  <c:v>1.4367419037956499</c:v>
                </c:pt>
                <c:pt idx="61">
                  <c:v>1.4442359810084471</c:v>
                </c:pt>
                <c:pt idx="62">
                  <c:v>1.4511849354703246</c:v>
                </c:pt>
                <c:pt idx="63">
                  <c:v>1.458819520045266</c:v>
                </c:pt>
                <c:pt idx="64">
                  <c:v>1.4679909835445102</c:v>
                </c:pt>
                <c:pt idx="65">
                  <c:v>1.4724778207374765</c:v>
                </c:pt>
                <c:pt idx="66">
                  <c:v>1.4805937980325421</c:v>
                </c:pt>
                <c:pt idx="67">
                  <c:v>1.4871404746566157</c:v>
                </c:pt>
                <c:pt idx="68">
                  <c:v>1.4941005855240801</c:v>
                </c:pt>
                <c:pt idx="69">
                  <c:v>1.5016016700923109</c:v>
                </c:pt>
                <c:pt idx="70">
                  <c:v>1.5070904960699307</c:v>
                </c:pt>
                <c:pt idx="71">
                  <c:v>1.5135582887195973</c:v>
                </c:pt>
                <c:pt idx="72">
                  <c:v>1.520218772298086</c:v>
                </c:pt>
                <c:pt idx="73">
                  <c:v>1.5270097895955221</c:v>
                </c:pt>
                <c:pt idx="74">
                  <c:v>1.5338480895448565</c:v>
                </c:pt>
                <c:pt idx="75">
                  <c:v>1.5404684276740537</c:v>
                </c:pt>
                <c:pt idx="76">
                  <c:v>1.5465479661316235</c:v>
                </c:pt>
                <c:pt idx="77">
                  <c:v>1.5524776862909713</c:v>
                </c:pt>
                <c:pt idx="78">
                  <c:v>1.5580251483952758</c:v>
                </c:pt>
                <c:pt idx="79">
                  <c:v>1.5653735363833003</c:v>
                </c:pt>
                <c:pt idx="80">
                  <c:v>1.5698702383635204</c:v>
                </c:pt>
                <c:pt idx="81">
                  <c:v>1.5763509416380597</c:v>
                </c:pt>
                <c:pt idx="82">
                  <c:v>1.5843200837492029</c:v>
                </c:pt>
                <c:pt idx="83">
                  <c:v>1.5872405659213833</c:v>
                </c:pt>
                <c:pt idx="84">
                  <c:v>1.5930445058649012</c:v>
                </c:pt>
                <c:pt idx="85">
                  <c:v>1.6003268399307615</c:v>
                </c:pt>
                <c:pt idx="86">
                  <c:v>1.6052952471897006</c:v>
                </c:pt>
                <c:pt idx="87">
                  <c:v>1.6101603360821268</c:v>
                </c:pt>
                <c:pt idx="88">
                  <c:v>1.6160474893740118</c:v>
                </c:pt>
                <c:pt idx="89">
                  <c:v>1.6219310904316884</c:v>
                </c:pt>
                <c:pt idx="90">
                  <c:v>1.6251148497996417</c:v>
                </c:pt>
                <c:pt idx="91">
                  <c:v>1.6294118193184675</c:v>
                </c:pt>
                <c:pt idx="92">
                  <c:v>1.6358448502052036</c:v>
                </c:pt>
                <c:pt idx="93">
                  <c:v>1.6399062791124372</c:v>
                </c:pt>
                <c:pt idx="94">
                  <c:v>1.6429641289557331</c:v>
                </c:pt>
                <c:pt idx="95">
                  <c:v>1.6493550837045283</c:v>
                </c:pt>
                <c:pt idx="96">
                  <c:v>1.6528674652522339</c:v>
                </c:pt>
                <c:pt idx="97">
                  <c:v>1.6565980039844341</c:v>
                </c:pt>
                <c:pt idx="98">
                  <c:v>1.6617970183148938</c:v>
                </c:pt>
                <c:pt idx="99">
                  <c:v>1.6648738819802771</c:v>
                </c:pt>
                <c:pt idx="100">
                  <c:v>1.6694191011474961</c:v>
                </c:pt>
                <c:pt idx="101">
                  <c:v>1.6716730002905509</c:v>
                </c:pt>
                <c:pt idx="102">
                  <c:v>1.6756928133019817</c:v>
                </c:pt>
                <c:pt idx="103">
                  <c:v>1.6794840526166124</c:v>
                </c:pt>
                <c:pt idx="104">
                  <c:v>1.6815457809964567</c:v>
                </c:pt>
                <c:pt idx="105">
                  <c:v>1.6853347975929631</c:v>
                </c:pt>
                <c:pt idx="106">
                  <c:v>1.6879201002441067</c:v>
                </c:pt>
                <c:pt idx="107">
                  <c:v>1.690460403698109</c:v>
                </c:pt>
                <c:pt idx="108">
                  <c:v>1.6925126061980851</c:v>
                </c:pt>
                <c:pt idx="109">
                  <c:v>1.6939643537068056</c:v>
                </c:pt>
                <c:pt idx="110">
                  <c:v>1.6948580105468767</c:v>
                </c:pt>
                <c:pt idx="111">
                  <c:v>1.6982333708515893</c:v>
                </c:pt>
                <c:pt idx="112">
                  <c:v>1.6980363217589709</c:v>
                </c:pt>
                <c:pt idx="113">
                  <c:v>1.6987139057385026</c:v>
                </c:pt>
                <c:pt idx="114">
                  <c:v>1.699475473617768</c:v>
                </c:pt>
                <c:pt idx="115">
                  <c:v>1.6998295343519312</c:v>
                </c:pt>
                <c:pt idx="116">
                  <c:v>1.7009746604154181</c:v>
                </c:pt>
                <c:pt idx="117">
                  <c:v>1.7001904183956504</c:v>
                </c:pt>
                <c:pt idx="118">
                  <c:v>1.6992787729931504</c:v>
                </c:pt>
                <c:pt idx="119">
                  <c:v>1.6987523903215755</c:v>
                </c:pt>
                <c:pt idx="120">
                  <c:v>1.696559580535324</c:v>
                </c:pt>
                <c:pt idx="121">
                  <c:v>1.6928846815267296</c:v>
                </c:pt>
                <c:pt idx="122">
                  <c:v>1.6888294599528939</c:v>
                </c:pt>
                <c:pt idx="123">
                  <c:v>1.6830015105185776</c:v>
                </c:pt>
                <c:pt idx="124">
                  <c:v>1.6779257900087248</c:v>
                </c:pt>
                <c:pt idx="125">
                  <c:v>1.6714433860032887</c:v>
                </c:pt>
                <c:pt idx="126">
                  <c:v>1.6663719194774906</c:v>
                </c:pt>
                <c:pt idx="127">
                  <c:v>1.6578581707014046</c:v>
                </c:pt>
                <c:pt idx="128">
                  <c:v>1.6487629530722112</c:v>
                </c:pt>
                <c:pt idx="129">
                  <c:v>1.6405838651557876</c:v>
                </c:pt>
                <c:pt idx="130">
                  <c:v>1.633273238765292</c:v>
                </c:pt>
                <c:pt idx="131">
                  <c:v>1.6252088191829017</c:v>
                </c:pt>
                <c:pt idx="132">
                  <c:v>1.6151451813955588</c:v>
                </c:pt>
                <c:pt idx="133">
                  <c:v>1.6070336340638463</c:v>
                </c:pt>
                <c:pt idx="134">
                  <c:v>1.6016345714654925</c:v>
                </c:pt>
                <c:pt idx="135">
                  <c:v>1.6002795906424598</c:v>
                </c:pt>
                <c:pt idx="136">
                  <c:v>1.6039968511247018</c:v>
                </c:pt>
                <c:pt idx="137">
                  <c:v>1.6083174258609663</c:v>
                </c:pt>
                <c:pt idx="138">
                  <c:v>1.6134519059246568</c:v>
                </c:pt>
                <c:pt idx="139">
                  <c:v>1.6202622258761554</c:v>
                </c:pt>
                <c:pt idx="140">
                  <c:v>1.6279895900977026</c:v>
                </c:pt>
                <c:pt idx="141">
                  <c:v>1.6334814264141266</c:v>
                </c:pt>
                <c:pt idx="142">
                  <c:v>1.6424846286486112</c:v>
                </c:pt>
                <c:pt idx="143">
                  <c:v>1.6469089110780739</c:v>
                </c:pt>
                <c:pt idx="144">
                  <c:v>1.6556592541063206</c:v>
                </c:pt>
                <c:pt idx="145">
                  <c:v>1.6648518681795097</c:v>
                </c:pt>
                <c:pt idx="146">
                  <c:v>1.6714245508461867</c:v>
                </c:pt>
                <c:pt idx="147">
                  <c:v>1.6748426004470358</c:v>
                </c:pt>
                <c:pt idx="148">
                  <c:v>1.6768841355154702</c:v>
                </c:pt>
                <c:pt idx="149">
                  <c:v>1.6758464995603917</c:v>
                </c:pt>
                <c:pt idx="150">
                  <c:v>1.6710388463004366</c:v>
                </c:pt>
                <c:pt idx="151">
                  <c:v>1.6678049632030205</c:v>
                </c:pt>
                <c:pt idx="152">
                  <c:v>1.6630281976842143</c:v>
                </c:pt>
                <c:pt idx="153">
                  <c:v>1.6641439167135426</c:v>
                </c:pt>
                <c:pt idx="154">
                  <c:v>1.6664754273760753</c:v>
                </c:pt>
                <c:pt idx="155">
                  <c:v>1.6665090784971541</c:v>
                </c:pt>
                <c:pt idx="156">
                  <c:v>1.6674693775333953</c:v>
                </c:pt>
                <c:pt idx="157">
                  <c:v>1.6681466067659096</c:v>
                </c:pt>
                <c:pt idx="158">
                  <c:v>1.6736752296716613</c:v>
                </c:pt>
                <c:pt idx="159">
                  <c:v>1.679638334617916</c:v>
                </c:pt>
                <c:pt idx="160">
                  <c:v>1.6835725538394739</c:v>
                </c:pt>
                <c:pt idx="161">
                  <c:v>1.6893795715155235</c:v>
                </c:pt>
                <c:pt idx="162">
                  <c:v>1.694601229798802</c:v>
                </c:pt>
                <c:pt idx="163">
                  <c:v>1.6976842353254258</c:v>
                </c:pt>
                <c:pt idx="164">
                  <c:v>1.6972708808219814</c:v>
                </c:pt>
                <c:pt idx="165">
                  <c:v>1.6983656533461224</c:v>
                </c:pt>
                <c:pt idx="166">
                  <c:v>1.6974395757911049</c:v>
                </c:pt>
                <c:pt idx="167">
                  <c:v>1.6965873511630847</c:v>
                </c:pt>
                <c:pt idx="168">
                  <c:v>1.697195506969621</c:v>
                </c:pt>
                <c:pt idx="169">
                  <c:v>1.6953360333284269</c:v>
                </c:pt>
                <c:pt idx="170">
                  <c:v>1.694199842867633</c:v>
                </c:pt>
                <c:pt idx="171">
                  <c:v>1.6938669743060426</c:v>
                </c:pt>
                <c:pt idx="172">
                  <c:v>1.6946150458438534</c:v>
                </c:pt>
                <c:pt idx="173">
                  <c:v>1.6970801522818748</c:v>
                </c:pt>
                <c:pt idx="174">
                  <c:v>1.7008937303329823</c:v>
                </c:pt>
                <c:pt idx="175">
                  <c:v>1.7019928234876684</c:v>
                </c:pt>
                <c:pt idx="176">
                  <c:v>1.7056276859792272</c:v>
                </c:pt>
                <c:pt idx="177">
                  <c:v>1.7119858286440208</c:v>
                </c:pt>
                <c:pt idx="178">
                  <c:v>1.7220673261904627</c:v>
                </c:pt>
                <c:pt idx="179">
                  <c:v>1.7325818068172973</c:v>
                </c:pt>
                <c:pt idx="180">
                  <c:v>1.7426629261393123</c:v>
                </c:pt>
                <c:pt idx="181">
                  <c:v>1.753718336124175</c:v>
                </c:pt>
                <c:pt idx="182">
                  <c:v>1.7619888969029158</c:v>
                </c:pt>
                <c:pt idx="183">
                  <c:v>1.7660602148768754</c:v>
                </c:pt>
                <c:pt idx="184">
                  <c:v>1.7659309099460339</c:v>
                </c:pt>
                <c:pt idx="185">
                  <c:v>1.7595243655723511</c:v>
                </c:pt>
                <c:pt idx="186">
                  <c:v>1.7397739623153559</c:v>
                </c:pt>
                <c:pt idx="187">
                  <c:v>1.7089314573283358</c:v>
                </c:pt>
                <c:pt idx="188">
                  <c:v>1.6677221704479841</c:v>
                </c:pt>
                <c:pt idx="189">
                  <c:v>1.6345900995015581</c:v>
                </c:pt>
                <c:pt idx="190">
                  <c:v>1.6155727305245984</c:v>
                </c:pt>
                <c:pt idx="191">
                  <c:v>1.6112158116465614</c:v>
                </c:pt>
                <c:pt idx="192">
                  <c:v>1.6148164054998502</c:v>
                </c:pt>
                <c:pt idx="193">
                  <c:v>1.622799877313883</c:v>
                </c:pt>
                <c:pt idx="194">
                  <c:v>1.6301824600435932</c:v>
                </c:pt>
                <c:pt idx="195">
                  <c:v>1.6366445041535418</c:v>
                </c:pt>
                <c:pt idx="196">
                  <c:v>1.6436281291175308</c:v>
                </c:pt>
                <c:pt idx="197">
                  <c:v>1.6482432774919304</c:v>
                </c:pt>
                <c:pt idx="198">
                  <c:v>1.653837599204846</c:v>
                </c:pt>
                <c:pt idx="199">
                  <c:v>1.6560607580148692</c:v>
                </c:pt>
                <c:pt idx="200">
                  <c:v>1.6625127702214351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5F4-45DB-B2C2-5EC13CE9FFD9}"/>
            </c:ext>
          </c:extLst>
        </c:ser>
        <c:ser>
          <c:idx val="0"/>
          <c:order val="10"/>
          <c:tx>
            <c:strRef>
              <c:f>'Case 4'!$J$1</c:f>
              <c:strCache>
                <c:ptCount val="1"/>
                <c:pt idx="0">
                  <c:v>SWR(D/a=3.000, Core=140#43)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'Case 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4'!$J$2:$J$202</c:f>
              <c:numCache>
                <c:formatCode>General</c:formatCode>
                <c:ptCount val="201"/>
                <c:pt idx="1">
                  <c:v>1.0530139989708065</c:v>
                </c:pt>
                <c:pt idx="2">
                  <c:v>1.022146679476613</c:v>
                </c:pt>
                <c:pt idx="3">
                  <c:v>1.0132972027978504</c:v>
                </c:pt>
                <c:pt idx="4">
                  <c:v>1.0078560691267215</c:v>
                </c:pt>
                <c:pt idx="5">
                  <c:v>1.005230028494595</c:v>
                </c:pt>
                <c:pt idx="6">
                  <c:v>1.0030650163373147</c:v>
                </c:pt>
                <c:pt idx="7">
                  <c:v>1.0012664719090332</c:v>
                </c:pt>
                <c:pt idx="8">
                  <c:v>1.0016519259710117</c:v>
                </c:pt>
                <c:pt idx="9">
                  <c:v>1.0033372178555298</c:v>
                </c:pt>
                <c:pt idx="10">
                  <c:v>1.0040128359323859</c:v>
                </c:pt>
                <c:pt idx="11">
                  <c:v>1.0063119201043302</c:v>
                </c:pt>
                <c:pt idx="12">
                  <c:v>1.007039392948073</c:v>
                </c:pt>
                <c:pt idx="13">
                  <c:v>1.0086196285278135</c:v>
                </c:pt>
                <c:pt idx="14">
                  <c:v>1.0100450420389828</c:v>
                </c:pt>
                <c:pt idx="15">
                  <c:v>1.0112862242288743</c:v>
                </c:pt>
                <c:pt idx="16">
                  <c:v>1.0132608364697577</c:v>
                </c:pt>
                <c:pt idx="17">
                  <c:v>1.0143363021886214</c:v>
                </c:pt>
                <c:pt idx="18">
                  <c:v>1.0153382792711163</c:v>
                </c:pt>
                <c:pt idx="19">
                  <c:v>1.0163601930444608</c:v>
                </c:pt>
                <c:pt idx="20">
                  <c:v>1.0184116494668045</c:v>
                </c:pt>
                <c:pt idx="21">
                  <c:v>1.0196426348593561</c:v>
                </c:pt>
                <c:pt idx="22">
                  <c:v>1.0216166607592625</c:v>
                </c:pt>
                <c:pt idx="23">
                  <c:v>1.0222444856386261</c:v>
                </c:pt>
                <c:pt idx="24">
                  <c:v>1.0237480463821953</c:v>
                </c:pt>
                <c:pt idx="25">
                  <c:v>1.0257076079790175</c:v>
                </c:pt>
                <c:pt idx="26">
                  <c:v>1.027219036510497</c:v>
                </c:pt>
                <c:pt idx="27">
                  <c:v>1.0279106377460097</c:v>
                </c:pt>
                <c:pt idx="28">
                  <c:v>1.0312282412369098</c:v>
                </c:pt>
                <c:pt idx="29">
                  <c:v>1.0318535541950977</c:v>
                </c:pt>
                <c:pt idx="30">
                  <c:v>1.0330734408317852</c:v>
                </c:pt>
                <c:pt idx="31">
                  <c:v>1.0341110996853426</c:v>
                </c:pt>
                <c:pt idx="32">
                  <c:v>1.0358737486099212</c:v>
                </c:pt>
                <c:pt idx="33">
                  <c:v>1.038358350380731</c:v>
                </c:pt>
                <c:pt idx="34">
                  <c:v>1.0395377895469873</c:v>
                </c:pt>
                <c:pt idx="35">
                  <c:v>1.0412823908154083</c:v>
                </c:pt>
                <c:pt idx="36">
                  <c:v>1.0429720828561617</c:v>
                </c:pt>
                <c:pt idx="37">
                  <c:v>1.0445203100301614</c:v>
                </c:pt>
                <c:pt idx="38">
                  <c:v>1.0459472124202278</c:v>
                </c:pt>
                <c:pt idx="39">
                  <c:v>1.04780174740101</c:v>
                </c:pt>
                <c:pt idx="40">
                  <c:v>1.0497590092188225</c:v>
                </c:pt>
                <c:pt idx="41">
                  <c:v>1.0515880308872991</c:v>
                </c:pt>
                <c:pt idx="42">
                  <c:v>1.0539274838615398</c:v>
                </c:pt>
                <c:pt idx="43">
                  <c:v>1.0554984473615303</c:v>
                </c:pt>
                <c:pt idx="44">
                  <c:v>1.0579443450001327</c:v>
                </c:pt>
                <c:pt idx="45">
                  <c:v>1.0603979533832106</c:v>
                </c:pt>
                <c:pt idx="46">
                  <c:v>1.0616782640630813</c:v>
                </c:pt>
                <c:pt idx="47">
                  <c:v>1.0638556842994071</c:v>
                </c:pt>
                <c:pt idx="48">
                  <c:v>1.0669007647359319</c:v>
                </c:pt>
                <c:pt idx="49">
                  <c:v>1.0710206517684775</c:v>
                </c:pt>
                <c:pt idx="50">
                  <c:v>1.0744047802162782</c:v>
                </c:pt>
                <c:pt idx="51">
                  <c:v>1.0773854500286144</c:v>
                </c:pt>
                <c:pt idx="52">
                  <c:v>1.0789826757527212</c:v>
                </c:pt>
                <c:pt idx="53">
                  <c:v>1.0799342964541396</c:v>
                </c:pt>
                <c:pt idx="54">
                  <c:v>1.0819110824963867</c:v>
                </c:pt>
                <c:pt idx="55">
                  <c:v>1.0834551598450939</c:v>
                </c:pt>
                <c:pt idx="56">
                  <c:v>1.086524446607771</c:v>
                </c:pt>
                <c:pt idx="57">
                  <c:v>1.0888752523621876</c:v>
                </c:pt>
                <c:pt idx="58">
                  <c:v>1.0918987375530853</c:v>
                </c:pt>
                <c:pt idx="59">
                  <c:v>1.0944908636804256</c:v>
                </c:pt>
                <c:pt idx="60">
                  <c:v>1.0968583186227803</c:v>
                </c:pt>
                <c:pt idx="61">
                  <c:v>1.099432195856382</c:v>
                </c:pt>
                <c:pt idx="62">
                  <c:v>1.1024848026556116</c:v>
                </c:pt>
                <c:pt idx="63">
                  <c:v>1.1047857860103887</c:v>
                </c:pt>
                <c:pt idx="64">
                  <c:v>1.1073277772840981</c:v>
                </c:pt>
                <c:pt idx="65">
                  <c:v>1.1110077038948531</c:v>
                </c:pt>
                <c:pt idx="66">
                  <c:v>1.113771886652472</c:v>
                </c:pt>
                <c:pt idx="67">
                  <c:v>1.1166181412996616</c:v>
                </c:pt>
                <c:pt idx="68">
                  <c:v>1.1191028366852003</c:v>
                </c:pt>
                <c:pt idx="69">
                  <c:v>1.1231358186487475</c:v>
                </c:pt>
                <c:pt idx="70">
                  <c:v>1.1265415317200567</c:v>
                </c:pt>
                <c:pt idx="71">
                  <c:v>1.1281852080292658</c:v>
                </c:pt>
                <c:pt idx="72">
                  <c:v>1.1322940954553526</c:v>
                </c:pt>
                <c:pt idx="73">
                  <c:v>1.1357630712602882</c:v>
                </c:pt>
                <c:pt idx="74">
                  <c:v>1.1400163992735541</c:v>
                </c:pt>
                <c:pt idx="75">
                  <c:v>1.1425377582364344</c:v>
                </c:pt>
                <c:pt idx="76">
                  <c:v>1.1468634516978411</c:v>
                </c:pt>
                <c:pt idx="77">
                  <c:v>1.1512507207343075</c:v>
                </c:pt>
                <c:pt idx="78">
                  <c:v>1.1530719660585254</c:v>
                </c:pt>
                <c:pt idx="79">
                  <c:v>1.1577139268920007</c:v>
                </c:pt>
                <c:pt idx="80">
                  <c:v>1.1605219520861332</c:v>
                </c:pt>
                <c:pt idx="81">
                  <c:v>1.1658070243174503</c:v>
                </c:pt>
                <c:pt idx="82">
                  <c:v>1.1694707140905678</c:v>
                </c:pt>
                <c:pt idx="83">
                  <c:v>1.1732668445804202</c:v>
                </c:pt>
                <c:pt idx="84">
                  <c:v>1.1784268380076366</c:v>
                </c:pt>
                <c:pt idx="85">
                  <c:v>1.1820923657419089</c:v>
                </c:pt>
                <c:pt idx="86">
                  <c:v>1.1871568157936252</c:v>
                </c:pt>
                <c:pt idx="87">
                  <c:v>1.1900349736896421</c:v>
                </c:pt>
                <c:pt idx="88">
                  <c:v>1.1950925851243974</c:v>
                </c:pt>
                <c:pt idx="89">
                  <c:v>1.199819224990482</c:v>
                </c:pt>
                <c:pt idx="90">
                  <c:v>1.2041986058436307</c:v>
                </c:pt>
                <c:pt idx="91">
                  <c:v>1.2088672111916396</c:v>
                </c:pt>
                <c:pt idx="92">
                  <c:v>1.214642148661695</c:v>
                </c:pt>
                <c:pt idx="93">
                  <c:v>1.2182588413189392</c:v>
                </c:pt>
                <c:pt idx="94">
                  <c:v>1.2237361257400927</c:v>
                </c:pt>
                <c:pt idx="95">
                  <c:v>1.228666392059574</c:v>
                </c:pt>
                <c:pt idx="96">
                  <c:v>1.2341854583915686</c:v>
                </c:pt>
                <c:pt idx="97">
                  <c:v>1.2383484021744446</c:v>
                </c:pt>
                <c:pt idx="98">
                  <c:v>1.2429619754232113</c:v>
                </c:pt>
                <c:pt idx="99">
                  <c:v>1.2479465463385901</c:v>
                </c:pt>
                <c:pt idx="100">
                  <c:v>1.2541054904174982</c:v>
                </c:pt>
                <c:pt idx="101">
                  <c:v>1.2589041661738039</c:v>
                </c:pt>
                <c:pt idx="102">
                  <c:v>1.2635891618872968</c:v>
                </c:pt>
                <c:pt idx="103">
                  <c:v>1.2699231463465603</c:v>
                </c:pt>
                <c:pt idx="104">
                  <c:v>1.2749001789373029</c:v>
                </c:pt>
                <c:pt idx="105">
                  <c:v>1.2810825395559029</c:v>
                </c:pt>
                <c:pt idx="106">
                  <c:v>1.2864314023564885</c:v>
                </c:pt>
                <c:pt idx="107">
                  <c:v>1.2909858915403758</c:v>
                </c:pt>
                <c:pt idx="108">
                  <c:v>1.2977568967033182</c:v>
                </c:pt>
                <c:pt idx="109">
                  <c:v>1.3024902296557426</c:v>
                </c:pt>
                <c:pt idx="110">
                  <c:v>1.3085843233263261</c:v>
                </c:pt>
                <c:pt idx="111">
                  <c:v>1.3139149447444805</c:v>
                </c:pt>
                <c:pt idx="112">
                  <c:v>1.3205600222648264</c:v>
                </c:pt>
                <c:pt idx="113">
                  <c:v>1.3256123925185404</c:v>
                </c:pt>
                <c:pt idx="114">
                  <c:v>1.3327118067349846</c:v>
                </c:pt>
                <c:pt idx="115">
                  <c:v>1.3390991674557731</c:v>
                </c:pt>
                <c:pt idx="116">
                  <c:v>1.3435344062297769</c:v>
                </c:pt>
                <c:pt idx="117">
                  <c:v>1.3496659209376334</c:v>
                </c:pt>
                <c:pt idx="118">
                  <c:v>1.3554324780687848</c:v>
                </c:pt>
                <c:pt idx="119">
                  <c:v>1.3598494644393895</c:v>
                </c:pt>
                <c:pt idx="120">
                  <c:v>1.3662346072585598</c:v>
                </c:pt>
                <c:pt idx="121">
                  <c:v>1.3718474362681965</c:v>
                </c:pt>
                <c:pt idx="122">
                  <c:v>1.3757161802208249</c:v>
                </c:pt>
                <c:pt idx="123">
                  <c:v>1.3831032493636748</c:v>
                </c:pt>
                <c:pt idx="124">
                  <c:v>1.3876112405979646</c:v>
                </c:pt>
                <c:pt idx="125">
                  <c:v>1.3882680749447407</c:v>
                </c:pt>
                <c:pt idx="126">
                  <c:v>1.3929740228104441</c:v>
                </c:pt>
                <c:pt idx="127">
                  <c:v>1.3987765232283196</c:v>
                </c:pt>
                <c:pt idx="128">
                  <c:v>1.4033430823997426</c:v>
                </c:pt>
                <c:pt idx="129">
                  <c:v>1.4115078317134155</c:v>
                </c:pt>
                <c:pt idx="130">
                  <c:v>1.4207306688940684</c:v>
                </c:pt>
                <c:pt idx="131">
                  <c:v>1.4222704934857426</c:v>
                </c:pt>
                <c:pt idx="132">
                  <c:v>1.4275105187957229</c:v>
                </c:pt>
                <c:pt idx="133">
                  <c:v>1.4302750427085256</c:v>
                </c:pt>
                <c:pt idx="134">
                  <c:v>1.4350702527686037</c:v>
                </c:pt>
                <c:pt idx="135">
                  <c:v>1.449844871643639</c:v>
                </c:pt>
                <c:pt idx="136">
                  <c:v>1.4613887017940965</c:v>
                </c:pt>
                <c:pt idx="137">
                  <c:v>1.470903186692885</c:v>
                </c:pt>
                <c:pt idx="138">
                  <c:v>1.4790491502902794</c:v>
                </c:pt>
                <c:pt idx="139">
                  <c:v>1.4852095600693029</c:v>
                </c:pt>
                <c:pt idx="140">
                  <c:v>1.4913649673015867</c:v>
                </c:pt>
                <c:pt idx="141">
                  <c:v>1.4979209283456951</c:v>
                </c:pt>
                <c:pt idx="142">
                  <c:v>1.5048657705323454</c:v>
                </c:pt>
                <c:pt idx="143">
                  <c:v>1.5078475623207996</c:v>
                </c:pt>
                <c:pt idx="144">
                  <c:v>1.5158298275504212</c:v>
                </c:pt>
                <c:pt idx="145">
                  <c:v>1.5240711819950827</c:v>
                </c:pt>
                <c:pt idx="146">
                  <c:v>1.5209711801559764</c:v>
                </c:pt>
                <c:pt idx="147">
                  <c:v>1.5050047587873376</c:v>
                </c:pt>
                <c:pt idx="148">
                  <c:v>1.4766826065427194</c:v>
                </c:pt>
                <c:pt idx="149">
                  <c:v>1.4425653578772013</c:v>
                </c:pt>
                <c:pt idx="150">
                  <c:v>1.3980811589689905</c:v>
                </c:pt>
                <c:pt idx="151">
                  <c:v>1.3555996385941753</c:v>
                </c:pt>
                <c:pt idx="152">
                  <c:v>1.3330076836862736</c:v>
                </c:pt>
                <c:pt idx="153">
                  <c:v>1.3358279979717769</c:v>
                </c:pt>
                <c:pt idx="154">
                  <c:v>1.3556191726320466</c:v>
                </c:pt>
                <c:pt idx="155">
                  <c:v>1.3931860981387176</c:v>
                </c:pt>
                <c:pt idx="156">
                  <c:v>1.4300576772817561</c:v>
                </c:pt>
                <c:pt idx="157">
                  <c:v>1.4640520505446655</c:v>
                </c:pt>
                <c:pt idx="158">
                  <c:v>1.4966788167382648</c:v>
                </c:pt>
                <c:pt idx="159">
                  <c:v>1.5202289796335224</c:v>
                </c:pt>
                <c:pt idx="160">
                  <c:v>1.5430094213010177</c:v>
                </c:pt>
                <c:pt idx="161">
                  <c:v>1.5641236586421519</c:v>
                </c:pt>
                <c:pt idx="162">
                  <c:v>1.5832672884158729</c:v>
                </c:pt>
                <c:pt idx="163">
                  <c:v>1.6031789158716956</c:v>
                </c:pt>
                <c:pt idx="164">
                  <c:v>1.6179347819784911</c:v>
                </c:pt>
                <c:pt idx="165">
                  <c:v>1.6351296266300002</c:v>
                </c:pt>
                <c:pt idx="166">
                  <c:v>1.6509605862667553</c:v>
                </c:pt>
                <c:pt idx="167">
                  <c:v>1.6638030486447317</c:v>
                </c:pt>
                <c:pt idx="168">
                  <c:v>1.6794385901257594</c:v>
                </c:pt>
                <c:pt idx="169">
                  <c:v>1.6922813955846412</c:v>
                </c:pt>
                <c:pt idx="170">
                  <c:v>1.7043114525304952</c:v>
                </c:pt>
                <c:pt idx="171">
                  <c:v>1.7177075961695767</c:v>
                </c:pt>
                <c:pt idx="172">
                  <c:v>1.7291253764766552</c:v>
                </c:pt>
                <c:pt idx="173">
                  <c:v>1.7414479568617829</c:v>
                </c:pt>
                <c:pt idx="174">
                  <c:v>1.7524959748832249</c:v>
                </c:pt>
                <c:pt idx="175">
                  <c:v>1.762735594943875</c:v>
                </c:pt>
                <c:pt idx="176">
                  <c:v>1.774892824685933</c:v>
                </c:pt>
                <c:pt idx="177">
                  <c:v>1.7849694530395939</c:v>
                </c:pt>
                <c:pt idx="178">
                  <c:v>1.7946925737389692</c:v>
                </c:pt>
                <c:pt idx="179">
                  <c:v>1.8080842811199094</c:v>
                </c:pt>
                <c:pt idx="180">
                  <c:v>1.8197107091892017</c:v>
                </c:pt>
                <c:pt idx="181">
                  <c:v>1.8311753696713342</c:v>
                </c:pt>
                <c:pt idx="182">
                  <c:v>1.8389536357684035</c:v>
                </c:pt>
                <c:pt idx="183">
                  <c:v>1.8511309892242924</c:v>
                </c:pt>
                <c:pt idx="184">
                  <c:v>1.8621114563797241</c:v>
                </c:pt>
                <c:pt idx="185">
                  <c:v>1.8716149549949821</c:v>
                </c:pt>
                <c:pt idx="186">
                  <c:v>1.879952340111503</c:v>
                </c:pt>
                <c:pt idx="187">
                  <c:v>1.890916997284259</c:v>
                </c:pt>
                <c:pt idx="188">
                  <c:v>1.9010336621164206</c:v>
                </c:pt>
                <c:pt idx="189">
                  <c:v>1.9118681952791061</c:v>
                </c:pt>
                <c:pt idx="190">
                  <c:v>1.9185982782034037</c:v>
                </c:pt>
                <c:pt idx="191">
                  <c:v>1.9283922206526294</c:v>
                </c:pt>
                <c:pt idx="192">
                  <c:v>1.9342088410140597</c:v>
                </c:pt>
                <c:pt idx="193">
                  <c:v>1.9423514824493655</c:v>
                </c:pt>
                <c:pt idx="194">
                  <c:v>1.9516156187446037</c:v>
                </c:pt>
                <c:pt idx="195">
                  <c:v>1.9580603395139642</c:v>
                </c:pt>
                <c:pt idx="196">
                  <c:v>1.965966617506018</c:v>
                </c:pt>
                <c:pt idx="197">
                  <c:v>1.9735507965195291</c:v>
                </c:pt>
                <c:pt idx="198">
                  <c:v>1.9803035334353394</c:v>
                </c:pt>
                <c:pt idx="199">
                  <c:v>1.9873241396317429</c:v>
                </c:pt>
                <c:pt idx="200">
                  <c:v>1.9918451529317034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5F4-45DB-B2C2-5EC13CE9F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11535"/>
        <c:axId val="405919023"/>
      </c:scatterChart>
      <c:valAx>
        <c:axId val="405911535"/>
        <c:scaling>
          <c:orientation val="minMax"/>
          <c:max val="5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Frequency [MHz]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9023"/>
        <c:crosses val="autoZero"/>
        <c:crossBetween val="midCat"/>
        <c:majorUnit val="7"/>
        <c:minorUnit val="3.5"/>
      </c:valAx>
      <c:valAx>
        <c:axId val="405919023"/>
        <c:scaling>
          <c:orientation val="minMax"/>
          <c:max val="1.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SWR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1535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6663137978431311"/>
          <c:y val="6.4189997083697867E-2"/>
          <c:w val="0.49174825021872265"/>
          <c:h val="0.5636150856247818"/>
        </c:manualLayout>
      </c:layout>
      <c:overlay val="0"/>
      <c:spPr>
        <a:solidFill>
          <a:schemeClr val="accent1">
            <a:lumMod val="20000"/>
            <a:lumOff val="80000"/>
            <a:alpha val="36000"/>
          </a:schemeClr>
        </a:solidFill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7737728436119"/>
          <c:y val="3.2884902840059793E-2"/>
          <c:w val="0.82743401640012393"/>
          <c:h val="0.80339818509233429"/>
        </c:manualLayout>
      </c:layout>
      <c:scatterChart>
        <c:scatterStyle val="lineMarker"/>
        <c:varyColors val="0"/>
        <c:ser>
          <c:idx val="5"/>
          <c:order val="0"/>
          <c:tx>
            <c:strRef>
              <c:f>'Z0 by f3'!$G$1</c:f>
              <c:strCache>
                <c:ptCount val="1"/>
                <c:pt idx="0">
                  <c:v>Z0/100Ω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'Z0 by f3'!$D$2:$D$46</c:f>
              <c:numCache>
                <c:formatCode>General</c:formatCode>
                <c:ptCount val="4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2.5184630000000001</c:v>
                </c:pt>
                <c:pt idx="6">
                  <c:v>2.5416666666666599</c:v>
                </c:pt>
                <c:pt idx="7">
                  <c:v>2.6</c:v>
                </c:pt>
                <c:pt idx="8">
                  <c:v>2.7</c:v>
                </c:pt>
                <c:pt idx="9">
                  <c:v>2.7371080000000001</c:v>
                </c:pt>
                <c:pt idx="10">
                  <c:v>2.8333333333333299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3.1764705879999999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3.5</c:v>
                </c:pt>
                <c:pt idx="19">
                  <c:v>3.9375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</c:numCache>
            </c:numRef>
          </c:xVal>
          <c:yVal>
            <c:numRef>
              <c:f>'Z0 by f3'!$G$2:$G$46</c:f>
              <c:numCache>
                <c:formatCode>General</c:formatCode>
                <c:ptCount val="45"/>
                <c:pt idx="0">
                  <c:v>0</c:v>
                </c:pt>
                <c:pt idx="1">
                  <c:v>0.34487869184314413</c:v>
                </c:pt>
                <c:pt idx="2">
                  <c:v>0.53175798551412878</c:v>
                </c:pt>
                <c:pt idx="3">
                  <c:v>0.64867761930846701</c:v>
                </c:pt>
                <c:pt idx="4">
                  <c:v>0.74609990224315215</c:v>
                </c:pt>
                <c:pt idx="5">
                  <c:v>0.84556508626430671</c:v>
                </c:pt>
                <c:pt idx="6">
                  <c:v>0.86351745969555949</c:v>
                </c:pt>
                <c:pt idx="7">
                  <c:v>0.90682603382308968</c:v>
                </c:pt>
                <c:pt idx="8">
                  <c:v>0.9758386684958883</c:v>
                </c:pt>
                <c:pt idx="9">
                  <c:v>1.0000003780921336</c:v>
                </c:pt>
                <c:pt idx="10">
                  <c:v>1.0595430129786592</c:v>
                </c:pt>
                <c:pt idx="11">
                  <c:v>1.0984666033012163</c:v>
                </c:pt>
                <c:pt idx="12">
                  <c:v>1.1537716153920454</c:v>
                </c:pt>
                <c:pt idx="13">
                  <c:v>1.2058501583986803</c:v>
                </c:pt>
                <c:pt idx="14">
                  <c:v>1.2437640456758929</c:v>
                </c:pt>
                <c:pt idx="15">
                  <c:v>1.2551248739650682</c:v>
                </c:pt>
                <c:pt idx="16">
                  <c:v>1.3019333535039945</c:v>
                </c:pt>
                <c:pt idx="17">
                  <c:v>1.3465504770977115</c:v>
                </c:pt>
                <c:pt idx="18">
                  <c:v>1.3892037059985958</c:v>
                </c:pt>
                <c:pt idx="19">
                  <c:v>1.5569357349859907</c:v>
                </c:pt>
                <c:pt idx="20">
                  <c:v>1.5787939541490417</c:v>
                </c:pt>
                <c:pt idx="21">
                  <c:v>1.7389760734291091</c:v>
                </c:pt>
                <c:pt idx="22">
                  <c:v>1.8783084626118398</c:v>
                </c:pt>
                <c:pt idx="23">
                  <c:v>2.1132145435816438</c:v>
                </c:pt>
                <c:pt idx="24">
                  <c:v>2.3075432307840908</c:v>
                </c:pt>
                <c:pt idx="25">
                  <c:v>2.4736872581472595</c:v>
                </c:pt>
                <c:pt idx="26">
                  <c:v>2.6189921623229311</c:v>
                </c:pt>
                <c:pt idx="27">
                  <c:v>2.7482103024358118</c:v>
                </c:pt>
                <c:pt idx="28">
                  <c:v>2.8646093371658208</c:v>
                </c:pt>
                <c:pt idx="29">
                  <c:v>2.9705397230757677</c:v>
                </c:pt>
                <c:pt idx="30">
                  <c:v>3.0677522395827332</c:v>
                </c:pt>
                <c:pt idx="31">
                  <c:v>3.1575879082980838</c:v>
                </c:pt>
                <c:pt idx="32">
                  <c:v>3.2410976739840653</c:v>
                </c:pt>
                <c:pt idx="33">
                  <c:v>3.3191210635361923</c:v>
                </c:pt>
                <c:pt idx="34">
                  <c:v>3.3923397092035255</c:v>
                </c:pt>
                <c:pt idx="35">
                  <c:v>3.4613148461761356</c:v>
                </c:pt>
                <c:pt idx="36">
                  <c:v>3.526514244984047</c:v>
                </c:pt>
                <c:pt idx="37">
                  <c:v>3.5883319762309003</c:v>
                </c:pt>
                <c:pt idx="38">
                  <c:v>3.647103190478481</c:v>
                </c:pt>
                <c:pt idx="39">
                  <c:v>3.7031153552476956</c:v>
                </c:pt>
                <c:pt idx="40">
                  <c:v>3.7566169252236801</c:v>
                </c:pt>
                <c:pt idx="41">
                  <c:v>3.8078241208103742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876-479D-B1B4-71A1E2CBCC83}"/>
            </c:ext>
          </c:extLst>
        </c:ser>
        <c:ser>
          <c:idx val="3"/>
          <c:order val="1"/>
          <c:tx>
            <c:strRef>
              <c:f>Summary!$F$31</c:f>
              <c:strCache>
                <c:ptCount val="1"/>
                <c:pt idx="0">
                  <c:v>SWR(  7.50MHz)</c:v>
                </c:pt>
              </c:strCache>
            </c:strRef>
          </c:tx>
          <c:spPr>
            <a:ln w="25400"/>
          </c:spPr>
          <c:marker>
            <c:symbol val="square"/>
            <c:size val="8"/>
          </c:marker>
          <c:xVal>
            <c:numRef>
              <c:f>Summary!$E$32:$E$39</c:f>
              <c:numCache>
                <c:formatCode>General</c:formatCode>
                <c:ptCount val="8"/>
                <c:pt idx="0">
                  <c:v>2.0833333333333335</c:v>
                </c:pt>
                <c:pt idx="1">
                  <c:v>2.5416666666666665</c:v>
                </c:pt>
                <c:pt idx="2">
                  <c:v>2.8333333333333335</c:v>
                </c:pt>
                <c:pt idx="3">
                  <c:v>3</c:v>
                </c:pt>
                <c:pt idx="4">
                  <c:v>3.1764705882352944</c:v>
                </c:pt>
                <c:pt idx="5">
                  <c:v>3.5000000000000004</c:v>
                </c:pt>
                <c:pt idx="6">
                  <c:v>3.9374999999999996</c:v>
                </c:pt>
                <c:pt idx="7">
                  <c:v>4.5</c:v>
                </c:pt>
              </c:numCache>
            </c:numRef>
          </c:xVal>
          <c:yVal>
            <c:numRef>
              <c:f>Summary!$F$32:$F$39</c:f>
              <c:numCache>
                <c:formatCode>General</c:formatCode>
                <c:ptCount val="8"/>
                <c:pt idx="0">
                  <c:v>1.1881537430541886</c:v>
                </c:pt>
                <c:pt idx="1">
                  <c:v>1.0796755382471745</c:v>
                </c:pt>
                <c:pt idx="2">
                  <c:v>1.0251239116365787</c:v>
                </c:pt>
                <c:pt idx="3">
                  <c:v>1.0040128359323859</c:v>
                </c:pt>
                <c:pt idx="4">
                  <c:v>1.0076872306224081</c:v>
                </c:pt>
                <c:pt idx="5">
                  <c:v>1.0136956639882939</c:v>
                </c:pt>
                <c:pt idx="6">
                  <c:v>1.0232660208247195</c:v>
                </c:pt>
                <c:pt idx="7">
                  <c:v>1.0754775786059603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76-479D-B1B4-71A1E2CBCC83}"/>
            </c:ext>
          </c:extLst>
        </c:ser>
        <c:ser>
          <c:idx val="4"/>
          <c:order val="2"/>
          <c:tx>
            <c:strRef>
              <c:f>Summary!$G$31</c:f>
              <c:strCache>
                <c:ptCount val="1"/>
                <c:pt idx="0">
                  <c:v>SWR(14.25MHz)</c:v>
                </c:pt>
              </c:strCache>
            </c:strRef>
          </c:tx>
          <c:spPr>
            <a:ln w="25400"/>
          </c:spPr>
          <c:marker>
            <c:symbol val="triangle"/>
            <c:size val="8"/>
            <c:spPr>
              <a:ln>
                <a:solidFill>
                  <a:schemeClr val="accent5"/>
                </a:solidFill>
              </a:ln>
            </c:spPr>
          </c:marker>
          <c:xVal>
            <c:numRef>
              <c:f>Summary!$E$32:$E$39</c:f>
              <c:numCache>
                <c:formatCode>General</c:formatCode>
                <c:ptCount val="8"/>
                <c:pt idx="0">
                  <c:v>2.0833333333333335</c:v>
                </c:pt>
                <c:pt idx="1">
                  <c:v>2.5416666666666665</c:v>
                </c:pt>
                <c:pt idx="2">
                  <c:v>2.8333333333333335</c:v>
                </c:pt>
                <c:pt idx="3">
                  <c:v>3</c:v>
                </c:pt>
                <c:pt idx="4">
                  <c:v>3.1764705882352944</c:v>
                </c:pt>
                <c:pt idx="5">
                  <c:v>3.5000000000000004</c:v>
                </c:pt>
                <c:pt idx="6">
                  <c:v>3.9374999999999996</c:v>
                </c:pt>
                <c:pt idx="7">
                  <c:v>4.5</c:v>
                </c:pt>
              </c:numCache>
            </c:numRef>
          </c:xVal>
          <c:yVal>
            <c:numRef>
              <c:f>Summary!$G$32:$G$39</c:f>
              <c:numCache>
                <c:formatCode>General</c:formatCode>
                <c:ptCount val="8"/>
                <c:pt idx="0">
                  <c:v>1.3952478517660485</c:v>
                </c:pt>
                <c:pt idx="1">
                  <c:v>1.1658519421643139</c:v>
                </c:pt>
                <c:pt idx="2">
                  <c:v>1.0337443244961799</c:v>
                </c:pt>
                <c:pt idx="3">
                  <c:v>1.0163601930444608</c:v>
                </c:pt>
                <c:pt idx="4">
                  <c:v>1.0027909581298131</c:v>
                </c:pt>
                <c:pt idx="5">
                  <c:v>1.0172158081192624</c:v>
                </c:pt>
                <c:pt idx="6">
                  <c:v>1.038308806336611</c:v>
                </c:pt>
                <c:pt idx="7">
                  <c:v>1.1357192258755513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76-479D-B1B4-71A1E2CBCC83}"/>
            </c:ext>
          </c:extLst>
        </c:ser>
        <c:ser>
          <c:idx val="0"/>
          <c:order val="3"/>
          <c:tx>
            <c:strRef>
              <c:f>Summary!$H$31</c:f>
              <c:strCache>
                <c:ptCount val="1"/>
                <c:pt idx="0">
                  <c:v>SWR(21.00MHz)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Summary!$E$32:$E$39</c:f>
              <c:numCache>
                <c:formatCode>General</c:formatCode>
                <c:ptCount val="8"/>
                <c:pt idx="0">
                  <c:v>2.0833333333333335</c:v>
                </c:pt>
                <c:pt idx="1">
                  <c:v>2.5416666666666665</c:v>
                </c:pt>
                <c:pt idx="2">
                  <c:v>2.8333333333333335</c:v>
                </c:pt>
                <c:pt idx="3">
                  <c:v>3</c:v>
                </c:pt>
                <c:pt idx="4">
                  <c:v>3.1764705882352944</c:v>
                </c:pt>
                <c:pt idx="5">
                  <c:v>3.5000000000000004</c:v>
                </c:pt>
                <c:pt idx="6">
                  <c:v>3.9374999999999996</c:v>
                </c:pt>
                <c:pt idx="7">
                  <c:v>4.5</c:v>
                </c:pt>
              </c:numCache>
            </c:numRef>
          </c:xVal>
          <c:yVal>
            <c:numRef>
              <c:f>Summary!$H$32:$H$39</c:f>
              <c:numCache>
                <c:formatCode>General</c:formatCode>
                <c:ptCount val="8"/>
                <c:pt idx="0">
                  <c:v>1.6309481895006179</c:v>
                </c:pt>
                <c:pt idx="1">
                  <c:v>1.2567854130925205</c:v>
                </c:pt>
                <c:pt idx="2">
                  <c:v>1.0451870687598173</c:v>
                </c:pt>
                <c:pt idx="3">
                  <c:v>1.0312282412369098</c:v>
                </c:pt>
                <c:pt idx="4">
                  <c:v>1.0083926814940993</c:v>
                </c:pt>
                <c:pt idx="5">
                  <c:v>1.0257150388133403</c:v>
                </c:pt>
                <c:pt idx="6">
                  <c:v>1.055622400224782</c:v>
                </c:pt>
                <c:pt idx="7">
                  <c:v>1.1981355658572748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76-479D-B1B4-71A1E2CBCC83}"/>
            </c:ext>
          </c:extLst>
        </c:ser>
        <c:ser>
          <c:idx val="1"/>
          <c:order val="4"/>
          <c:tx>
            <c:strRef>
              <c:f>Summary!$I$31</c:f>
              <c:strCache>
                <c:ptCount val="1"/>
                <c:pt idx="0">
                  <c:v>SWR(28.50MHz)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Summary!$E$32:$E$39</c:f>
              <c:numCache>
                <c:formatCode>General</c:formatCode>
                <c:ptCount val="8"/>
                <c:pt idx="0">
                  <c:v>2.0833333333333335</c:v>
                </c:pt>
                <c:pt idx="1">
                  <c:v>2.5416666666666665</c:v>
                </c:pt>
                <c:pt idx="2">
                  <c:v>2.8333333333333335</c:v>
                </c:pt>
                <c:pt idx="3">
                  <c:v>3</c:v>
                </c:pt>
                <c:pt idx="4">
                  <c:v>3.1764705882352944</c:v>
                </c:pt>
                <c:pt idx="5">
                  <c:v>3.5000000000000004</c:v>
                </c:pt>
                <c:pt idx="6">
                  <c:v>3.9374999999999996</c:v>
                </c:pt>
                <c:pt idx="7">
                  <c:v>4.5</c:v>
                </c:pt>
              </c:numCache>
            </c:numRef>
          </c:xVal>
          <c:yVal>
            <c:numRef>
              <c:f>Summary!$I$32:$I$39</c:f>
              <c:numCache>
                <c:formatCode>General</c:formatCode>
                <c:ptCount val="8"/>
                <c:pt idx="0">
                  <c:v>1.9169488131913004</c:v>
                </c:pt>
                <c:pt idx="1">
                  <c:v>1.3617178250584598</c:v>
                </c:pt>
                <c:pt idx="2">
                  <c:v>1.0622354637066365</c:v>
                </c:pt>
                <c:pt idx="3">
                  <c:v>1.0459472124202278</c:v>
                </c:pt>
                <c:pt idx="4">
                  <c:v>1.0205551347562398</c:v>
                </c:pt>
                <c:pt idx="5">
                  <c:v>1.042390234377665</c:v>
                </c:pt>
                <c:pt idx="6">
                  <c:v>1.0799417407446554</c:v>
                </c:pt>
                <c:pt idx="7">
                  <c:v>1.2731306755674225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76-479D-B1B4-71A1E2CBCC83}"/>
            </c:ext>
          </c:extLst>
        </c:ser>
        <c:ser>
          <c:idx val="2"/>
          <c:order val="5"/>
          <c:tx>
            <c:strRef>
              <c:f>Summary!$J$31</c:f>
              <c:strCache>
                <c:ptCount val="1"/>
                <c:pt idx="0">
                  <c:v>SWR(50.25MHz)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plus"/>
            <c:size val="8"/>
            <c:spPr>
              <a:noFill/>
              <a:ln w="25400">
                <a:solidFill>
                  <a:schemeClr val="accent3"/>
                </a:solidFill>
              </a:ln>
              <a:effectLst/>
            </c:spPr>
          </c:marker>
          <c:xVal>
            <c:numRef>
              <c:f>Summary!$E$32:$E$39</c:f>
              <c:numCache>
                <c:formatCode>General</c:formatCode>
                <c:ptCount val="8"/>
                <c:pt idx="0">
                  <c:v>2.0833333333333335</c:v>
                </c:pt>
                <c:pt idx="1">
                  <c:v>2.5416666666666665</c:v>
                </c:pt>
                <c:pt idx="2">
                  <c:v>2.8333333333333335</c:v>
                </c:pt>
                <c:pt idx="3">
                  <c:v>3</c:v>
                </c:pt>
                <c:pt idx="4">
                  <c:v>3.1764705882352944</c:v>
                </c:pt>
                <c:pt idx="5">
                  <c:v>3.5000000000000004</c:v>
                </c:pt>
                <c:pt idx="6">
                  <c:v>3.9374999999999996</c:v>
                </c:pt>
                <c:pt idx="7">
                  <c:v>4.5</c:v>
                </c:pt>
              </c:numCache>
            </c:numRef>
          </c:xVal>
          <c:yVal>
            <c:numRef>
              <c:f>Summary!$J$32:$J$39</c:f>
              <c:numCache>
                <c:formatCode>General</c:formatCode>
                <c:ptCount val="8"/>
                <c:pt idx="0">
                  <c:v>2.9231259216648389</c:v>
                </c:pt>
                <c:pt idx="1">
                  <c:v>1.6893147831579685</c:v>
                </c:pt>
                <c:pt idx="2">
                  <c:v>1.1263594133911852</c:v>
                </c:pt>
                <c:pt idx="3">
                  <c:v>1.1166181412996616</c:v>
                </c:pt>
                <c:pt idx="4">
                  <c:v>1.0763775224491396</c:v>
                </c:pt>
                <c:pt idx="5">
                  <c:v>1.127635616390098</c:v>
                </c:pt>
                <c:pt idx="6">
                  <c:v>1.1686556371496331</c:v>
                </c:pt>
                <c:pt idx="7">
                  <c:v>1.4871404746566157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876-479D-B1B4-71A1E2CBC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38096"/>
        <c:axId val="126338512"/>
      </c:scatterChart>
      <c:valAx>
        <c:axId val="126338096"/>
        <c:scaling>
          <c:orientation val="minMax"/>
          <c:max val="4.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600">
                    <a:latin typeface="Arial Black" panose="020B0A04020102020204" pitchFamily="34" charset="0"/>
                  </a:defRPr>
                </a:pPr>
                <a:r>
                  <a:rPr lang="en-US" altLang="ja-JP" sz="1600">
                    <a:latin typeface="Arial Black" panose="020B0A04020102020204" pitchFamily="34" charset="0"/>
                  </a:rPr>
                  <a:t>D/a</a:t>
                </a:r>
                <a:endParaRPr lang="ja-JP" altLang="en-US" sz="16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338512"/>
        <c:crosses val="autoZero"/>
        <c:crossBetween val="midCat"/>
        <c:minorUnit val="0.5"/>
      </c:valAx>
      <c:valAx>
        <c:axId val="126338512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600">
                    <a:latin typeface="Arial Black" panose="020B0A04020102020204" pitchFamily="34" charset="0"/>
                  </a:defRPr>
                </a:pPr>
                <a:r>
                  <a:rPr lang="en-US" altLang="ja-JP" sz="1600">
                    <a:latin typeface="Arial Black" panose="020B0A04020102020204" pitchFamily="34" charset="0"/>
                  </a:rPr>
                  <a:t>SWR &amp; Z</a:t>
                </a:r>
                <a:r>
                  <a:rPr lang="en-US" altLang="ja-JP" sz="1600" baseline="-25000">
                    <a:latin typeface="Arial Black" panose="020B0A04020102020204" pitchFamily="34" charset="0"/>
                  </a:rPr>
                  <a:t>0</a:t>
                </a:r>
                <a:r>
                  <a:rPr lang="en-US" altLang="ja-JP" sz="1600">
                    <a:latin typeface="Arial Black" panose="020B0A04020102020204" pitchFamily="34" charset="0"/>
                  </a:rPr>
                  <a:t>/100Ω</a:t>
                </a:r>
                <a:endParaRPr lang="ja-JP" altLang="en-US" sz="16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338096"/>
        <c:crosses val="autoZero"/>
        <c:crossBetween val="midCat"/>
        <c:minorUnit val="0.1"/>
      </c:valAx>
    </c:plotArea>
    <c:legend>
      <c:legendPos val="r"/>
      <c:layout>
        <c:manualLayout>
          <c:xMode val="edge"/>
          <c:yMode val="edge"/>
          <c:x val="0.5935211091454472"/>
          <c:y val="0.45278057984687398"/>
          <c:w val="0.3392382945138851"/>
          <c:h val="0.33142808761808007"/>
        </c:manualLayout>
      </c:layout>
      <c:overlay val="0"/>
      <c:spPr>
        <a:solidFill>
          <a:schemeClr val="accent3">
            <a:lumMod val="20000"/>
            <a:lumOff val="80000"/>
            <a:alpha val="66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403862133775"/>
          <c:y val="4.0571686132557024E-2"/>
          <c:w val="0.82988113462723256"/>
          <c:h val="0.750619466045245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'Core Type Effect'!$J$3</c:f>
              <c:strCache>
                <c:ptCount val="1"/>
                <c:pt idx="0">
                  <c:v>SWR(50.25MHz)</c:v>
                </c:pt>
              </c:strCache>
            </c:strRef>
          </c:tx>
          <c:xVal>
            <c:numRef>
              <c:f>'Core Type Effect'!$D$4:$D$7</c:f>
              <c:numCache>
                <c:formatCode>General</c:formatCode>
                <c:ptCount val="4"/>
                <c:pt idx="0">
                  <c:v>1.398747904959085</c:v>
                </c:pt>
                <c:pt idx="1">
                  <c:v>1</c:v>
                </c:pt>
                <c:pt idx="2">
                  <c:v>0.38973922902494335</c:v>
                </c:pt>
                <c:pt idx="3">
                  <c:v>0.1112220250419008</c:v>
                </c:pt>
              </c:numCache>
            </c:numRef>
          </c:xVal>
          <c:yVal>
            <c:numRef>
              <c:f>'Core Type Effect'!$J$4:$J$7</c:f>
              <c:numCache>
                <c:formatCode>General</c:formatCode>
                <c:ptCount val="4"/>
                <c:pt idx="0">
                  <c:v>1.1039628102454286</c:v>
                </c:pt>
                <c:pt idx="1">
                  <c:v>1.0763775224491396</c:v>
                </c:pt>
                <c:pt idx="2">
                  <c:v>1.1314238693933949</c:v>
                </c:pt>
                <c:pt idx="3">
                  <c:v>1.1138911224723664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2BA9-49DC-BA82-781636A00D06}"/>
            </c:ext>
          </c:extLst>
        </c:ser>
        <c:ser>
          <c:idx val="2"/>
          <c:order val="1"/>
          <c:tx>
            <c:strRef>
              <c:f>'Core Type Effect'!$I$3</c:f>
              <c:strCache>
                <c:ptCount val="1"/>
                <c:pt idx="0">
                  <c:v>SWR(28.5MHz)</c:v>
                </c:pt>
              </c:strCache>
            </c:strRef>
          </c:tx>
          <c:spPr>
            <a:effectLst/>
          </c:spPr>
          <c:xVal>
            <c:numRef>
              <c:f>'Core Type Effect'!$D$4:$D$7</c:f>
              <c:numCache>
                <c:formatCode>General</c:formatCode>
                <c:ptCount val="4"/>
                <c:pt idx="0">
                  <c:v>1.398747904959085</c:v>
                </c:pt>
                <c:pt idx="1">
                  <c:v>1</c:v>
                </c:pt>
                <c:pt idx="2">
                  <c:v>0.38973922902494335</c:v>
                </c:pt>
                <c:pt idx="3">
                  <c:v>0.1112220250419008</c:v>
                </c:pt>
              </c:numCache>
            </c:numRef>
          </c:xVal>
          <c:yVal>
            <c:numRef>
              <c:f>'Core Type Effect'!$I$4:$I$7</c:f>
              <c:numCache>
                <c:formatCode>General</c:formatCode>
                <c:ptCount val="4"/>
                <c:pt idx="0">
                  <c:v>1.0439121744761712</c:v>
                </c:pt>
                <c:pt idx="1">
                  <c:v>1.0205551347562398</c:v>
                </c:pt>
                <c:pt idx="2">
                  <c:v>1.0692266789313265</c:v>
                </c:pt>
                <c:pt idx="3">
                  <c:v>1.0598033781182032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2BA9-49DC-BA82-781636A00D06}"/>
            </c:ext>
          </c:extLst>
        </c:ser>
        <c:ser>
          <c:idx val="3"/>
          <c:order val="2"/>
          <c:tx>
            <c:strRef>
              <c:f>'Core Type Effect'!$H$3</c:f>
              <c:strCache>
                <c:ptCount val="1"/>
                <c:pt idx="0">
                  <c:v>SWR(21.0MHz)</c:v>
                </c:pt>
              </c:strCache>
            </c:strRef>
          </c:tx>
          <c:spPr>
            <a:effectLst/>
          </c:spPr>
          <c:xVal>
            <c:numRef>
              <c:f>'Core Type Effect'!$D$4:$D$7</c:f>
              <c:numCache>
                <c:formatCode>General</c:formatCode>
                <c:ptCount val="4"/>
                <c:pt idx="0">
                  <c:v>1.398747904959085</c:v>
                </c:pt>
                <c:pt idx="1">
                  <c:v>1</c:v>
                </c:pt>
                <c:pt idx="2">
                  <c:v>0.38973922902494335</c:v>
                </c:pt>
                <c:pt idx="3">
                  <c:v>0.1112220250419008</c:v>
                </c:pt>
              </c:numCache>
            </c:numRef>
          </c:xVal>
          <c:yVal>
            <c:numRef>
              <c:f>'Core Type Effect'!$H$4:$H$7</c:f>
              <c:numCache>
                <c:formatCode>General</c:formatCode>
                <c:ptCount val="4"/>
                <c:pt idx="0">
                  <c:v>1.0296164883517767</c:v>
                </c:pt>
                <c:pt idx="1">
                  <c:v>1.0083926814940993</c:v>
                </c:pt>
                <c:pt idx="2">
                  <c:v>1.051464348916072</c:v>
                </c:pt>
                <c:pt idx="3">
                  <c:v>1.0517856668421661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2BA9-49DC-BA82-781636A00D06}"/>
            </c:ext>
          </c:extLst>
        </c:ser>
        <c:ser>
          <c:idx val="4"/>
          <c:order val="3"/>
          <c:tx>
            <c:strRef>
              <c:f>'Core Type Effect'!$G$3</c:f>
              <c:strCache>
                <c:ptCount val="1"/>
                <c:pt idx="0">
                  <c:v>SWR(14.25MHz)</c:v>
                </c:pt>
              </c:strCache>
            </c:strRef>
          </c:tx>
          <c:spPr>
            <a:effectLst/>
          </c:spPr>
          <c:xVal>
            <c:numRef>
              <c:f>'Core Type Effect'!$D$4:$D$7</c:f>
              <c:numCache>
                <c:formatCode>General</c:formatCode>
                <c:ptCount val="4"/>
                <c:pt idx="0">
                  <c:v>1.398747904959085</c:v>
                </c:pt>
                <c:pt idx="1">
                  <c:v>1</c:v>
                </c:pt>
                <c:pt idx="2">
                  <c:v>0.38973922902494335</c:v>
                </c:pt>
                <c:pt idx="3">
                  <c:v>0.1112220250419008</c:v>
                </c:pt>
              </c:numCache>
            </c:numRef>
          </c:xVal>
          <c:yVal>
            <c:numRef>
              <c:f>'Core Type Effect'!$G$4:$G$7</c:f>
              <c:numCache>
                <c:formatCode>General</c:formatCode>
                <c:ptCount val="4"/>
                <c:pt idx="0">
                  <c:v>1.0214184059302869</c:v>
                </c:pt>
                <c:pt idx="1">
                  <c:v>1.0027909581298131</c:v>
                </c:pt>
                <c:pt idx="2">
                  <c:v>1.0408849167424861</c:v>
                </c:pt>
                <c:pt idx="3">
                  <c:v>1.0543195202517102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2BA9-49DC-BA82-781636A00D06}"/>
            </c:ext>
          </c:extLst>
        </c:ser>
        <c:ser>
          <c:idx val="5"/>
          <c:order val="4"/>
          <c:tx>
            <c:strRef>
              <c:f>'Core Type Effect'!$F$3</c:f>
              <c:strCache>
                <c:ptCount val="1"/>
                <c:pt idx="0">
                  <c:v>SWR(7.50MHz)</c:v>
                </c:pt>
              </c:strCache>
            </c:strRef>
          </c:tx>
          <c:spPr>
            <a:ln w="19050"/>
            <a:effectLst/>
          </c:spPr>
          <c:xVal>
            <c:numRef>
              <c:f>'Core Type Effect'!$D$4:$D$7</c:f>
              <c:numCache>
                <c:formatCode>General</c:formatCode>
                <c:ptCount val="4"/>
                <c:pt idx="0">
                  <c:v>1.398747904959085</c:v>
                </c:pt>
                <c:pt idx="1">
                  <c:v>1</c:v>
                </c:pt>
                <c:pt idx="2">
                  <c:v>0.38973922902494335</c:v>
                </c:pt>
                <c:pt idx="3">
                  <c:v>0.1112220250419008</c:v>
                </c:pt>
              </c:numCache>
            </c:numRef>
          </c:xVal>
          <c:yVal>
            <c:numRef>
              <c:f>'Core Type Effect'!$F$4:$F$7</c:f>
              <c:numCache>
                <c:formatCode>General</c:formatCode>
                <c:ptCount val="4"/>
                <c:pt idx="0">
                  <c:v>1.0129538587847347</c:v>
                </c:pt>
                <c:pt idx="1">
                  <c:v>1.0076872306224081</c:v>
                </c:pt>
                <c:pt idx="2">
                  <c:v>1.0352007748312191</c:v>
                </c:pt>
                <c:pt idx="3">
                  <c:v>1.080096895970692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2BA9-49DC-BA82-781636A00D06}"/>
            </c:ext>
          </c:extLst>
        </c:ser>
        <c:ser>
          <c:idx val="0"/>
          <c:order val="5"/>
          <c:tx>
            <c:strRef>
              <c:f>'Core Type Effect'!$E$3</c:f>
              <c:strCache>
                <c:ptCount val="1"/>
                <c:pt idx="0">
                  <c:v>SWR(3.75MHz)</c:v>
                </c:pt>
              </c:strCache>
            </c:strRef>
          </c:tx>
          <c:spPr>
            <a:ln w="38100"/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'Core Type Effect'!$D$4:$D$7</c:f>
              <c:numCache>
                <c:formatCode>General</c:formatCode>
                <c:ptCount val="4"/>
                <c:pt idx="0">
                  <c:v>1.398747904959085</c:v>
                </c:pt>
                <c:pt idx="1">
                  <c:v>1</c:v>
                </c:pt>
                <c:pt idx="2">
                  <c:v>0.38973922902494335</c:v>
                </c:pt>
                <c:pt idx="3">
                  <c:v>0.1112220250419008</c:v>
                </c:pt>
              </c:numCache>
            </c:numRef>
          </c:xVal>
          <c:yVal>
            <c:numRef>
              <c:f>'Core Type Effect'!$E$4:$E$7</c:f>
              <c:numCache>
                <c:formatCode>General</c:formatCode>
                <c:ptCount val="4"/>
                <c:pt idx="0">
                  <c:v>1.0096961854412947</c:v>
                </c:pt>
                <c:pt idx="1">
                  <c:v>1.0116796390578033</c:v>
                </c:pt>
                <c:pt idx="2">
                  <c:v>1.0392871648215014</c:v>
                </c:pt>
                <c:pt idx="3">
                  <c:v>1.1463872859483892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2BA9-49DC-BA82-781636A0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887680"/>
        <c:axId val="1680883200"/>
      </c:scatterChart>
      <c:valAx>
        <c:axId val="1456887680"/>
        <c:scaling>
          <c:orientation val="minMax"/>
          <c:max val="1.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AL/AL(FT-140#43)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0883200"/>
        <c:crosses val="autoZero"/>
        <c:crossBetween val="midCat"/>
        <c:minorUnit val="0.1"/>
      </c:valAx>
      <c:valAx>
        <c:axId val="168088320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SWR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6887680"/>
        <c:crosses val="autoZero"/>
        <c:crossBetween val="midCat"/>
        <c:minorUnit val="1.0000000000000002E-2"/>
      </c:valAx>
    </c:plotArea>
    <c:legend>
      <c:legendPos val="r"/>
      <c:layout>
        <c:manualLayout>
          <c:xMode val="edge"/>
          <c:yMode val="edge"/>
          <c:x val="0.37705726714202431"/>
          <c:y val="4.9105680384562672E-2"/>
          <c:w val="0.3449510542769646"/>
          <c:h val="0.4503518833723188"/>
        </c:manualLayout>
      </c:layout>
      <c:overlay val="0"/>
      <c:spPr>
        <a:solidFill>
          <a:schemeClr val="accent5">
            <a:lumMod val="20000"/>
            <a:lumOff val="80000"/>
            <a:alpha val="34000"/>
          </a:schemeClr>
        </a:solidFill>
        <a:ln>
          <a:noFill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9737532808398"/>
          <c:y val="3.8294168842471714E-2"/>
          <c:w val="0.85476109670223599"/>
          <c:h val="0.78860673665791781"/>
        </c:manualLayout>
      </c:layout>
      <c:scatterChart>
        <c:scatterStyle val="lineMarker"/>
        <c:varyColors val="0"/>
        <c:ser>
          <c:idx val="10"/>
          <c:order val="0"/>
          <c:tx>
            <c:strRef>
              <c:f>'Case 8-ft114-61'!$J$1</c:f>
              <c:strCache>
                <c:ptCount val="1"/>
                <c:pt idx="0">
                  <c:v>SWR(D/a=3.176, Core=114#61)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'Case 8-ft114-61'!$A$2:$A$202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8-ft114-61'!$J$2:$J$202</c:f>
              <c:numCache>
                <c:formatCode>General</c:formatCode>
                <c:ptCount val="201"/>
                <c:pt idx="1">
                  <c:v>1.89708199433455</c:v>
                </c:pt>
                <c:pt idx="2">
                  <c:v>1.3874481175575575</c:v>
                </c:pt>
                <c:pt idx="3">
                  <c:v>1.2484553691924543</c:v>
                </c:pt>
                <c:pt idx="4">
                  <c:v>1.1838404933928648</c:v>
                </c:pt>
                <c:pt idx="5">
                  <c:v>1.1463872859483892</c:v>
                </c:pt>
                <c:pt idx="6">
                  <c:v>1.1226078861675812</c:v>
                </c:pt>
                <c:pt idx="7">
                  <c:v>1.107527567097452</c:v>
                </c:pt>
                <c:pt idx="8">
                  <c:v>1.0952845560442237</c:v>
                </c:pt>
                <c:pt idx="9">
                  <c:v>1.0865539925055858</c:v>
                </c:pt>
                <c:pt idx="10">
                  <c:v>1.080096895970692</c:v>
                </c:pt>
                <c:pt idx="11">
                  <c:v>1.074325155795756</c:v>
                </c:pt>
                <c:pt idx="12">
                  <c:v>1.0696408528886676</c:v>
                </c:pt>
                <c:pt idx="13">
                  <c:v>1.0657086148350474</c:v>
                </c:pt>
                <c:pt idx="14">
                  <c:v>1.0626831933107674</c:v>
                </c:pt>
                <c:pt idx="15">
                  <c:v>1.0600211388810101</c:v>
                </c:pt>
                <c:pt idx="16">
                  <c:v>1.0595461211201627</c:v>
                </c:pt>
                <c:pt idx="17">
                  <c:v>1.0565653762056983</c:v>
                </c:pt>
                <c:pt idx="18">
                  <c:v>1.0553244197752469</c:v>
                </c:pt>
                <c:pt idx="19">
                  <c:v>1.0543195202517102</c:v>
                </c:pt>
                <c:pt idx="20">
                  <c:v>1.0539244936552739</c:v>
                </c:pt>
                <c:pt idx="21">
                  <c:v>1.0529795669430912</c:v>
                </c:pt>
                <c:pt idx="22">
                  <c:v>1.0523341738588836</c:v>
                </c:pt>
                <c:pt idx="23">
                  <c:v>1.0515116774437052</c:v>
                </c:pt>
                <c:pt idx="24">
                  <c:v>1.0507701964736498</c:v>
                </c:pt>
                <c:pt idx="25">
                  <c:v>1.0511503762576127</c:v>
                </c:pt>
                <c:pt idx="26">
                  <c:v>1.0508918298880534</c:v>
                </c:pt>
                <c:pt idx="27">
                  <c:v>1.0501331603283497</c:v>
                </c:pt>
                <c:pt idx="28">
                  <c:v>1.0517856668421661</c:v>
                </c:pt>
                <c:pt idx="29">
                  <c:v>1.0506039499344411</c:v>
                </c:pt>
                <c:pt idx="30">
                  <c:v>1.0505925569547458</c:v>
                </c:pt>
                <c:pt idx="31">
                  <c:v>1.0532769373626125</c:v>
                </c:pt>
                <c:pt idx="32">
                  <c:v>1.0542837075242446</c:v>
                </c:pt>
                <c:pt idx="33">
                  <c:v>1.0531913934114836</c:v>
                </c:pt>
                <c:pt idx="34">
                  <c:v>1.0538233556028347</c:v>
                </c:pt>
                <c:pt idx="35">
                  <c:v>1.0584189777830169</c:v>
                </c:pt>
                <c:pt idx="36">
                  <c:v>1.0577987478164887</c:v>
                </c:pt>
                <c:pt idx="37">
                  <c:v>1.0562135776810726</c:v>
                </c:pt>
                <c:pt idx="38">
                  <c:v>1.0598033781182032</c:v>
                </c:pt>
                <c:pt idx="39">
                  <c:v>1.061750820503254</c:v>
                </c:pt>
                <c:pt idx="40">
                  <c:v>1.0596642146968909</c:v>
                </c:pt>
                <c:pt idx="41">
                  <c:v>1.061664170793025</c:v>
                </c:pt>
                <c:pt idx="42">
                  <c:v>1.0656261109502942</c:v>
                </c:pt>
                <c:pt idx="43">
                  <c:v>1.0665659600131789</c:v>
                </c:pt>
                <c:pt idx="44">
                  <c:v>1.0663776678457122</c:v>
                </c:pt>
                <c:pt idx="45">
                  <c:v>1.0691756624939226</c:v>
                </c:pt>
                <c:pt idx="46">
                  <c:v>1.0690577189203372</c:v>
                </c:pt>
                <c:pt idx="47">
                  <c:v>1.0719300902820816</c:v>
                </c:pt>
                <c:pt idx="48">
                  <c:v>1.0731167379533901</c:v>
                </c:pt>
                <c:pt idx="49">
                  <c:v>1.0753504064180948</c:v>
                </c:pt>
                <c:pt idx="50">
                  <c:v>1.0767459711234453</c:v>
                </c:pt>
                <c:pt idx="51">
                  <c:v>1.0783224161948259</c:v>
                </c:pt>
                <c:pt idx="52">
                  <c:v>1.0795266564371075</c:v>
                </c:pt>
                <c:pt idx="53">
                  <c:v>1.0824146388102553</c:v>
                </c:pt>
                <c:pt idx="54">
                  <c:v>1.0844646421832111</c:v>
                </c:pt>
                <c:pt idx="55">
                  <c:v>1.0863339625007988</c:v>
                </c:pt>
                <c:pt idx="56">
                  <c:v>1.0880205455997318</c:v>
                </c:pt>
                <c:pt idx="57">
                  <c:v>1.0897989055672026</c:v>
                </c:pt>
                <c:pt idx="58">
                  <c:v>1.0923282717216221</c:v>
                </c:pt>
                <c:pt idx="59">
                  <c:v>1.0939479300410782</c:v>
                </c:pt>
                <c:pt idx="60">
                  <c:v>1.0974934682805795</c:v>
                </c:pt>
                <c:pt idx="61">
                  <c:v>1.1002958088784474</c:v>
                </c:pt>
                <c:pt idx="62">
                  <c:v>1.1023505826990554</c:v>
                </c:pt>
                <c:pt idx="63">
                  <c:v>1.1041619941501686</c:v>
                </c:pt>
                <c:pt idx="64">
                  <c:v>1.1071334187115263</c:v>
                </c:pt>
                <c:pt idx="65">
                  <c:v>1.108710932058284</c:v>
                </c:pt>
                <c:pt idx="66">
                  <c:v>1.1111348445656077</c:v>
                </c:pt>
                <c:pt idx="67">
                  <c:v>1.1138911224723664</c:v>
                </c:pt>
                <c:pt idx="68">
                  <c:v>1.1161319317875877</c:v>
                </c:pt>
                <c:pt idx="69">
                  <c:v>1.1181611531721509</c:v>
                </c:pt>
                <c:pt idx="70">
                  <c:v>1.1207714389037939</c:v>
                </c:pt>
                <c:pt idx="71">
                  <c:v>1.1233381465037955</c:v>
                </c:pt>
                <c:pt idx="72">
                  <c:v>1.1258698131357461</c:v>
                </c:pt>
                <c:pt idx="73">
                  <c:v>1.1278625582302415</c:v>
                </c:pt>
                <c:pt idx="74">
                  <c:v>1.1308387382482206</c:v>
                </c:pt>
                <c:pt idx="75">
                  <c:v>1.1335075875614271</c:v>
                </c:pt>
                <c:pt idx="76">
                  <c:v>1.1359336288280453</c:v>
                </c:pt>
                <c:pt idx="77">
                  <c:v>1.1387909363640056</c:v>
                </c:pt>
                <c:pt idx="78">
                  <c:v>1.1417806315969381</c:v>
                </c:pt>
                <c:pt idx="79">
                  <c:v>1.1445447547339136</c:v>
                </c:pt>
                <c:pt idx="80">
                  <c:v>1.1463275778887323</c:v>
                </c:pt>
                <c:pt idx="81">
                  <c:v>1.1504788244761757</c:v>
                </c:pt>
                <c:pt idx="82">
                  <c:v>1.153328055522238</c:v>
                </c:pt>
                <c:pt idx="83">
                  <c:v>1.1564130085791682</c:v>
                </c:pt>
                <c:pt idx="84">
                  <c:v>1.1598908404778157</c:v>
                </c:pt>
                <c:pt idx="85">
                  <c:v>1.1626530733466196</c:v>
                </c:pt>
                <c:pt idx="86">
                  <c:v>1.1655182193834304</c:v>
                </c:pt>
                <c:pt idx="87">
                  <c:v>1.1695927486710229</c:v>
                </c:pt>
                <c:pt idx="88">
                  <c:v>1.1733539793664891</c:v>
                </c:pt>
                <c:pt idx="89">
                  <c:v>1.17626841859344</c:v>
                </c:pt>
                <c:pt idx="90">
                  <c:v>1.1793570625824314</c:v>
                </c:pt>
                <c:pt idx="91">
                  <c:v>1.1827632627644971</c:v>
                </c:pt>
                <c:pt idx="92">
                  <c:v>1.1870678631195428</c:v>
                </c:pt>
                <c:pt idx="93">
                  <c:v>1.1899406279020435</c:v>
                </c:pt>
                <c:pt idx="94">
                  <c:v>1.1937283852197655</c:v>
                </c:pt>
                <c:pt idx="95">
                  <c:v>1.1977005540419876</c:v>
                </c:pt>
                <c:pt idx="96">
                  <c:v>1.2010762561956421</c:v>
                </c:pt>
                <c:pt idx="97">
                  <c:v>1.204405075893128</c:v>
                </c:pt>
                <c:pt idx="98">
                  <c:v>1.2084099534937551</c:v>
                </c:pt>
                <c:pt idx="99">
                  <c:v>1.2122559146935075</c:v>
                </c:pt>
                <c:pt idx="100">
                  <c:v>1.2173395082028868</c:v>
                </c:pt>
                <c:pt idx="101">
                  <c:v>1.2206957391520912</c:v>
                </c:pt>
                <c:pt idx="102">
                  <c:v>1.2246419945295952</c:v>
                </c:pt>
                <c:pt idx="103">
                  <c:v>1.229332589682518</c:v>
                </c:pt>
                <c:pt idx="104">
                  <c:v>1.2327278794714971</c:v>
                </c:pt>
                <c:pt idx="105">
                  <c:v>1.2372321557835106</c:v>
                </c:pt>
                <c:pt idx="106">
                  <c:v>1.2409600619713381</c:v>
                </c:pt>
                <c:pt idx="107">
                  <c:v>1.2441686879924811</c:v>
                </c:pt>
                <c:pt idx="108">
                  <c:v>1.2489551548271327</c:v>
                </c:pt>
                <c:pt idx="109">
                  <c:v>1.2539942796778654</c:v>
                </c:pt>
                <c:pt idx="110">
                  <c:v>1.2575421433183316</c:v>
                </c:pt>
                <c:pt idx="111">
                  <c:v>1.2625569300935899</c:v>
                </c:pt>
                <c:pt idx="112">
                  <c:v>1.2666798856280395</c:v>
                </c:pt>
                <c:pt idx="113">
                  <c:v>1.2707048603744724</c:v>
                </c:pt>
                <c:pt idx="114">
                  <c:v>1.2752660881841826</c:v>
                </c:pt>
                <c:pt idx="115">
                  <c:v>1.2802447538680344</c:v>
                </c:pt>
                <c:pt idx="116">
                  <c:v>1.2853638067393205</c:v>
                </c:pt>
                <c:pt idx="117">
                  <c:v>1.2891801228868875</c:v>
                </c:pt>
                <c:pt idx="118">
                  <c:v>1.2936594187799184</c:v>
                </c:pt>
                <c:pt idx="119">
                  <c:v>1.2980093328731108</c:v>
                </c:pt>
                <c:pt idx="120">
                  <c:v>1.3035762312679975</c:v>
                </c:pt>
                <c:pt idx="121">
                  <c:v>1.3076966666462029</c:v>
                </c:pt>
                <c:pt idx="122">
                  <c:v>1.3129290197682073</c:v>
                </c:pt>
                <c:pt idx="123">
                  <c:v>1.3175363092859225</c:v>
                </c:pt>
                <c:pt idx="124">
                  <c:v>1.3228592708426419</c:v>
                </c:pt>
                <c:pt idx="125">
                  <c:v>1.3280868360605564</c:v>
                </c:pt>
                <c:pt idx="126">
                  <c:v>1.3347850126348804</c:v>
                </c:pt>
                <c:pt idx="127">
                  <c:v>1.3428232537174094</c:v>
                </c:pt>
                <c:pt idx="128">
                  <c:v>1.3500760891340535</c:v>
                </c:pt>
                <c:pt idx="129">
                  <c:v>1.3570471465629577</c:v>
                </c:pt>
                <c:pt idx="130">
                  <c:v>1.3635693592211575</c:v>
                </c:pt>
                <c:pt idx="131">
                  <c:v>1.3722248422955696</c:v>
                </c:pt>
                <c:pt idx="132">
                  <c:v>1.3795792845463464</c:v>
                </c:pt>
                <c:pt idx="133">
                  <c:v>1.3864649935648266</c:v>
                </c:pt>
                <c:pt idx="134">
                  <c:v>1.3944619108369007</c:v>
                </c:pt>
                <c:pt idx="135">
                  <c:v>1.4009311335559518</c:v>
                </c:pt>
                <c:pt idx="136">
                  <c:v>1.4077647390259924</c:v>
                </c:pt>
                <c:pt idx="137">
                  <c:v>1.4159797887940464</c:v>
                </c:pt>
                <c:pt idx="138">
                  <c:v>1.4234935205731081</c:v>
                </c:pt>
                <c:pt idx="139">
                  <c:v>1.42822691378457</c:v>
                </c:pt>
                <c:pt idx="140">
                  <c:v>1.4347034302025383</c:v>
                </c:pt>
                <c:pt idx="141">
                  <c:v>1.4423680534117311</c:v>
                </c:pt>
                <c:pt idx="142">
                  <c:v>1.4466934113566228</c:v>
                </c:pt>
                <c:pt idx="143">
                  <c:v>1.4544018778555858</c:v>
                </c:pt>
                <c:pt idx="144">
                  <c:v>1.4608866177640456</c:v>
                </c:pt>
                <c:pt idx="145">
                  <c:v>1.4669769017675283</c:v>
                </c:pt>
                <c:pt idx="146">
                  <c:v>1.4748233655083587</c:v>
                </c:pt>
                <c:pt idx="147">
                  <c:v>1.4798402267752859</c:v>
                </c:pt>
                <c:pt idx="148">
                  <c:v>1.4848639411997435</c:v>
                </c:pt>
                <c:pt idx="149">
                  <c:v>1.4912825067666244</c:v>
                </c:pt>
                <c:pt idx="150">
                  <c:v>1.4976780630748419</c:v>
                </c:pt>
                <c:pt idx="151">
                  <c:v>1.5049389263606396</c:v>
                </c:pt>
                <c:pt idx="152">
                  <c:v>1.5102150348552263</c:v>
                </c:pt>
                <c:pt idx="153">
                  <c:v>1.5185839644505432</c:v>
                </c:pt>
                <c:pt idx="154">
                  <c:v>1.5270207446906787</c:v>
                </c:pt>
                <c:pt idx="155">
                  <c:v>1.533638298606798</c:v>
                </c:pt>
                <c:pt idx="156">
                  <c:v>1.5407344824809952</c:v>
                </c:pt>
                <c:pt idx="157">
                  <c:v>1.5497476287516836</c:v>
                </c:pt>
                <c:pt idx="158">
                  <c:v>1.5566202190533236</c:v>
                </c:pt>
                <c:pt idx="159">
                  <c:v>1.5653260435358374</c:v>
                </c:pt>
                <c:pt idx="160">
                  <c:v>1.5723533119828437</c:v>
                </c:pt>
                <c:pt idx="161">
                  <c:v>1.5815577662187372</c:v>
                </c:pt>
                <c:pt idx="162">
                  <c:v>1.592247878943106</c:v>
                </c:pt>
                <c:pt idx="163">
                  <c:v>1.6001204035525323</c:v>
                </c:pt>
                <c:pt idx="164">
                  <c:v>1.6093280679449264</c:v>
                </c:pt>
                <c:pt idx="165">
                  <c:v>1.6181225426214734</c:v>
                </c:pt>
                <c:pt idx="166">
                  <c:v>1.6292430368599571</c:v>
                </c:pt>
                <c:pt idx="167">
                  <c:v>1.6364216374041853</c:v>
                </c:pt>
                <c:pt idx="168">
                  <c:v>1.6459591918975094</c:v>
                </c:pt>
                <c:pt idx="169">
                  <c:v>1.6547822599964139</c:v>
                </c:pt>
                <c:pt idx="170">
                  <c:v>1.6635830944846528</c:v>
                </c:pt>
                <c:pt idx="171">
                  <c:v>1.6727793787266569</c:v>
                </c:pt>
                <c:pt idx="172">
                  <c:v>1.6795733367155228</c:v>
                </c:pt>
                <c:pt idx="173">
                  <c:v>1.6881335026381625</c:v>
                </c:pt>
                <c:pt idx="174">
                  <c:v>1.6957170800413348</c:v>
                </c:pt>
                <c:pt idx="175">
                  <c:v>1.7030036314095169</c:v>
                </c:pt>
                <c:pt idx="176">
                  <c:v>1.7112885393492143</c:v>
                </c:pt>
                <c:pt idx="177">
                  <c:v>1.7184652078169274</c:v>
                </c:pt>
                <c:pt idx="178">
                  <c:v>1.7257161429434378</c:v>
                </c:pt>
                <c:pt idx="179">
                  <c:v>1.7376345974589802</c:v>
                </c:pt>
                <c:pt idx="180">
                  <c:v>1.7414412535853028</c:v>
                </c:pt>
                <c:pt idx="181">
                  <c:v>1.7506222112241643</c:v>
                </c:pt>
                <c:pt idx="182">
                  <c:v>1.7583786298957182</c:v>
                </c:pt>
                <c:pt idx="183">
                  <c:v>1.7673120470419952</c:v>
                </c:pt>
                <c:pt idx="184">
                  <c:v>1.7723273981145335</c:v>
                </c:pt>
                <c:pt idx="185">
                  <c:v>1.7787096632763379</c:v>
                </c:pt>
                <c:pt idx="186">
                  <c:v>1.7878352783753249</c:v>
                </c:pt>
                <c:pt idx="187">
                  <c:v>1.7945451946275719</c:v>
                </c:pt>
                <c:pt idx="188">
                  <c:v>1.8001598864450663</c:v>
                </c:pt>
                <c:pt idx="189">
                  <c:v>1.8075699087861583</c:v>
                </c:pt>
                <c:pt idx="190">
                  <c:v>1.8145521044357131</c:v>
                </c:pt>
                <c:pt idx="191">
                  <c:v>1.8209765423646451</c:v>
                </c:pt>
                <c:pt idx="192">
                  <c:v>1.8262513533139357</c:v>
                </c:pt>
                <c:pt idx="193">
                  <c:v>1.8331665790649869</c:v>
                </c:pt>
                <c:pt idx="194">
                  <c:v>1.8400316246754655</c:v>
                </c:pt>
                <c:pt idx="195">
                  <c:v>1.8481431280912006</c:v>
                </c:pt>
                <c:pt idx="196">
                  <c:v>1.8551046659444466</c:v>
                </c:pt>
                <c:pt idx="197">
                  <c:v>1.8607291586482699</c:v>
                </c:pt>
                <c:pt idx="198">
                  <c:v>1.8683088631463249</c:v>
                </c:pt>
                <c:pt idx="199">
                  <c:v>1.8757119714727217</c:v>
                </c:pt>
                <c:pt idx="200">
                  <c:v>1.8831786251489768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4F-446E-8DA9-B12FD53B1705}"/>
            </c:ext>
          </c:extLst>
        </c:ser>
        <c:ser>
          <c:idx val="9"/>
          <c:order val="1"/>
          <c:tx>
            <c:strRef>
              <c:f>'Case 8-ft114-77'!$J$1</c:f>
              <c:strCache>
                <c:ptCount val="1"/>
                <c:pt idx="0">
                  <c:v>SWR(D/a=3.176, Core=114#77)</c:v>
                </c:pt>
              </c:strCache>
            </c:strRef>
          </c:tx>
          <c:marker>
            <c:symbol val="none"/>
          </c:marker>
          <c:xVal>
            <c:numRef>
              <c:f>'Case 8-ft114-77'!$A$2:$A$202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8-ft114-77'!$J$2:$J$202</c:f>
              <c:numCache>
                <c:formatCode>General</c:formatCode>
                <c:ptCount val="201"/>
                <c:pt idx="1">
                  <c:v>1.0419230440924898</c:v>
                </c:pt>
                <c:pt idx="2">
                  <c:v>1.0172574444945348</c:v>
                </c:pt>
                <c:pt idx="3">
                  <c:v>1.0118691712538364</c:v>
                </c:pt>
                <c:pt idx="4">
                  <c:v>1.0101502913781746</c:v>
                </c:pt>
                <c:pt idx="5">
                  <c:v>1.0096961854412947</c:v>
                </c:pt>
                <c:pt idx="6">
                  <c:v>1.0095214256711684</c:v>
                </c:pt>
                <c:pt idx="7">
                  <c:v>1.0103036610533842</c:v>
                </c:pt>
                <c:pt idx="8">
                  <c:v>1.0105319509003754</c:v>
                </c:pt>
                <c:pt idx="9">
                  <c:v>1.012914518673228</c:v>
                </c:pt>
                <c:pt idx="10">
                  <c:v>1.0129538587847347</c:v>
                </c:pt>
                <c:pt idx="11">
                  <c:v>1.0134846989250894</c:v>
                </c:pt>
                <c:pt idx="12">
                  <c:v>1.014509945795721</c:v>
                </c:pt>
                <c:pt idx="13">
                  <c:v>1.0150786645029954</c:v>
                </c:pt>
                <c:pt idx="14">
                  <c:v>1.0165287966464709</c:v>
                </c:pt>
                <c:pt idx="15">
                  <c:v>1.0173733451246352</c:v>
                </c:pt>
                <c:pt idx="16">
                  <c:v>1.017368024670166</c:v>
                </c:pt>
                <c:pt idx="17">
                  <c:v>1.0195670549275915</c:v>
                </c:pt>
                <c:pt idx="18">
                  <c:v>1.0197338360964876</c:v>
                </c:pt>
                <c:pt idx="19">
                  <c:v>1.0214184059302869</c:v>
                </c:pt>
                <c:pt idx="20">
                  <c:v>1.0217746774437739</c:v>
                </c:pt>
                <c:pt idx="21">
                  <c:v>1.0226004913884068</c:v>
                </c:pt>
                <c:pt idx="22">
                  <c:v>1.0229843291649769</c:v>
                </c:pt>
                <c:pt idx="23">
                  <c:v>1.0249397147912245</c:v>
                </c:pt>
                <c:pt idx="24">
                  <c:v>1.0263052453953019</c:v>
                </c:pt>
                <c:pt idx="25">
                  <c:v>1.0262325691353569</c:v>
                </c:pt>
                <c:pt idx="26">
                  <c:v>1.0275939768731766</c:v>
                </c:pt>
                <c:pt idx="27">
                  <c:v>1.0284212649593147</c:v>
                </c:pt>
                <c:pt idx="28">
                  <c:v>1.0296164883517767</c:v>
                </c:pt>
                <c:pt idx="29">
                  <c:v>1.0309963283977703</c:v>
                </c:pt>
                <c:pt idx="30">
                  <c:v>1.031384957063872</c:v>
                </c:pt>
                <c:pt idx="31">
                  <c:v>1.0329884437413015</c:v>
                </c:pt>
                <c:pt idx="32">
                  <c:v>1.035101248187368</c:v>
                </c:pt>
                <c:pt idx="33">
                  <c:v>1.0356969289381632</c:v>
                </c:pt>
                <c:pt idx="34">
                  <c:v>1.0370587502656277</c:v>
                </c:pt>
                <c:pt idx="35">
                  <c:v>1.0384411265000058</c:v>
                </c:pt>
                <c:pt idx="36">
                  <c:v>1.0405129625060068</c:v>
                </c:pt>
                <c:pt idx="37">
                  <c:v>1.0404106520364484</c:v>
                </c:pt>
                <c:pt idx="38">
                  <c:v>1.0439121744761712</c:v>
                </c:pt>
                <c:pt idx="39">
                  <c:v>1.0453651478511585</c:v>
                </c:pt>
                <c:pt idx="40">
                  <c:v>1.04524963318894</c:v>
                </c:pt>
                <c:pt idx="41">
                  <c:v>1.0474147256347262</c:v>
                </c:pt>
                <c:pt idx="42">
                  <c:v>1.0495783975087731</c:v>
                </c:pt>
                <c:pt idx="43">
                  <c:v>1.0504588443745362</c:v>
                </c:pt>
                <c:pt idx="44">
                  <c:v>1.0527711952691083</c:v>
                </c:pt>
                <c:pt idx="45">
                  <c:v>1.0540187553522138</c:v>
                </c:pt>
                <c:pt idx="46">
                  <c:v>1.0567351101836668</c:v>
                </c:pt>
                <c:pt idx="47">
                  <c:v>1.0578379980285229</c:v>
                </c:pt>
                <c:pt idx="48">
                  <c:v>1.0591039119117573</c:v>
                </c:pt>
                <c:pt idx="49">
                  <c:v>1.0604022613764736</c:v>
                </c:pt>
                <c:pt idx="50">
                  <c:v>1.0627929745419205</c:v>
                </c:pt>
                <c:pt idx="51">
                  <c:v>1.0658266200714293</c:v>
                </c:pt>
                <c:pt idx="52">
                  <c:v>1.0692270508291126</c:v>
                </c:pt>
                <c:pt idx="53">
                  <c:v>1.0715422892022965</c:v>
                </c:pt>
                <c:pt idx="54">
                  <c:v>1.0730563417722381</c:v>
                </c:pt>
                <c:pt idx="55">
                  <c:v>1.075997688914383</c:v>
                </c:pt>
                <c:pt idx="56">
                  <c:v>1.0776498153432317</c:v>
                </c:pt>
                <c:pt idx="57">
                  <c:v>1.0797770892490715</c:v>
                </c:pt>
                <c:pt idx="58">
                  <c:v>1.0819054623710629</c:v>
                </c:pt>
                <c:pt idx="59">
                  <c:v>1.0851429194235342</c:v>
                </c:pt>
                <c:pt idx="60">
                  <c:v>1.0877840196347726</c:v>
                </c:pt>
                <c:pt idx="61">
                  <c:v>1.0902194840184849</c:v>
                </c:pt>
                <c:pt idx="62">
                  <c:v>1.0920265605444963</c:v>
                </c:pt>
                <c:pt idx="63">
                  <c:v>1.0941689282370717</c:v>
                </c:pt>
                <c:pt idx="64">
                  <c:v>1.0961381383978899</c:v>
                </c:pt>
                <c:pt idx="65">
                  <c:v>1.0983356563046793</c:v>
                </c:pt>
                <c:pt idx="66">
                  <c:v>1.1019186644641497</c:v>
                </c:pt>
                <c:pt idx="67">
                  <c:v>1.1039628102454286</c:v>
                </c:pt>
                <c:pt idx="68">
                  <c:v>1.1065812918668756</c:v>
                </c:pt>
                <c:pt idx="69">
                  <c:v>1.1089652904135392</c:v>
                </c:pt>
                <c:pt idx="70">
                  <c:v>1.1106205439981893</c:v>
                </c:pt>
                <c:pt idx="71">
                  <c:v>1.1137123740333938</c:v>
                </c:pt>
                <c:pt idx="72">
                  <c:v>1.1169023942638547</c:v>
                </c:pt>
                <c:pt idx="73">
                  <c:v>1.1189983214639097</c:v>
                </c:pt>
                <c:pt idx="74">
                  <c:v>1.1230250629136214</c:v>
                </c:pt>
                <c:pt idx="75">
                  <c:v>1.1249376456144267</c:v>
                </c:pt>
                <c:pt idx="76">
                  <c:v>1.1276266309499756</c:v>
                </c:pt>
                <c:pt idx="77">
                  <c:v>1.130975792294223</c:v>
                </c:pt>
                <c:pt idx="78">
                  <c:v>1.1344198008543476</c:v>
                </c:pt>
                <c:pt idx="79">
                  <c:v>1.1376229528426667</c:v>
                </c:pt>
                <c:pt idx="80">
                  <c:v>1.1392062731067305</c:v>
                </c:pt>
                <c:pt idx="81">
                  <c:v>1.1435880620037746</c:v>
                </c:pt>
                <c:pt idx="82">
                  <c:v>1.1464270176263744</c:v>
                </c:pt>
                <c:pt idx="83">
                  <c:v>1.149907907532532</c:v>
                </c:pt>
                <c:pt idx="84">
                  <c:v>1.1539015513299364</c:v>
                </c:pt>
                <c:pt idx="85">
                  <c:v>1.1571852912489098</c:v>
                </c:pt>
                <c:pt idx="86">
                  <c:v>1.1609385057460091</c:v>
                </c:pt>
                <c:pt idx="87">
                  <c:v>1.1638487064339682</c:v>
                </c:pt>
                <c:pt idx="88">
                  <c:v>1.1673673994124498</c:v>
                </c:pt>
                <c:pt idx="89">
                  <c:v>1.1712301326423515</c:v>
                </c:pt>
                <c:pt idx="90">
                  <c:v>1.1734965391415118</c:v>
                </c:pt>
                <c:pt idx="91">
                  <c:v>1.1779210506336109</c:v>
                </c:pt>
                <c:pt idx="92">
                  <c:v>1.1827548641926615</c:v>
                </c:pt>
                <c:pt idx="93">
                  <c:v>1.1860725053810677</c:v>
                </c:pt>
                <c:pt idx="94">
                  <c:v>1.1887296980010111</c:v>
                </c:pt>
                <c:pt idx="95">
                  <c:v>1.1931699008787753</c:v>
                </c:pt>
                <c:pt idx="96">
                  <c:v>1.1977735474408653</c:v>
                </c:pt>
                <c:pt idx="97">
                  <c:v>1.2021579339306441</c:v>
                </c:pt>
                <c:pt idx="98">
                  <c:v>1.2053419335896913</c:v>
                </c:pt>
                <c:pt idx="99">
                  <c:v>1.2094220107000986</c:v>
                </c:pt>
                <c:pt idx="100">
                  <c:v>1.2122755484627579</c:v>
                </c:pt>
                <c:pt idx="101">
                  <c:v>1.2178847034553912</c:v>
                </c:pt>
                <c:pt idx="102">
                  <c:v>1.2212965358931924</c:v>
                </c:pt>
                <c:pt idx="103">
                  <c:v>1.22656487863015</c:v>
                </c:pt>
                <c:pt idx="104">
                  <c:v>1.2307203780490998</c:v>
                </c:pt>
                <c:pt idx="105">
                  <c:v>1.2344084106194435</c:v>
                </c:pt>
                <c:pt idx="106">
                  <c:v>1.2394455848222405</c:v>
                </c:pt>
                <c:pt idx="107">
                  <c:v>1.2438335956492339</c:v>
                </c:pt>
                <c:pt idx="108">
                  <c:v>1.2482695177556575</c:v>
                </c:pt>
                <c:pt idx="109">
                  <c:v>1.2523944865957863</c:v>
                </c:pt>
                <c:pt idx="110">
                  <c:v>1.2568962916170185</c:v>
                </c:pt>
                <c:pt idx="111">
                  <c:v>1.2605707157237847</c:v>
                </c:pt>
                <c:pt idx="112">
                  <c:v>1.2655520803001807</c:v>
                </c:pt>
                <c:pt idx="113">
                  <c:v>1.271280806653138</c:v>
                </c:pt>
                <c:pt idx="114">
                  <c:v>1.2764900946176951</c:v>
                </c:pt>
                <c:pt idx="115">
                  <c:v>1.281372174820397</c:v>
                </c:pt>
                <c:pt idx="116">
                  <c:v>1.2859231688614936</c:v>
                </c:pt>
                <c:pt idx="117">
                  <c:v>1.291724885786377</c:v>
                </c:pt>
                <c:pt idx="118">
                  <c:v>1.2959239283408257</c:v>
                </c:pt>
                <c:pt idx="119">
                  <c:v>1.2998036583002006</c:v>
                </c:pt>
                <c:pt idx="120">
                  <c:v>1.3068938913491213</c:v>
                </c:pt>
                <c:pt idx="121">
                  <c:v>1.3116934682482086</c:v>
                </c:pt>
                <c:pt idx="122">
                  <c:v>1.3166838882613987</c:v>
                </c:pt>
                <c:pt idx="123">
                  <c:v>1.3224523127449253</c:v>
                </c:pt>
                <c:pt idx="124">
                  <c:v>1.327843626050591</c:v>
                </c:pt>
                <c:pt idx="125">
                  <c:v>1.3322658731855381</c:v>
                </c:pt>
                <c:pt idx="126">
                  <c:v>1.3372809815033153</c:v>
                </c:pt>
                <c:pt idx="127">
                  <c:v>1.3469644103169229</c:v>
                </c:pt>
                <c:pt idx="128">
                  <c:v>1.3507838228893103</c:v>
                </c:pt>
                <c:pt idx="129">
                  <c:v>1.3570349919861155</c:v>
                </c:pt>
                <c:pt idx="130">
                  <c:v>1.363009955207543</c:v>
                </c:pt>
                <c:pt idx="131">
                  <c:v>1.3740778820740494</c:v>
                </c:pt>
                <c:pt idx="132">
                  <c:v>1.3775335815570939</c:v>
                </c:pt>
                <c:pt idx="133">
                  <c:v>1.3855524526751311</c:v>
                </c:pt>
                <c:pt idx="134">
                  <c:v>1.3928308368897229</c:v>
                </c:pt>
                <c:pt idx="135">
                  <c:v>1.3977689045910366</c:v>
                </c:pt>
                <c:pt idx="136">
                  <c:v>1.4057591020874407</c:v>
                </c:pt>
                <c:pt idx="137">
                  <c:v>1.4167250193740812</c:v>
                </c:pt>
                <c:pt idx="138">
                  <c:v>1.4226951263970986</c:v>
                </c:pt>
                <c:pt idx="139">
                  <c:v>1.4280043451417639</c:v>
                </c:pt>
                <c:pt idx="140">
                  <c:v>1.4376795522372556</c:v>
                </c:pt>
                <c:pt idx="141">
                  <c:v>1.4432200687739165</c:v>
                </c:pt>
                <c:pt idx="142">
                  <c:v>1.450452981262393</c:v>
                </c:pt>
                <c:pt idx="143">
                  <c:v>1.4578439838001545</c:v>
                </c:pt>
                <c:pt idx="144">
                  <c:v>1.4633160860734833</c:v>
                </c:pt>
                <c:pt idx="145">
                  <c:v>1.4707314466996064</c:v>
                </c:pt>
                <c:pt idx="146">
                  <c:v>1.477346296690258</c:v>
                </c:pt>
                <c:pt idx="147">
                  <c:v>1.4856744138675113</c:v>
                </c:pt>
                <c:pt idx="148">
                  <c:v>1.4912669821884723</c:v>
                </c:pt>
                <c:pt idx="149">
                  <c:v>1.4974255066632598</c:v>
                </c:pt>
                <c:pt idx="150">
                  <c:v>1.5066229693064073</c:v>
                </c:pt>
                <c:pt idx="151">
                  <c:v>1.5126302361364588</c:v>
                </c:pt>
                <c:pt idx="152">
                  <c:v>1.5195031101920862</c:v>
                </c:pt>
                <c:pt idx="153">
                  <c:v>1.5277573042795543</c:v>
                </c:pt>
                <c:pt idx="154">
                  <c:v>1.53608159707403</c:v>
                </c:pt>
                <c:pt idx="155">
                  <c:v>1.5446613779609801</c:v>
                </c:pt>
                <c:pt idx="156">
                  <c:v>1.5516232537059638</c:v>
                </c:pt>
                <c:pt idx="157">
                  <c:v>1.5597977461985901</c:v>
                </c:pt>
                <c:pt idx="158">
                  <c:v>1.5701506368822002</c:v>
                </c:pt>
                <c:pt idx="159">
                  <c:v>1.5766201075856985</c:v>
                </c:pt>
                <c:pt idx="160">
                  <c:v>1.5853509053078614</c:v>
                </c:pt>
                <c:pt idx="161">
                  <c:v>1.5952811671105442</c:v>
                </c:pt>
                <c:pt idx="162">
                  <c:v>1.6018322691009155</c:v>
                </c:pt>
                <c:pt idx="163">
                  <c:v>1.610039743050492</c:v>
                </c:pt>
                <c:pt idx="164">
                  <c:v>1.6187101932741594</c:v>
                </c:pt>
                <c:pt idx="165">
                  <c:v>1.6276186760538984</c:v>
                </c:pt>
                <c:pt idx="166">
                  <c:v>1.6365513708349531</c:v>
                </c:pt>
                <c:pt idx="167">
                  <c:v>1.6443695259920901</c:v>
                </c:pt>
                <c:pt idx="168">
                  <c:v>1.6522265389320525</c:v>
                </c:pt>
                <c:pt idx="169">
                  <c:v>1.661872079908091</c:v>
                </c:pt>
                <c:pt idx="170">
                  <c:v>1.6685533059634332</c:v>
                </c:pt>
                <c:pt idx="171">
                  <c:v>1.6774160486352487</c:v>
                </c:pt>
                <c:pt idx="172">
                  <c:v>1.6852357588203244</c:v>
                </c:pt>
                <c:pt idx="173">
                  <c:v>1.6937180701644809</c:v>
                </c:pt>
                <c:pt idx="174">
                  <c:v>1.7020884963591243</c:v>
                </c:pt>
                <c:pt idx="175">
                  <c:v>1.7109895898961058</c:v>
                </c:pt>
                <c:pt idx="176">
                  <c:v>1.7207552609840779</c:v>
                </c:pt>
                <c:pt idx="177">
                  <c:v>1.7273057848582372</c:v>
                </c:pt>
                <c:pt idx="178">
                  <c:v>1.7364270682336009</c:v>
                </c:pt>
                <c:pt idx="179">
                  <c:v>1.7450774401447331</c:v>
                </c:pt>
                <c:pt idx="180">
                  <c:v>1.7533225578743155</c:v>
                </c:pt>
                <c:pt idx="181">
                  <c:v>1.7648948899525421</c:v>
                </c:pt>
                <c:pt idx="182">
                  <c:v>1.7730046212030115</c:v>
                </c:pt>
                <c:pt idx="183">
                  <c:v>1.7794946034096668</c:v>
                </c:pt>
                <c:pt idx="184">
                  <c:v>1.7891832932194163</c:v>
                </c:pt>
                <c:pt idx="185">
                  <c:v>1.7977102120601665</c:v>
                </c:pt>
                <c:pt idx="186">
                  <c:v>1.8066909068774197</c:v>
                </c:pt>
                <c:pt idx="187">
                  <c:v>1.8142454530618488</c:v>
                </c:pt>
                <c:pt idx="188">
                  <c:v>1.8231717262036398</c:v>
                </c:pt>
                <c:pt idx="189">
                  <c:v>1.832020067952939</c:v>
                </c:pt>
                <c:pt idx="190">
                  <c:v>1.8417943455090406</c:v>
                </c:pt>
                <c:pt idx="191">
                  <c:v>1.8484592352005855</c:v>
                </c:pt>
                <c:pt idx="192">
                  <c:v>1.8583507079550559</c:v>
                </c:pt>
                <c:pt idx="193">
                  <c:v>1.8669727853930067</c:v>
                </c:pt>
                <c:pt idx="194">
                  <c:v>1.875101616593859</c:v>
                </c:pt>
                <c:pt idx="195">
                  <c:v>1.883929375934192</c:v>
                </c:pt>
                <c:pt idx="196">
                  <c:v>1.8927200220894396</c:v>
                </c:pt>
                <c:pt idx="197">
                  <c:v>1.9000509460063748</c:v>
                </c:pt>
                <c:pt idx="198">
                  <c:v>1.9108375942828648</c:v>
                </c:pt>
                <c:pt idx="199">
                  <c:v>1.918837326872656</c:v>
                </c:pt>
                <c:pt idx="200">
                  <c:v>1.9295280823224381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4F-446E-8DA9-B12FD53B1705}"/>
            </c:ext>
          </c:extLst>
        </c:ser>
        <c:ser>
          <c:idx val="8"/>
          <c:order val="2"/>
          <c:tx>
            <c:strRef>
              <c:f>'case 8-ft114-43'!$J$1</c:f>
              <c:strCache>
                <c:ptCount val="1"/>
                <c:pt idx="0">
                  <c:v>SWR(D/a=3.176, Core=114#43)</c:v>
                </c:pt>
              </c:strCache>
            </c:strRef>
          </c:tx>
          <c:marker>
            <c:symbol val="none"/>
          </c:marker>
          <c:xVal>
            <c:numRef>
              <c:f>'case 8-ft114-43'!$A$2:$A$202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8-ft114-43'!$J$2:$J$202</c:f>
              <c:numCache>
                <c:formatCode>General</c:formatCode>
                <c:ptCount val="201"/>
                <c:pt idx="1">
                  <c:v>1.1731149168392421</c:v>
                </c:pt>
                <c:pt idx="2">
                  <c:v>1.0810741485900268</c:v>
                </c:pt>
                <c:pt idx="3">
                  <c:v>1.0555593187514967</c:v>
                </c:pt>
                <c:pt idx="4">
                  <c:v>1.0442186491934309</c:v>
                </c:pt>
                <c:pt idx="5">
                  <c:v>1.0392871648215014</c:v>
                </c:pt>
                <c:pt idx="6">
                  <c:v>1.0369326591908394</c:v>
                </c:pt>
                <c:pt idx="7">
                  <c:v>1.0361604945355682</c:v>
                </c:pt>
                <c:pt idx="8">
                  <c:v>1.0346157283080792</c:v>
                </c:pt>
                <c:pt idx="9">
                  <c:v>1.0337793939550417</c:v>
                </c:pt>
                <c:pt idx="10">
                  <c:v>1.0352007748312191</c:v>
                </c:pt>
                <c:pt idx="11">
                  <c:v>1.0347868869025691</c:v>
                </c:pt>
                <c:pt idx="12">
                  <c:v>1.0352079986783671</c:v>
                </c:pt>
                <c:pt idx="13">
                  <c:v>1.035855991352473</c:v>
                </c:pt>
                <c:pt idx="14">
                  <c:v>1.0360831919833884</c:v>
                </c:pt>
                <c:pt idx="15">
                  <c:v>1.0370544691620078</c:v>
                </c:pt>
                <c:pt idx="16">
                  <c:v>1.0380198184641456</c:v>
                </c:pt>
                <c:pt idx="17">
                  <c:v>1.0388389656430177</c:v>
                </c:pt>
                <c:pt idx="18">
                  <c:v>1.0408229863749687</c:v>
                </c:pt>
                <c:pt idx="19">
                  <c:v>1.0408849167424861</c:v>
                </c:pt>
                <c:pt idx="20">
                  <c:v>1.0421752698139248</c:v>
                </c:pt>
                <c:pt idx="21">
                  <c:v>1.0434449001959747</c:v>
                </c:pt>
                <c:pt idx="22">
                  <c:v>1.044414838012542</c:v>
                </c:pt>
                <c:pt idx="23">
                  <c:v>1.0449906956814601</c:v>
                </c:pt>
                <c:pt idx="24">
                  <c:v>1.0470272603002073</c:v>
                </c:pt>
                <c:pt idx="25">
                  <c:v>1.0484347720011589</c:v>
                </c:pt>
                <c:pt idx="26">
                  <c:v>1.0496387843661503</c:v>
                </c:pt>
                <c:pt idx="27">
                  <c:v>1.0504107139821039</c:v>
                </c:pt>
                <c:pt idx="28">
                  <c:v>1.051464348916072</c:v>
                </c:pt>
                <c:pt idx="29">
                  <c:v>1.0531419927108114</c:v>
                </c:pt>
                <c:pt idx="30">
                  <c:v>1.0536346282848259</c:v>
                </c:pt>
                <c:pt idx="31">
                  <c:v>1.0567022746827743</c:v>
                </c:pt>
                <c:pt idx="32">
                  <c:v>1.056715686849516</c:v>
                </c:pt>
                <c:pt idx="33">
                  <c:v>1.0569630154142986</c:v>
                </c:pt>
                <c:pt idx="34">
                  <c:v>1.0607020491174695</c:v>
                </c:pt>
                <c:pt idx="35">
                  <c:v>1.0638634313959219</c:v>
                </c:pt>
                <c:pt idx="36">
                  <c:v>1.0628221393601234</c:v>
                </c:pt>
                <c:pt idx="37">
                  <c:v>1.065418390116355</c:v>
                </c:pt>
                <c:pt idx="38">
                  <c:v>1.0692266789313265</c:v>
                </c:pt>
                <c:pt idx="39">
                  <c:v>1.0688821092613838</c:v>
                </c:pt>
                <c:pt idx="40">
                  <c:v>1.068299573919878</c:v>
                </c:pt>
                <c:pt idx="41">
                  <c:v>1.0711628026719255</c:v>
                </c:pt>
                <c:pt idx="42">
                  <c:v>1.0743295312716372</c:v>
                </c:pt>
                <c:pt idx="43">
                  <c:v>1.0751773516533076</c:v>
                </c:pt>
                <c:pt idx="44">
                  <c:v>1.0763189454653113</c:v>
                </c:pt>
                <c:pt idx="45">
                  <c:v>1.0782862010416341</c:v>
                </c:pt>
                <c:pt idx="46">
                  <c:v>1.0807501165239162</c:v>
                </c:pt>
                <c:pt idx="47">
                  <c:v>1.0825173392833927</c:v>
                </c:pt>
                <c:pt idx="48">
                  <c:v>1.0836315442498952</c:v>
                </c:pt>
                <c:pt idx="49">
                  <c:v>1.0857703533168781</c:v>
                </c:pt>
                <c:pt idx="50">
                  <c:v>1.0866113273570421</c:v>
                </c:pt>
                <c:pt idx="51">
                  <c:v>1.0877340303112344</c:v>
                </c:pt>
                <c:pt idx="52">
                  <c:v>1.0919850386247576</c:v>
                </c:pt>
                <c:pt idx="53">
                  <c:v>1.0980348898819914</c:v>
                </c:pt>
                <c:pt idx="54">
                  <c:v>1.0999340480809909</c:v>
                </c:pt>
                <c:pt idx="55">
                  <c:v>1.1019645926274846</c:v>
                </c:pt>
                <c:pt idx="56">
                  <c:v>1.1035924933196</c:v>
                </c:pt>
                <c:pt idx="57">
                  <c:v>1.106576822143319</c:v>
                </c:pt>
                <c:pt idx="58">
                  <c:v>1.1092600619239454</c:v>
                </c:pt>
                <c:pt idx="59">
                  <c:v>1.1121306836457359</c:v>
                </c:pt>
                <c:pt idx="60">
                  <c:v>1.1149694882437915</c:v>
                </c:pt>
                <c:pt idx="61">
                  <c:v>1.1166885542073404</c:v>
                </c:pt>
                <c:pt idx="62">
                  <c:v>1.1191530949399429</c:v>
                </c:pt>
                <c:pt idx="63">
                  <c:v>1.1224002463163312</c:v>
                </c:pt>
                <c:pt idx="64">
                  <c:v>1.1238022410212243</c:v>
                </c:pt>
                <c:pt idx="65">
                  <c:v>1.1262126623802524</c:v>
                </c:pt>
                <c:pt idx="66">
                  <c:v>1.1293727496057713</c:v>
                </c:pt>
                <c:pt idx="67">
                  <c:v>1.1314238693933949</c:v>
                </c:pt>
                <c:pt idx="68">
                  <c:v>1.1334641531432748</c:v>
                </c:pt>
                <c:pt idx="69">
                  <c:v>1.1370690749945092</c:v>
                </c:pt>
                <c:pt idx="70">
                  <c:v>1.1391931553818226</c:v>
                </c:pt>
                <c:pt idx="71">
                  <c:v>1.1425510531363778</c:v>
                </c:pt>
                <c:pt idx="72">
                  <c:v>1.1446486507898763</c:v>
                </c:pt>
                <c:pt idx="73">
                  <c:v>1.1475580682342659</c:v>
                </c:pt>
                <c:pt idx="74">
                  <c:v>1.150086597584796</c:v>
                </c:pt>
                <c:pt idx="75">
                  <c:v>1.1534757064400822</c:v>
                </c:pt>
                <c:pt idx="76">
                  <c:v>1.1566298587782942</c:v>
                </c:pt>
                <c:pt idx="77">
                  <c:v>1.1590410387236838</c:v>
                </c:pt>
                <c:pt idx="78">
                  <c:v>1.1617999557130139</c:v>
                </c:pt>
                <c:pt idx="79">
                  <c:v>1.165002941120771</c:v>
                </c:pt>
                <c:pt idx="80">
                  <c:v>1.1677214564142693</c:v>
                </c:pt>
                <c:pt idx="81">
                  <c:v>1.1712515636144842</c:v>
                </c:pt>
                <c:pt idx="82">
                  <c:v>1.1743597706169231</c:v>
                </c:pt>
                <c:pt idx="83">
                  <c:v>1.1777711945126563</c:v>
                </c:pt>
                <c:pt idx="84">
                  <c:v>1.1813443466940583</c:v>
                </c:pt>
                <c:pt idx="85">
                  <c:v>1.1846574677118953</c:v>
                </c:pt>
                <c:pt idx="86">
                  <c:v>1.1880073443466659</c:v>
                </c:pt>
                <c:pt idx="87">
                  <c:v>1.1910329317814781</c:v>
                </c:pt>
                <c:pt idx="88">
                  <c:v>1.1945618533933076</c:v>
                </c:pt>
                <c:pt idx="89">
                  <c:v>1.1975741049455004</c:v>
                </c:pt>
                <c:pt idx="90">
                  <c:v>1.2026540031149862</c:v>
                </c:pt>
                <c:pt idx="91">
                  <c:v>1.2048154954266606</c:v>
                </c:pt>
                <c:pt idx="92">
                  <c:v>1.2089490025321594</c:v>
                </c:pt>
                <c:pt idx="93">
                  <c:v>1.2119470607144391</c:v>
                </c:pt>
                <c:pt idx="94">
                  <c:v>1.2161056068584046</c:v>
                </c:pt>
                <c:pt idx="95">
                  <c:v>1.2192413767761976</c:v>
                </c:pt>
                <c:pt idx="96">
                  <c:v>1.2234059578323058</c:v>
                </c:pt>
                <c:pt idx="97">
                  <c:v>1.2281625531261868</c:v>
                </c:pt>
                <c:pt idx="98">
                  <c:v>1.2313014892586884</c:v>
                </c:pt>
                <c:pt idx="99">
                  <c:v>1.23595895916166</c:v>
                </c:pt>
                <c:pt idx="100">
                  <c:v>1.23997302040211</c:v>
                </c:pt>
                <c:pt idx="101">
                  <c:v>1.2442701701613017</c:v>
                </c:pt>
                <c:pt idx="102">
                  <c:v>1.2483324754987286</c:v>
                </c:pt>
                <c:pt idx="103">
                  <c:v>1.2520607206382295</c:v>
                </c:pt>
                <c:pt idx="104">
                  <c:v>1.2559734288000877</c:v>
                </c:pt>
                <c:pt idx="105">
                  <c:v>1.2605932350792788</c:v>
                </c:pt>
                <c:pt idx="106">
                  <c:v>1.264087905922429</c:v>
                </c:pt>
                <c:pt idx="107">
                  <c:v>1.2690192992374489</c:v>
                </c:pt>
                <c:pt idx="108">
                  <c:v>1.273734360491505</c:v>
                </c:pt>
                <c:pt idx="109">
                  <c:v>1.2776225508779961</c:v>
                </c:pt>
                <c:pt idx="110">
                  <c:v>1.2826358677321219</c:v>
                </c:pt>
                <c:pt idx="111">
                  <c:v>1.2867066531262599</c:v>
                </c:pt>
                <c:pt idx="112">
                  <c:v>1.2909594892965661</c:v>
                </c:pt>
                <c:pt idx="113">
                  <c:v>1.2958680524298218</c:v>
                </c:pt>
                <c:pt idx="114">
                  <c:v>1.300265351176273</c:v>
                </c:pt>
                <c:pt idx="115">
                  <c:v>1.3051445530739947</c:v>
                </c:pt>
                <c:pt idx="116">
                  <c:v>1.3113657397209915</c:v>
                </c:pt>
                <c:pt idx="117">
                  <c:v>1.3147753529986228</c:v>
                </c:pt>
                <c:pt idx="118">
                  <c:v>1.3194182205236398</c:v>
                </c:pt>
                <c:pt idx="119">
                  <c:v>1.3234115031841325</c:v>
                </c:pt>
                <c:pt idx="120">
                  <c:v>1.3289985729900109</c:v>
                </c:pt>
                <c:pt idx="121">
                  <c:v>1.3338614411423042</c:v>
                </c:pt>
                <c:pt idx="122">
                  <c:v>1.3404956103750747</c:v>
                </c:pt>
                <c:pt idx="123">
                  <c:v>1.3446657121825987</c:v>
                </c:pt>
                <c:pt idx="124">
                  <c:v>1.3489444046550119</c:v>
                </c:pt>
                <c:pt idx="125">
                  <c:v>1.3539197597354828</c:v>
                </c:pt>
                <c:pt idx="126">
                  <c:v>1.358904228112445</c:v>
                </c:pt>
                <c:pt idx="127">
                  <c:v>1.3651625384096098</c:v>
                </c:pt>
                <c:pt idx="128">
                  <c:v>1.3693388653014327</c:v>
                </c:pt>
                <c:pt idx="129">
                  <c:v>1.3739895297864435</c:v>
                </c:pt>
                <c:pt idx="130">
                  <c:v>1.3813225290718771</c:v>
                </c:pt>
                <c:pt idx="131">
                  <c:v>1.3873614540342853</c:v>
                </c:pt>
                <c:pt idx="132">
                  <c:v>1.3901615141755832</c:v>
                </c:pt>
                <c:pt idx="133">
                  <c:v>1.3970047693151573</c:v>
                </c:pt>
                <c:pt idx="134">
                  <c:v>1.4031627640797351</c:v>
                </c:pt>
                <c:pt idx="135">
                  <c:v>1.4052036911041876</c:v>
                </c:pt>
                <c:pt idx="136">
                  <c:v>1.4144036189462525</c:v>
                </c:pt>
                <c:pt idx="137">
                  <c:v>1.4186852432725674</c:v>
                </c:pt>
                <c:pt idx="138">
                  <c:v>1.4228722992824052</c:v>
                </c:pt>
                <c:pt idx="139">
                  <c:v>1.430136771843288</c:v>
                </c:pt>
                <c:pt idx="140">
                  <c:v>1.4366448985652576</c:v>
                </c:pt>
                <c:pt idx="141">
                  <c:v>1.4403709683583568</c:v>
                </c:pt>
                <c:pt idx="142">
                  <c:v>1.4482685822102002</c:v>
                </c:pt>
                <c:pt idx="143">
                  <c:v>1.4550885121489807</c:v>
                </c:pt>
                <c:pt idx="144">
                  <c:v>1.4614548635243609</c:v>
                </c:pt>
                <c:pt idx="145">
                  <c:v>1.4689637996614151</c:v>
                </c:pt>
                <c:pt idx="146">
                  <c:v>1.4754496239164212</c:v>
                </c:pt>
                <c:pt idx="147">
                  <c:v>1.4826898518577438</c:v>
                </c:pt>
                <c:pt idx="148">
                  <c:v>1.4873921431702752</c:v>
                </c:pt>
                <c:pt idx="149">
                  <c:v>1.4962112412193518</c:v>
                </c:pt>
                <c:pt idx="150">
                  <c:v>1.5019894982065454</c:v>
                </c:pt>
                <c:pt idx="151">
                  <c:v>1.5080244665493308</c:v>
                </c:pt>
                <c:pt idx="152">
                  <c:v>1.5124295864780537</c:v>
                </c:pt>
                <c:pt idx="153">
                  <c:v>1.5186042568266309</c:v>
                </c:pt>
                <c:pt idx="154">
                  <c:v>1.5245773936258371</c:v>
                </c:pt>
                <c:pt idx="155">
                  <c:v>1.5316949334288956</c:v>
                </c:pt>
                <c:pt idx="156">
                  <c:v>1.5394132540600158</c:v>
                </c:pt>
                <c:pt idx="157">
                  <c:v>1.5457181153408395</c:v>
                </c:pt>
                <c:pt idx="158">
                  <c:v>1.5547749403628388</c:v>
                </c:pt>
                <c:pt idx="159">
                  <c:v>1.5607116598109128</c:v>
                </c:pt>
                <c:pt idx="160">
                  <c:v>1.5690137464854808</c:v>
                </c:pt>
                <c:pt idx="161">
                  <c:v>1.5768654644171469</c:v>
                </c:pt>
                <c:pt idx="162">
                  <c:v>1.5864894242616989</c:v>
                </c:pt>
                <c:pt idx="163">
                  <c:v>1.5957392492451743</c:v>
                </c:pt>
                <c:pt idx="164">
                  <c:v>1.6064077526952452</c:v>
                </c:pt>
                <c:pt idx="165">
                  <c:v>1.6162354464698916</c:v>
                </c:pt>
                <c:pt idx="166">
                  <c:v>1.6273383245993753</c:v>
                </c:pt>
                <c:pt idx="167">
                  <c:v>1.6396688483150246</c:v>
                </c:pt>
                <c:pt idx="168">
                  <c:v>1.6517960000255782</c:v>
                </c:pt>
                <c:pt idx="169">
                  <c:v>1.6625681482845887</c:v>
                </c:pt>
                <c:pt idx="170">
                  <c:v>1.6764347106428044</c:v>
                </c:pt>
                <c:pt idx="171">
                  <c:v>1.6882781197942036</c:v>
                </c:pt>
                <c:pt idx="172">
                  <c:v>1.6994818978699981</c:v>
                </c:pt>
                <c:pt idx="173">
                  <c:v>1.7094010659778052</c:v>
                </c:pt>
                <c:pt idx="174">
                  <c:v>1.7181111170560583</c:v>
                </c:pt>
                <c:pt idx="175">
                  <c:v>1.7287308494693292</c:v>
                </c:pt>
                <c:pt idx="176">
                  <c:v>1.7381654976542644</c:v>
                </c:pt>
                <c:pt idx="177">
                  <c:v>1.7475860304663704</c:v>
                </c:pt>
                <c:pt idx="178">
                  <c:v>1.757715024453957</c:v>
                </c:pt>
                <c:pt idx="179">
                  <c:v>1.7645310090754529</c:v>
                </c:pt>
                <c:pt idx="180">
                  <c:v>1.7726798388416922</c:v>
                </c:pt>
                <c:pt idx="181">
                  <c:v>1.7806078377606931</c:v>
                </c:pt>
                <c:pt idx="182">
                  <c:v>1.788516636654329</c:v>
                </c:pt>
                <c:pt idx="183">
                  <c:v>1.7989554538388492</c:v>
                </c:pt>
                <c:pt idx="184">
                  <c:v>1.8070350211271662</c:v>
                </c:pt>
                <c:pt idx="185">
                  <c:v>1.8171861796760167</c:v>
                </c:pt>
                <c:pt idx="186">
                  <c:v>1.8251913235031452</c:v>
                </c:pt>
                <c:pt idx="187">
                  <c:v>1.8350424556604321</c:v>
                </c:pt>
                <c:pt idx="188">
                  <c:v>1.8443085413241196</c:v>
                </c:pt>
                <c:pt idx="189">
                  <c:v>1.8512526434925818</c:v>
                </c:pt>
                <c:pt idx="190">
                  <c:v>1.8589672804193664</c:v>
                </c:pt>
                <c:pt idx="191">
                  <c:v>1.8658175742028114</c:v>
                </c:pt>
                <c:pt idx="192">
                  <c:v>1.8751585383482368</c:v>
                </c:pt>
                <c:pt idx="193">
                  <c:v>1.8803511891515463</c:v>
                </c:pt>
                <c:pt idx="194">
                  <c:v>1.8883084944444388</c:v>
                </c:pt>
                <c:pt idx="195">
                  <c:v>1.8942320669296424</c:v>
                </c:pt>
                <c:pt idx="196">
                  <c:v>1.9046483550571816</c:v>
                </c:pt>
                <c:pt idx="197">
                  <c:v>1.9096368425687378</c:v>
                </c:pt>
                <c:pt idx="198">
                  <c:v>1.9161483958244099</c:v>
                </c:pt>
                <c:pt idx="199">
                  <c:v>1.9207236696634908</c:v>
                </c:pt>
                <c:pt idx="200">
                  <c:v>1.9317785384028323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4F-446E-8DA9-B12FD53B1705}"/>
            </c:ext>
          </c:extLst>
        </c:ser>
        <c:ser>
          <c:idx val="7"/>
          <c:order val="3"/>
          <c:tx>
            <c:strRef>
              <c:f>'Case 8-ft140-43'!$J$1</c:f>
              <c:strCache>
                <c:ptCount val="1"/>
                <c:pt idx="0">
                  <c:v>SWR(D/a=3.176, Core=140#43)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'Case 8-ft140-43'!$A$2:$A$202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8-ft140-43'!$J$2:$J$202</c:f>
              <c:numCache>
                <c:formatCode>General</c:formatCode>
                <c:ptCount val="201"/>
                <c:pt idx="1">
                  <c:v>1.0622277220658924</c:v>
                </c:pt>
                <c:pt idx="2">
                  <c:v>1.0285570681311222</c:v>
                </c:pt>
                <c:pt idx="3">
                  <c:v>1.0185743971570171</c:v>
                </c:pt>
                <c:pt idx="4">
                  <c:v>1.0140983719635042</c:v>
                </c:pt>
                <c:pt idx="5">
                  <c:v>1.0116796390578033</c:v>
                </c:pt>
                <c:pt idx="6">
                  <c:v>1.0106571642679312</c:v>
                </c:pt>
                <c:pt idx="7">
                  <c:v>1.008269621065798</c:v>
                </c:pt>
                <c:pt idx="8">
                  <c:v>1.0072919224522292</c:v>
                </c:pt>
                <c:pt idx="9">
                  <c:v>1.0074914351645028</c:v>
                </c:pt>
                <c:pt idx="10">
                  <c:v>1.0076872306224081</c:v>
                </c:pt>
                <c:pt idx="11">
                  <c:v>1.0058295321259889</c:v>
                </c:pt>
                <c:pt idx="12">
                  <c:v>1.0054716637594607</c:v>
                </c:pt>
                <c:pt idx="13">
                  <c:v>1.0044492540693</c:v>
                </c:pt>
                <c:pt idx="14">
                  <c:v>1.0045683671111501</c:v>
                </c:pt>
                <c:pt idx="15">
                  <c:v>1.0046105921669839</c:v>
                </c:pt>
                <c:pt idx="16">
                  <c:v>1.0044270279143492</c:v>
                </c:pt>
                <c:pt idx="17">
                  <c:v>1.0040288458382347</c:v>
                </c:pt>
                <c:pt idx="18">
                  <c:v>1.0031109052237905</c:v>
                </c:pt>
                <c:pt idx="19">
                  <c:v>1.0027909581298131</c:v>
                </c:pt>
                <c:pt idx="20">
                  <c:v>1.0038538979754488</c:v>
                </c:pt>
                <c:pt idx="21">
                  <c:v>1.0039563704145802</c:v>
                </c:pt>
                <c:pt idx="22">
                  <c:v>1.0036998169845281</c:v>
                </c:pt>
                <c:pt idx="23">
                  <c:v>1.0044089536560714</c:v>
                </c:pt>
                <c:pt idx="24">
                  <c:v>1.0053939783638153</c:v>
                </c:pt>
                <c:pt idx="25">
                  <c:v>1.0061957344769845</c:v>
                </c:pt>
                <c:pt idx="26">
                  <c:v>1.0064888928200022</c:v>
                </c:pt>
                <c:pt idx="27">
                  <c:v>1.0069330309301323</c:v>
                </c:pt>
                <c:pt idx="28">
                  <c:v>1.0083926814940993</c:v>
                </c:pt>
                <c:pt idx="29">
                  <c:v>1.0093868349762236</c:v>
                </c:pt>
                <c:pt idx="30">
                  <c:v>1.010548097758309</c:v>
                </c:pt>
                <c:pt idx="31">
                  <c:v>1.0116844898257435</c:v>
                </c:pt>
                <c:pt idx="32">
                  <c:v>1.0129471668158179</c:v>
                </c:pt>
                <c:pt idx="33">
                  <c:v>1.0136843602326888</c:v>
                </c:pt>
                <c:pt idx="34">
                  <c:v>1.0138734191753844</c:v>
                </c:pt>
                <c:pt idx="35">
                  <c:v>1.0164511765537876</c:v>
                </c:pt>
                <c:pt idx="36">
                  <c:v>1.0162125780771849</c:v>
                </c:pt>
                <c:pt idx="37">
                  <c:v>1.0193224659368965</c:v>
                </c:pt>
                <c:pt idx="38">
                  <c:v>1.0205551347562398</c:v>
                </c:pt>
                <c:pt idx="39">
                  <c:v>1.0207808779554761</c:v>
                </c:pt>
                <c:pt idx="40">
                  <c:v>1.0214352311656867</c:v>
                </c:pt>
                <c:pt idx="41">
                  <c:v>1.0243855181321413</c:v>
                </c:pt>
                <c:pt idx="42">
                  <c:v>1.025113953608858</c:v>
                </c:pt>
                <c:pt idx="43">
                  <c:v>1.0265399358409444</c:v>
                </c:pt>
                <c:pt idx="44">
                  <c:v>1.0283741155719737</c:v>
                </c:pt>
                <c:pt idx="45">
                  <c:v>1.0295877317847786</c:v>
                </c:pt>
                <c:pt idx="46">
                  <c:v>1.0316129775981706</c:v>
                </c:pt>
                <c:pt idx="47">
                  <c:v>1.0327835867919974</c:v>
                </c:pt>
                <c:pt idx="48">
                  <c:v>1.0345986895231705</c:v>
                </c:pt>
                <c:pt idx="49">
                  <c:v>1.0373893160104788</c:v>
                </c:pt>
                <c:pt idx="50">
                  <c:v>1.040552881665465</c:v>
                </c:pt>
                <c:pt idx="51">
                  <c:v>1.043420025712219</c:v>
                </c:pt>
                <c:pt idx="52">
                  <c:v>1.048491950862652</c:v>
                </c:pt>
                <c:pt idx="53">
                  <c:v>1.0495518913575508</c:v>
                </c:pt>
                <c:pt idx="54">
                  <c:v>1.0489890105382251</c:v>
                </c:pt>
                <c:pt idx="55">
                  <c:v>1.0503578834229188</c:v>
                </c:pt>
                <c:pt idx="56">
                  <c:v>1.0523368771804982</c:v>
                </c:pt>
                <c:pt idx="57">
                  <c:v>1.0540869678086466</c:v>
                </c:pt>
                <c:pt idx="58">
                  <c:v>1.056779148029261</c:v>
                </c:pt>
                <c:pt idx="59">
                  <c:v>1.0588341391597607</c:v>
                </c:pt>
                <c:pt idx="60">
                  <c:v>1.0615545842410912</c:v>
                </c:pt>
                <c:pt idx="61">
                  <c:v>1.0631824408938872</c:v>
                </c:pt>
                <c:pt idx="62">
                  <c:v>1.0655324199950449</c:v>
                </c:pt>
                <c:pt idx="63">
                  <c:v>1.0667627617032318</c:v>
                </c:pt>
                <c:pt idx="64">
                  <c:v>1.0700018400261326</c:v>
                </c:pt>
                <c:pt idx="65">
                  <c:v>1.0717419574384994</c:v>
                </c:pt>
                <c:pt idx="66">
                  <c:v>1.0740754572921047</c:v>
                </c:pt>
                <c:pt idx="67">
                  <c:v>1.0763775224491396</c:v>
                </c:pt>
                <c:pt idx="68">
                  <c:v>1.0792179498483629</c:v>
                </c:pt>
                <c:pt idx="69">
                  <c:v>1.0809760907207275</c:v>
                </c:pt>
                <c:pt idx="70">
                  <c:v>1.0840420942904065</c:v>
                </c:pt>
                <c:pt idx="71">
                  <c:v>1.0862031571654254</c:v>
                </c:pt>
                <c:pt idx="72">
                  <c:v>1.0898293298997919</c:v>
                </c:pt>
                <c:pt idx="73">
                  <c:v>1.0926302305991449</c:v>
                </c:pt>
                <c:pt idx="74">
                  <c:v>1.0957941789100065</c:v>
                </c:pt>
                <c:pt idx="75">
                  <c:v>1.0976007198001116</c:v>
                </c:pt>
                <c:pt idx="76">
                  <c:v>1.1009057104597997</c:v>
                </c:pt>
                <c:pt idx="77">
                  <c:v>1.1032838100891313</c:v>
                </c:pt>
                <c:pt idx="78">
                  <c:v>1.1068321650661022</c:v>
                </c:pt>
                <c:pt idx="79">
                  <c:v>1.1100756464521422</c:v>
                </c:pt>
                <c:pt idx="80">
                  <c:v>1.1121933418352796</c:v>
                </c:pt>
                <c:pt idx="81">
                  <c:v>1.1157768264858379</c:v>
                </c:pt>
                <c:pt idx="82">
                  <c:v>1.1195775491744315</c:v>
                </c:pt>
                <c:pt idx="83">
                  <c:v>1.1235242885063483</c:v>
                </c:pt>
                <c:pt idx="84">
                  <c:v>1.1265606205233027</c:v>
                </c:pt>
                <c:pt idx="85">
                  <c:v>1.12964826289269</c:v>
                </c:pt>
                <c:pt idx="86">
                  <c:v>1.1336873430321115</c:v>
                </c:pt>
                <c:pt idx="87">
                  <c:v>1.1370933620256711</c:v>
                </c:pt>
                <c:pt idx="88">
                  <c:v>1.1408044041898824</c:v>
                </c:pt>
                <c:pt idx="89">
                  <c:v>1.1445080458735206</c:v>
                </c:pt>
                <c:pt idx="90">
                  <c:v>1.1486712640715431</c:v>
                </c:pt>
                <c:pt idx="91">
                  <c:v>1.1514372405548028</c:v>
                </c:pt>
                <c:pt idx="92">
                  <c:v>1.1563183283472958</c:v>
                </c:pt>
                <c:pt idx="93">
                  <c:v>1.1594405001154522</c:v>
                </c:pt>
                <c:pt idx="94">
                  <c:v>1.1635381289479281</c:v>
                </c:pt>
                <c:pt idx="95">
                  <c:v>1.1673167721225757</c:v>
                </c:pt>
                <c:pt idx="96">
                  <c:v>1.1707593061866219</c:v>
                </c:pt>
                <c:pt idx="97">
                  <c:v>1.1762559551597143</c:v>
                </c:pt>
                <c:pt idx="98">
                  <c:v>1.1795375879406862</c:v>
                </c:pt>
                <c:pt idx="99">
                  <c:v>1.1844970980084526</c:v>
                </c:pt>
                <c:pt idx="100">
                  <c:v>1.1885866350804377</c:v>
                </c:pt>
                <c:pt idx="101">
                  <c:v>1.1938583850127225</c:v>
                </c:pt>
                <c:pt idx="102">
                  <c:v>1.1971154100663157</c:v>
                </c:pt>
                <c:pt idx="103">
                  <c:v>1.2018417900921419</c:v>
                </c:pt>
                <c:pt idx="104">
                  <c:v>1.2062919752695924</c:v>
                </c:pt>
                <c:pt idx="105">
                  <c:v>1.2106885106795722</c:v>
                </c:pt>
                <c:pt idx="106">
                  <c:v>1.2157241342701177</c:v>
                </c:pt>
                <c:pt idx="107">
                  <c:v>1.2203775319355261</c:v>
                </c:pt>
                <c:pt idx="108">
                  <c:v>1.225121100795483</c:v>
                </c:pt>
                <c:pt idx="109">
                  <c:v>1.2282999177274461</c:v>
                </c:pt>
                <c:pt idx="110">
                  <c:v>1.2350569770150743</c:v>
                </c:pt>
                <c:pt idx="111">
                  <c:v>1.2380466238833117</c:v>
                </c:pt>
                <c:pt idx="112">
                  <c:v>1.2448910959707102</c:v>
                </c:pt>
                <c:pt idx="113">
                  <c:v>1.2495453390624516</c:v>
                </c:pt>
                <c:pt idx="114">
                  <c:v>1.2539942654914296</c:v>
                </c:pt>
                <c:pt idx="115">
                  <c:v>1.2594661216673801</c:v>
                </c:pt>
                <c:pt idx="116">
                  <c:v>1.2638349561237139</c:v>
                </c:pt>
                <c:pt idx="117">
                  <c:v>1.2692043382962719</c:v>
                </c:pt>
                <c:pt idx="118">
                  <c:v>1.2736925198803604</c:v>
                </c:pt>
                <c:pt idx="119">
                  <c:v>1.2798772618050394</c:v>
                </c:pt>
                <c:pt idx="120">
                  <c:v>1.2851512130871643</c:v>
                </c:pt>
                <c:pt idx="121">
                  <c:v>1.2905643747857218</c:v>
                </c:pt>
                <c:pt idx="122">
                  <c:v>1.2957247749173078</c:v>
                </c:pt>
                <c:pt idx="123">
                  <c:v>1.3005542603812257</c:v>
                </c:pt>
                <c:pt idx="124">
                  <c:v>1.3045144600839782</c:v>
                </c:pt>
                <c:pt idx="125">
                  <c:v>1.3127162223617361</c:v>
                </c:pt>
                <c:pt idx="126">
                  <c:v>1.3176010820662847</c:v>
                </c:pt>
                <c:pt idx="127">
                  <c:v>1.3211219802812462</c:v>
                </c:pt>
                <c:pt idx="128">
                  <c:v>1.3291798517578401</c:v>
                </c:pt>
                <c:pt idx="129">
                  <c:v>1.3359464277066537</c:v>
                </c:pt>
                <c:pt idx="130">
                  <c:v>1.3443201508959268</c:v>
                </c:pt>
                <c:pt idx="131">
                  <c:v>1.3502609258254579</c:v>
                </c:pt>
                <c:pt idx="132">
                  <c:v>1.3547447313610217</c:v>
                </c:pt>
                <c:pt idx="133">
                  <c:v>1.3610949337302731</c:v>
                </c:pt>
                <c:pt idx="134">
                  <c:v>1.3648190378742591</c:v>
                </c:pt>
                <c:pt idx="135">
                  <c:v>1.3727601496296031</c:v>
                </c:pt>
                <c:pt idx="136">
                  <c:v>1.3804672636711559</c:v>
                </c:pt>
                <c:pt idx="137">
                  <c:v>1.3886848252013773</c:v>
                </c:pt>
                <c:pt idx="138">
                  <c:v>1.3980308412836562</c:v>
                </c:pt>
                <c:pt idx="139">
                  <c:v>1.4065445767131497</c:v>
                </c:pt>
                <c:pt idx="140">
                  <c:v>1.4136735241584635</c:v>
                </c:pt>
                <c:pt idx="141">
                  <c:v>1.4216776846217871</c:v>
                </c:pt>
                <c:pt idx="142">
                  <c:v>1.4299755303814212</c:v>
                </c:pt>
                <c:pt idx="143">
                  <c:v>1.4383352287859625</c:v>
                </c:pt>
                <c:pt idx="144">
                  <c:v>1.4459020131953462</c:v>
                </c:pt>
                <c:pt idx="145">
                  <c:v>1.4552684954905524</c:v>
                </c:pt>
                <c:pt idx="146">
                  <c:v>1.4638774285796894</c:v>
                </c:pt>
                <c:pt idx="147">
                  <c:v>1.4706698584681903</c:v>
                </c:pt>
                <c:pt idx="148">
                  <c:v>1.4788616528090415</c:v>
                </c:pt>
                <c:pt idx="149">
                  <c:v>1.486277382548717</c:v>
                </c:pt>
                <c:pt idx="150">
                  <c:v>1.4922161553171818</c:v>
                </c:pt>
                <c:pt idx="151">
                  <c:v>1.5007018785042714</c:v>
                </c:pt>
                <c:pt idx="152">
                  <c:v>1.5094233571003732</c:v>
                </c:pt>
                <c:pt idx="153">
                  <c:v>1.5182305841160224</c:v>
                </c:pt>
                <c:pt idx="154">
                  <c:v>1.5298430632212023</c:v>
                </c:pt>
                <c:pt idx="155">
                  <c:v>1.5396349566847289</c:v>
                </c:pt>
                <c:pt idx="156">
                  <c:v>1.5502164857521983</c:v>
                </c:pt>
                <c:pt idx="157">
                  <c:v>1.5610367571756585</c:v>
                </c:pt>
                <c:pt idx="158">
                  <c:v>1.5700516256802164</c:v>
                </c:pt>
                <c:pt idx="159">
                  <c:v>1.5828514033452905</c:v>
                </c:pt>
                <c:pt idx="160">
                  <c:v>1.5950310551702778</c:v>
                </c:pt>
                <c:pt idx="161">
                  <c:v>1.6044317445102667</c:v>
                </c:pt>
                <c:pt idx="162">
                  <c:v>1.6171102523786529</c:v>
                </c:pt>
                <c:pt idx="163">
                  <c:v>1.6280014204686686</c:v>
                </c:pt>
                <c:pt idx="164">
                  <c:v>1.637694861934377</c:v>
                </c:pt>
                <c:pt idx="165">
                  <c:v>1.6479913838009141</c:v>
                </c:pt>
                <c:pt idx="166">
                  <c:v>1.6567737250517844</c:v>
                </c:pt>
                <c:pt idx="167">
                  <c:v>1.667278507004964</c:v>
                </c:pt>
                <c:pt idx="168">
                  <c:v>1.6787348989914777</c:v>
                </c:pt>
                <c:pt idx="169">
                  <c:v>1.688148717726391</c:v>
                </c:pt>
                <c:pt idx="170">
                  <c:v>1.6964662500951322</c:v>
                </c:pt>
                <c:pt idx="171">
                  <c:v>1.706080768291234</c:v>
                </c:pt>
                <c:pt idx="172">
                  <c:v>1.7128962042722415</c:v>
                </c:pt>
                <c:pt idx="173">
                  <c:v>1.7217131484160639</c:v>
                </c:pt>
                <c:pt idx="174">
                  <c:v>1.7296972657555965</c:v>
                </c:pt>
                <c:pt idx="175">
                  <c:v>1.7375547642374216</c:v>
                </c:pt>
                <c:pt idx="176">
                  <c:v>1.7472180658943641</c:v>
                </c:pt>
                <c:pt idx="177">
                  <c:v>1.7556232647976227</c:v>
                </c:pt>
                <c:pt idx="178">
                  <c:v>1.7643964903891471</c:v>
                </c:pt>
                <c:pt idx="179">
                  <c:v>1.7720819955512861</c:v>
                </c:pt>
                <c:pt idx="180">
                  <c:v>1.7788677361760807</c:v>
                </c:pt>
                <c:pt idx="181">
                  <c:v>1.7868551727967452</c:v>
                </c:pt>
                <c:pt idx="182">
                  <c:v>1.7935696760251179</c:v>
                </c:pt>
                <c:pt idx="183">
                  <c:v>1.801819111749823</c:v>
                </c:pt>
                <c:pt idx="184">
                  <c:v>1.8079088338405505</c:v>
                </c:pt>
                <c:pt idx="185">
                  <c:v>1.8169753425930109</c:v>
                </c:pt>
                <c:pt idx="186">
                  <c:v>1.8250605529684787</c:v>
                </c:pt>
                <c:pt idx="187">
                  <c:v>1.8329669669157262</c:v>
                </c:pt>
                <c:pt idx="188">
                  <c:v>1.8455931160298125</c:v>
                </c:pt>
                <c:pt idx="189">
                  <c:v>1.8571093874304565</c:v>
                </c:pt>
                <c:pt idx="190">
                  <c:v>1.8691845271144762</c:v>
                </c:pt>
                <c:pt idx="191">
                  <c:v>1.8820314391746482</c:v>
                </c:pt>
                <c:pt idx="192">
                  <c:v>1.8963299551308583</c:v>
                </c:pt>
                <c:pt idx="193">
                  <c:v>1.9082767335135888</c:v>
                </c:pt>
                <c:pt idx="194">
                  <c:v>1.9243426422573471</c:v>
                </c:pt>
                <c:pt idx="195">
                  <c:v>1.9379601798300905</c:v>
                </c:pt>
                <c:pt idx="196">
                  <c:v>1.9545365491939426</c:v>
                </c:pt>
                <c:pt idx="197">
                  <c:v>1.9667920472267608</c:v>
                </c:pt>
                <c:pt idx="198">
                  <c:v>1.982520540269737</c:v>
                </c:pt>
                <c:pt idx="199">
                  <c:v>1.9986506927799139</c:v>
                </c:pt>
                <c:pt idx="200">
                  <c:v>2.0114666140342705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4F-446E-8DA9-B12FD53B1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11535"/>
        <c:axId val="405919023"/>
      </c:scatterChart>
      <c:valAx>
        <c:axId val="405911535"/>
        <c:scaling>
          <c:orientation val="minMax"/>
          <c:max val="5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Frequency [MHz]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9023"/>
        <c:crosses val="autoZero"/>
        <c:crossBetween val="midCat"/>
        <c:majorUnit val="7"/>
        <c:minorUnit val="3.5"/>
      </c:valAx>
      <c:valAx>
        <c:axId val="405919023"/>
        <c:scaling>
          <c:orientation val="minMax"/>
          <c:max val="1.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SWR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1535"/>
        <c:crosses val="autoZero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42049273255479708"/>
          <c:y val="5.3509113254644095E-2"/>
          <c:w val="0.43558430995312825"/>
          <c:h val="0.31171013533218256"/>
        </c:manualLayout>
      </c:layout>
      <c:overlay val="0"/>
      <c:spPr>
        <a:solidFill>
          <a:schemeClr val="accent1">
            <a:lumMod val="20000"/>
            <a:lumOff val="80000"/>
            <a:alpha val="36000"/>
          </a:schemeClr>
        </a:solidFill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4494081097006"/>
          <c:y val="3.8294168842471714E-2"/>
          <c:w val="0.8357135358080241"/>
          <c:h val="0.76496602818264736"/>
        </c:manualLayout>
      </c:layout>
      <c:scatterChart>
        <c:scatterStyle val="lineMarker"/>
        <c:varyColors val="0"/>
        <c:ser>
          <c:idx val="10"/>
          <c:order val="0"/>
          <c:tx>
            <c:strRef>
              <c:f>'Case 8-ft114-61'!$J$1</c:f>
              <c:strCache>
                <c:ptCount val="1"/>
                <c:pt idx="0">
                  <c:v>SWR(D/a=3.176, Core=114#61)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'Case 8-ft114-61'!$A$2:$A$202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8-ft114-61'!$J$2:$J$202</c:f>
              <c:numCache>
                <c:formatCode>General</c:formatCode>
                <c:ptCount val="201"/>
                <c:pt idx="1">
                  <c:v>1.89708199433455</c:v>
                </c:pt>
                <c:pt idx="2">
                  <c:v>1.3874481175575575</c:v>
                </c:pt>
                <c:pt idx="3">
                  <c:v>1.2484553691924543</c:v>
                </c:pt>
                <c:pt idx="4">
                  <c:v>1.1838404933928648</c:v>
                </c:pt>
                <c:pt idx="5">
                  <c:v>1.1463872859483892</c:v>
                </c:pt>
                <c:pt idx="6">
                  <c:v>1.1226078861675812</c:v>
                </c:pt>
                <c:pt idx="7">
                  <c:v>1.107527567097452</c:v>
                </c:pt>
                <c:pt idx="8">
                  <c:v>1.0952845560442237</c:v>
                </c:pt>
                <c:pt idx="9">
                  <c:v>1.0865539925055858</c:v>
                </c:pt>
                <c:pt idx="10">
                  <c:v>1.080096895970692</c:v>
                </c:pt>
                <c:pt idx="11">
                  <c:v>1.074325155795756</c:v>
                </c:pt>
                <c:pt idx="12">
                  <c:v>1.0696408528886676</c:v>
                </c:pt>
                <c:pt idx="13">
                  <c:v>1.0657086148350474</c:v>
                </c:pt>
                <c:pt idx="14">
                  <c:v>1.0626831933107674</c:v>
                </c:pt>
                <c:pt idx="15">
                  <c:v>1.0600211388810101</c:v>
                </c:pt>
                <c:pt idx="16">
                  <c:v>1.0595461211201627</c:v>
                </c:pt>
                <c:pt idx="17">
                  <c:v>1.0565653762056983</c:v>
                </c:pt>
                <c:pt idx="18">
                  <c:v>1.0553244197752469</c:v>
                </c:pt>
                <c:pt idx="19">
                  <c:v>1.0543195202517102</c:v>
                </c:pt>
                <c:pt idx="20">
                  <c:v>1.0539244936552739</c:v>
                </c:pt>
                <c:pt idx="21">
                  <c:v>1.0529795669430912</c:v>
                </c:pt>
                <c:pt idx="22">
                  <c:v>1.0523341738588836</c:v>
                </c:pt>
                <c:pt idx="23">
                  <c:v>1.0515116774437052</c:v>
                </c:pt>
                <c:pt idx="24">
                  <c:v>1.0507701964736498</c:v>
                </c:pt>
                <c:pt idx="25">
                  <c:v>1.0511503762576127</c:v>
                </c:pt>
                <c:pt idx="26">
                  <c:v>1.0508918298880534</c:v>
                </c:pt>
                <c:pt idx="27">
                  <c:v>1.0501331603283497</c:v>
                </c:pt>
                <c:pt idx="28">
                  <c:v>1.0517856668421661</c:v>
                </c:pt>
                <c:pt idx="29">
                  <c:v>1.0506039499344411</c:v>
                </c:pt>
                <c:pt idx="30">
                  <c:v>1.0505925569547458</c:v>
                </c:pt>
                <c:pt idx="31">
                  <c:v>1.0532769373626125</c:v>
                </c:pt>
                <c:pt idx="32">
                  <c:v>1.0542837075242446</c:v>
                </c:pt>
                <c:pt idx="33">
                  <c:v>1.0531913934114836</c:v>
                </c:pt>
                <c:pt idx="34">
                  <c:v>1.0538233556028347</c:v>
                </c:pt>
                <c:pt idx="35">
                  <c:v>1.0584189777830169</c:v>
                </c:pt>
                <c:pt idx="36">
                  <c:v>1.0577987478164887</c:v>
                </c:pt>
                <c:pt idx="37">
                  <c:v>1.0562135776810726</c:v>
                </c:pt>
                <c:pt idx="38">
                  <c:v>1.0598033781182032</c:v>
                </c:pt>
                <c:pt idx="39">
                  <c:v>1.061750820503254</c:v>
                </c:pt>
                <c:pt idx="40">
                  <c:v>1.0596642146968909</c:v>
                </c:pt>
                <c:pt idx="41">
                  <c:v>1.061664170793025</c:v>
                </c:pt>
                <c:pt idx="42">
                  <c:v>1.0656261109502942</c:v>
                </c:pt>
                <c:pt idx="43">
                  <c:v>1.0665659600131789</c:v>
                </c:pt>
                <c:pt idx="44">
                  <c:v>1.0663776678457122</c:v>
                </c:pt>
                <c:pt idx="45">
                  <c:v>1.0691756624939226</c:v>
                </c:pt>
                <c:pt idx="46">
                  <c:v>1.0690577189203372</c:v>
                </c:pt>
                <c:pt idx="47">
                  <c:v>1.0719300902820816</c:v>
                </c:pt>
                <c:pt idx="48">
                  <c:v>1.0731167379533901</c:v>
                </c:pt>
                <c:pt idx="49">
                  <c:v>1.0753504064180948</c:v>
                </c:pt>
                <c:pt idx="50">
                  <c:v>1.0767459711234453</c:v>
                </c:pt>
                <c:pt idx="51">
                  <c:v>1.0783224161948259</c:v>
                </c:pt>
                <c:pt idx="52">
                  <c:v>1.0795266564371075</c:v>
                </c:pt>
                <c:pt idx="53">
                  <c:v>1.0824146388102553</c:v>
                </c:pt>
                <c:pt idx="54">
                  <c:v>1.0844646421832111</c:v>
                </c:pt>
                <c:pt idx="55">
                  <c:v>1.0863339625007988</c:v>
                </c:pt>
                <c:pt idx="56">
                  <c:v>1.0880205455997318</c:v>
                </c:pt>
                <c:pt idx="57">
                  <c:v>1.0897989055672026</c:v>
                </c:pt>
                <c:pt idx="58">
                  <c:v>1.0923282717216221</c:v>
                </c:pt>
                <c:pt idx="59">
                  <c:v>1.0939479300410782</c:v>
                </c:pt>
                <c:pt idx="60">
                  <c:v>1.0974934682805795</c:v>
                </c:pt>
                <c:pt idx="61">
                  <c:v>1.1002958088784474</c:v>
                </c:pt>
                <c:pt idx="62">
                  <c:v>1.1023505826990554</c:v>
                </c:pt>
                <c:pt idx="63">
                  <c:v>1.1041619941501686</c:v>
                </c:pt>
                <c:pt idx="64">
                  <c:v>1.1071334187115263</c:v>
                </c:pt>
                <c:pt idx="65">
                  <c:v>1.108710932058284</c:v>
                </c:pt>
                <c:pt idx="66">
                  <c:v>1.1111348445656077</c:v>
                </c:pt>
                <c:pt idx="67">
                  <c:v>1.1138911224723664</c:v>
                </c:pt>
                <c:pt idx="68">
                  <c:v>1.1161319317875877</c:v>
                </c:pt>
                <c:pt idx="69">
                  <c:v>1.1181611531721509</c:v>
                </c:pt>
                <c:pt idx="70">
                  <c:v>1.1207714389037939</c:v>
                </c:pt>
                <c:pt idx="71">
                  <c:v>1.1233381465037955</c:v>
                </c:pt>
                <c:pt idx="72">
                  <c:v>1.1258698131357461</c:v>
                </c:pt>
                <c:pt idx="73">
                  <c:v>1.1278625582302415</c:v>
                </c:pt>
                <c:pt idx="74">
                  <c:v>1.1308387382482206</c:v>
                </c:pt>
                <c:pt idx="75">
                  <c:v>1.1335075875614271</c:v>
                </c:pt>
                <c:pt idx="76">
                  <c:v>1.1359336288280453</c:v>
                </c:pt>
                <c:pt idx="77">
                  <c:v>1.1387909363640056</c:v>
                </c:pt>
                <c:pt idx="78">
                  <c:v>1.1417806315969381</c:v>
                </c:pt>
                <c:pt idx="79">
                  <c:v>1.1445447547339136</c:v>
                </c:pt>
                <c:pt idx="80">
                  <c:v>1.1463275778887323</c:v>
                </c:pt>
                <c:pt idx="81">
                  <c:v>1.1504788244761757</c:v>
                </c:pt>
                <c:pt idx="82">
                  <c:v>1.153328055522238</c:v>
                </c:pt>
                <c:pt idx="83">
                  <c:v>1.1564130085791682</c:v>
                </c:pt>
                <c:pt idx="84">
                  <c:v>1.1598908404778157</c:v>
                </c:pt>
                <c:pt idx="85">
                  <c:v>1.1626530733466196</c:v>
                </c:pt>
                <c:pt idx="86">
                  <c:v>1.1655182193834304</c:v>
                </c:pt>
                <c:pt idx="87">
                  <c:v>1.1695927486710229</c:v>
                </c:pt>
                <c:pt idx="88">
                  <c:v>1.1733539793664891</c:v>
                </c:pt>
                <c:pt idx="89">
                  <c:v>1.17626841859344</c:v>
                </c:pt>
                <c:pt idx="90">
                  <c:v>1.1793570625824314</c:v>
                </c:pt>
                <c:pt idx="91">
                  <c:v>1.1827632627644971</c:v>
                </c:pt>
                <c:pt idx="92">
                  <c:v>1.1870678631195428</c:v>
                </c:pt>
                <c:pt idx="93">
                  <c:v>1.1899406279020435</c:v>
                </c:pt>
                <c:pt idx="94">
                  <c:v>1.1937283852197655</c:v>
                </c:pt>
                <c:pt idx="95">
                  <c:v>1.1977005540419876</c:v>
                </c:pt>
                <c:pt idx="96">
                  <c:v>1.2010762561956421</c:v>
                </c:pt>
                <c:pt idx="97">
                  <c:v>1.204405075893128</c:v>
                </c:pt>
                <c:pt idx="98">
                  <c:v>1.2084099534937551</c:v>
                </c:pt>
                <c:pt idx="99">
                  <c:v>1.2122559146935075</c:v>
                </c:pt>
                <c:pt idx="100">
                  <c:v>1.2173395082028868</c:v>
                </c:pt>
                <c:pt idx="101">
                  <c:v>1.2206957391520912</c:v>
                </c:pt>
                <c:pt idx="102">
                  <c:v>1.2246419945295952</c:v>
                </c:pt>
                <c:pt idx="103">
                  <c:v>1.229332589682518</c:v>
                </c:pt>
                <c:pt idx="104">
                  <c:v>1.2327278794714971</c:v>
                </c:pt>
                <c:pt idx="105">
                  <c:v>1.2372321557835106</c:v>
                </c:pt>
                <c:pt idx="106">
                  <c:v>1.2409600619713381</c:v>
                </c:pt>
                <c:pt idx="107">
                  <c:v>1.2441686879924811</c:v>
                </c:pt>
                <c:pt idx="108">
                  <c:v>1.2489551548271327</c:v>
                </c:pt>
                <c:pt idx="109">
                  <c:v>1.2539942796778654</c:v>
                </c:pt>
                <c:pt idx="110">
                  <c:v>1.2575421433183316</c:v>
                </c:pt>
                <c:pt idx="111">
                  <c:v>1.2625569300935899</c:v>
                </c:pt>
                <c:pt idx="112">
                  <c:v>1.2666798856280395</c:v>
                </c:pt>
                <c:pt idx="113">
                  <c:v>1.2707048603744724</c:v>
                </c:pt>
                <c:pt idx="114">
                  <c:v>1.2752660881841826</c:v>
                </c:pt>
                <c:pt idx="115">
                  <c:v>1.2802447538680344</c:v>
                </c:pt>
                <c:pt idx="116">
                  <c:v>1.2853638067393205</c:v>
                </c:pt>
                <c:pt idx="117">
                  <c:v>1.2891801228868875</c:v>
                </c:pt>
                <c:pt idx="118">
                  <c:v>1.2936594187799184</c:v>
                </c:pt>
                <c:pt idx="119">
                  <c:v>1.2980093328731108</c:v>
                </c:pt>
                <c:pt idx="120">
                  <c:v>1.3035762312679975</c:v>
                </c:pt>
                <c:pt idx="121">
                  <c:v>1.3076966666462029</c:v>
                </c:pt>
                <c:pt idx="122">
                  <c:v>1.3129290197682073</c:v>
                </c:pt>
                <c:pt idx="123">
                  <c:v>1.3175363092859225</c:v>
                </c:pt>
                <c:pt idx="124">
                  <c:v>1.3228592708426419</c:v>
                </c:pt>
                <c:pt idx="125">
                  <c:v>1.3280868360605564</c:v>
                </c:pt>
                <c:pt idx="126">
                  <c:v>1.3347850126348804</c:v>
                </c:pt>
                <c:pt idx="127">
                  <c:v>1.3428232537174094</c:v>
                </c:pt>
                <c:pt idx="128">
                  <c:v>1.3500760891340535</c:v>
                </c:pt>
                <c:pt idx="129">
                  <c:v>1.3570471465629577</c:v>
                </c:pt>
                <c:pt idx="130">
                  <c:v>1.3635693592211575</c:v>
                </c:pt>
                <c:pt idx="131">
                  <c:v>1.3722248422955696</c:v>
                </c:pt>
                <c:pt idx="132">
                  <c:v>1.3795792845463464</c:v>
                </c:pt>
                <c:pt idx="133">
                  <c:v>1.3864649935648266</c:v>
                </c:pt>
                <c:pt idx="134">
                  <c:v>1.3944619108369007</c:v>
                </c:pt>
                <c:pt idx="135">
                  <c:v>1.4009311335559518</c:v>
                </c:pt>
                <c:pt idx="136">
                  <c:v>1.4077647390259924</c:v>
                </c:pt>
                <c:pt idx="137">
                  <c:v>1.4159797887940464</c:v>
                </c:pt>
                <c:pt idx="138">
                  <c:v>1.4234935205731081</c:v>
                </c:pt>
                <c:pt idx="139">
                  <c:v>1.42822691378457</c:v>
                </c:pt>
                <c:pt idx="140">
                  <c:v>1.4347034302025383</c:v>
                </c:pt>
                <c:pt idx="141">
                  <c:v>1.4423680534117311</c:v>
                </c:pt>
                <c:pt idx="142">
                  <c:v>1.4466934113566228</c:v>
                </c:pt>
                <c:pt idx="143">
                  <c:v>1.4544018778555858</c:v>
                </c:pt>
                <c:pt idx="144">
                  <c:v>1.4608866177640456</c:v>
                </c:pt>
                <c:pt idx="145">
                  <c:v>1.4669769017675283</c:v>
                </c:pt>
                <c:pt idx="146">
                  <c:v>1.4748233655083587</c:v>
                </c:pt>
                <c:pt idx="147">
                  <c:v>1.4798402267752859</c:v>
                </c:pt>
                <c:pt idx="148">
                  <c:v>1.4848639411997435</c:v>
                </c:pt>
                <c:pt idx="149">
                  <c:v>1.4912825067666244</c:v>
                </c:pt>
                <c:pt idx="150">
                  <c:v>1.4976780630748419</c:v>
                </c:pt>
                <c:pt idx="151">
                  <c:v>1.5049389263606396</c:v>
                </c:pt>
                <c:pt idx="152">
                  <c:v>1.5102150348552263</c:v>
                </c:pt>
                <c:pt idx="153">
                  <c:v>1.5185839644505432</c:v>
                </c:pt>
                <c:pt idx="154">
                  <c:v>1.5270207446906787</c:v>
                </c:pt>
                <c:pt idx="155">
                  <c:v>1.533638298606798</c:v>
                </c:pt>
                <c:pt idx="156">
                  <c:v>1.5407344824809952</c:v>
                </c:pt>
                <c:pt idx="157">
                  <c:v>1.5497476287516836</c:v>
                </c:pt>
                <c:pt idx="158">
                  <c:v>1.5566202190533236</c:v>
                </c:pt>
                <c:pt idx="159">
                  <c:v>1.5653260435358374</c:v>
                </c:pt>
                <c:pt idx="160">
                  <c:v>1.5723533119828437</c:v>
                </c:pt>
                <c:pt idx="161">
                  <c:v>1.5815577662187372</c:v>
                </c:pt>
                <c:pt idx="162">
                  <c:v>1.592247878943106</c:v>
                </c:pt>
                <c:pt idx="163">
                  <c:v>1.6001204035525323</c:v>
                </c:pt>
                <c:pt idx="164">
                  <c:v>1.6093280679449264</c:v>
                </c:pt>
                <c:pt idx="165">
                  <c:v>1.6181225426214734</c:v>
                </c:pt>
                <c:pt idx="166">
                  <c:v>1.6292430368599571</c:v>
                </c:pt>
                <c:pt idx="167">
                  <c:v>1.6364216374041853</c:v>
                </c:pt>
                <c:pt idx="168">
                  <c:v>1.6459591918975094</c:v>
                </c:pt>
                <c:pt idx="169">
                  <c:v>1.6547822599964139</c:v>
                </c:pt>
                <c:pt idx="170">
                  <c:v>1.6635830944846528</c:v>
                </c:pt>
                <c:pt idx="171">
                  <c:v>1.6727793787266569</c:v>
                </c:pt>
                <c:pt idx="172">
                  <c:v>1.6795733367155228</c:v>
                </c:pt>
                <c:pt idx="173">
                  <c:v>1.6881335026381625</c:v>
                </c:pt>
                <c:pt idx="174">
                  <c:v>1.6957170800413348</c:v>
                </c:pt>
                <c:pt idx="175">
                  <c:v>1.7030036314095169</c:v>
                </c:pt>
                <c:pt idx="176">
                  <c:v>1.7112885393492143</c:v>
                </c:pt>
                <c:pt idx="177">
                  <c:v>1.7184652078169274</c:v>
                </c:pt>
                <c:pt idx="178">
                  <c:v>1.7257161429434378</c:v>
                </c:pt>
                <c:pt idx="179">
                  <c:v>1.7376345974589802</c:v>
                </c:pt>
                <c:pt idx="180">
                  <c:v>1.7414412535853028</c:v>
                </c:pt>
                <c:pt idx="181">
                  <c:v>1.7506222112241643</c:v>
                </c:pt>
                <c:pt idx="182">
                  <c:v>1.7583786298957182</c:v>
                </c:pt>
                <c:pt idx="183">
                  <c:v>1.7673120470419952</c:v>
                </c:pt>
                <c:pt idx="184">
                  <c:v>1.7723273981145335</c:v>
                </c:pt>
                <c:pt idx="185">
                  <c:v>1.7787096632763379</c:v>
                </c:pt>
                <c:pt idx="186">
                  <c:v>1.7878352783753249</c:v>
                </c:pt>
                <c:pt idx="187">
                  <c:v>1.7945451946275719</c:v>
                </c:pt>
                <c:pt idx="188">
                  <c:v>1.8001598864450663</c:v>
                </c:pt>
                <c:pt idx="189">
                  <c:v>1.8075699087861583</c:v>
                </c:pt>
                <c:pt idx="190">
                  <c:v>1.8145521044357131</c:v>
                </c:pt>
                <c:pt idx="191">
                  <c:v>1.8209765423646451</c:v>
                </c:pt>
                <c:pt idx="192">
                  <c:v>1.8262513533139357</c:v>
                </c:pt>
                <c:pt idx="193">
                  <c:v>1.8331665790649869</c:v>
                </c:pt>
                <c:pt idx="194">
                  <c:v>1.8400316246754655</c:v>
                </c:pt>
                <c:pt idx="195">
                  <c:v>1.8481431280912006</c:v>
                </c:pt>
                <c:pt idx="196">
                  <c:v>1.8551046659444466</c:v>
                </c:pt>
                <c:pt idx="197">
                  <c:v>1.8607291586482699</c:v>
                </c:pt>
                <c:pt idx="198">
                  <c:v>1.8683088631463249</c:v>
                </c:pt>
                <c:pt idx="199">
                  <c:v>1.8757119714727217</c:v>
                </c:pt>
                <c:pt idx="200">
                  <c:v>1.8831786251489768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3-48C2-8FF4-0D12B58152D2}"/>
            </c:ext>
          </c:extLst>
        </c:ser>
        <c:ser>
          <c:idx val="9"/>
          <c:order val="1"/>
          <c:tx>
            <c:strRef>
              <c:f>'Case 8-ft114-77'!$J$1</c:f>
              <c:strCache>
                <c:ptCount val="1"/>
                <c:pt idx="0">
                  <c:v>SWR(D/a=3.176, Core=114#77)</c:v>
                </c:pt>
              </c:strCache>
            </c:strRef>
          </c:tx>
          <c:marker>
            <c:symbol val="none"/>
          </c:marker>
          <c:xVal>
            <c:numRef>
              <c:f>'Case 8-ft114-77'!$A$2:$A$202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8-ft114-77'!$J$2:$J$202</c:f>
              <c:numCache>
                <c:formatCode>General</c:formatCode>
                <c:ptCount val="201"/>
                <c:pt idx="1">
                  <c:v>1.0419230440924898</c:v>
                </c:pt>
                <c:pt idx="2">
                  <c:v>1.0172574444945348</c:v>
                </c:pt>
                <c:pt idx="3">
                  <c:v>1.0118691712538364</c:v>
                </c:pt>
                <c:pt idx="4">
                  <c:v>1.0101502913781746</c:v>
                </c:pt>
                <c:pt idx="5">
                  <c:v>1.0096961854412947</c:v>
                </c:pt>
                <c:pt idx="6">
                  <c:v>1.0095214256711684</c:v>
                </c:pt>
                <c:pt idx="7">
                  <c:v>1.0103036610533842</c:v>
                </c:pt>
                <c:pt idx="8">
                  <c:v>1.0105319509003754</c:v>
                </c:pt>
                <c:pt idx="9">
                  <c:v>1.012914518673228</c:v>
                </c:pt>
                <c:pt idx="10">
                  <c:v>1.0129538587847347</c:v>
                </c:pt>
                <c:pt idx="11">
                  <c:v>1.0134846989250894</c:v>
                </c:pt>
                <c:pt idx="12">
                  <c:v>1.014509945795721</c:v>
                </c:pt>
                <c:pt idx="13">
                  <c:v>1.0150786645029954</c:v>
                </c:pt>
                <c:pt idx="14">
                  <c:v>1.0165287966464709</c:v>
                </c:pt>
                <c:pt idx="15">
                  <c:v>1.0173733451246352</c:v>
                </c:pt>
                <c:pt idx="16">
                  <c:v>1.017368024670166</c:v>
                </c:pt>
                <c:pt idx="17">
                  <c:v>1.0195670549275915</c:v>
                </c:pt>
                <c:pt idx="18">
                  <c:v>1.0197338360964876</c:v>
                </c:pt>
                <c:pt idx="19">
                  <c:v>1.0214184059302869</c:v>
                </c:pt>
                <c:pt idx="20">
                  <c:v>1.0217746774437739</c:v>
                </c:pt>
                <c:pt idx="21">
                  <c:v>1.0226004913884068</c:v>
                </c:pt>
                <c:pt idx="22">
                  <c:v>1.0229843291649769</c:v>
                </c:pt>
                <c:pt idx="23">
                  <c:v>1.0249397147912245</c:v>
                </c:pt>
                <c:pt idx="24">
                  <c:v>1.0263052453953019</c:v>
                </c:pt>
                <c:pt idx="25">
                  <c:v>1.0262325691353569</c:v>
                </c:pt>
                <c:pt idx="26">
                  <c:v>1.0275939768731766</c:v>
                </c:pt>
                <c:pt idx="27">
                  <c:v>1.0284212649593147</c:v>
                </c:pt>
                <c:pt idx="28">
                  <c:v>1.0296164883517767</c:v>
                </c:pt>
                <c:pt idx="29">
                  <c:v>1.0309963283977703</c:v>
                </c:pt>
                <c:pt idx="30">
                  <c:v>1.031384957063872</c:v>
                </c:pt>
                <c:pt idx="31">
                  <c:v>1.0329884437413015</c:v>
                </c:pt>
                <c:pt idx="32">
                  <c:v>1.035101248187368</c:v>
                </c:pt>
                <c:pt idx="33">
                  <c:v>1.0356969289381632</c:v>
                </c:pt>
                <c:pt idx="34">
                  <c:v>1.0370587502656277</c:v>
                </c:pt>
                <c:pt idx="35">
                  <c:v>1.0384411265000058</c:v>
                </c:pt>
                <c:pt idx="36">
                  <c:v>1.0405129625060068</c:v>
                </c:pt>
                <c:pt idx="37">
                  <c:v>1.0404106520364484</c:v>
                </c:pt>
                <c:pt idx="38">
                  <c:v>1.0439121744761712</c:v>
                </c:pt>
                <c:pt idx="39">
                  <c:v>1.0453651478511585</c:v>
                </c:pt>
                <c:pt idx="40">
                  <c:v>1.04524963318894</c:v>
                </c:pt>
                <c:pt idx="41">
                  <c:v>1.0474147256347262</c:v>
                </c:pt>
                <c:pt idx="42">
                  <c:v>1.0495783975087731</c:v>
                </c:pt>
                <c:pt idx="43">
                  <c:v>1.0504588443745362</c:v>
                </c:pt>
                <c:pt idx="44">
                  <c:v>1.0527711952691083</c:v>
                </c:pt>
                <c:pt idx="45">
                  <c:v>1.0540187553522138</c:v>
                </c:pt>
                <c:pt idx="46">
                  <c:v>1.0567351101836668</c:v>
                </c:pt>
                <c:pt idx="47">
                  <c:v>1.0578379980285229</c:v>
                </c:pt>
                <c:pt idx="48">
                  <c:v>1.0591039119117573</c:v>
                </c:pt>
                <c:pt idx="49">
                  <c:v>1.0604022613764736</c:v>
                </c:pt>
                <c:pt idx="50">
                  <c:v>1.0627929745419205</c:v>
                </c:pt>
                <c:pt idx="51">
                  <c:v>1.0658266200714293</c:v>
                </c:pt>
                <c:pt idx="52">
                  <c:v>1.0692270508291126</c:v>
                </c:pt>
                <c:pt idx="53">
                  <c:v>1.0715422892022965</c:v>
                </c:pt>
                <c:pt idx="54">
                  <c:v>1.0730563417722381</c:v>
                </c:pt>
                <c:pt idx="55">
                  <c:v>1.075997688914383</c:v>
                </c:pt>
                <c:pt idx="56">
                  <c:v>1.0776498153432317</c:v>
                </c:pt>
                <c:pt idx="57">
                  <c:v>1.0797770892490715</c:v>
                </c:pt>
                <c:pt idx="58">
                  <c:v>1.0819054623710629</c:v>
                </c:pt>
                <c:pt idx="59">
                  <c:v>1.0851429194235342</c:v>
                </c:pt>
                <c:pt idx="60">
                  <c:v>1.0877840196347726</c:v>
                </c:pt>
                <c:pt idx="61">
                  <c:v>1.0902194840184849</c:v>
                </c:pt>
                <c:pt idx="62">
                  <c:v>1.0920265605444963</c:v>
                </c:pt>
                <c:pt idx="63">
                  <c:v>1.0941689282370717</c:v>
                </c:pt>
                <c:pt idx="64">
                  <c:v>1.0961381383978899</c:v>
                </c:pt>
                <c:pt idx="65">
                  <c:v>1.0983356563046793</c:v>
                </c:pt>
                <c:pt idx="66">
                  <c:v>1.1019186644641497</c:v>
                </c:pt>
                <c:pt idx="67">
                  <c:v>1.1039628102454286</c:v>
                </c:pt>
                <c:pt idx="68">
                  <c:v>1.1065812918668756</c:v>
                </c:pt>
                <c:pt idx="69">
                  <c:v>1.1089652904135392</c:v>
                </c:pt>
                <c:pt idx="70">
                  <c:v>1.1106205439981893</c:v>
                </c:pt>
                <c:pt idx="71">
                  <c:v>1.1137123740333938</c:v>
                </c:pt>
                <c:pt idx="72">
                  <c:v>1.1169023942638547</c:v>
                </c:pt>
                <c:pt idx="73">
                  <c:v>1.1189983214639097</c:v>
                </c:pt>
                <c:pt idx="74">
                  <c:v>1.1230250629136214</c:v>
                </c:pt>
                <c:pt idx="75">
                  <c:v>1.1249376456144267</c:v>
                </c:pt>
                <c:pt idx="76">
                  <c:v>1.1276266309499756</c:v>
                </c:pt>
                <c:pt idx="77">
                  <c:v>1.130975792294223</c:v>
                </c:pt>
                <c:pt idx="78">
                  <c:v>1.1344198008543476</c:v>
                </c:pt>
                <c:pt idx="79">
                  <c:v>1.1376229528426667</c:v>
                </c:pt>
                <c:pt idx="80">
                  <c:v>1.1392062731067305</c:v>
                </c:pt>
                <c:pt idx="81">
                  <c:v>1.1435880620037746</c:v>
                </c:pt>
                <c:pt idx="82">
                  <c:v>1.1464270176263744</c:v>
                </c:pt>
                <c:pt idx="83">
                  <c:v>1.149907907532532</c:v>
                </c:pt>
                <c:pt idx="84">
                  <c:v>1.1539015513299364</c:v>
                </c:pt>
                <c:pt idx="85">
                  <c:v>1.1571852912489098</c:v>
                </c:pt>
                <c:pt idx="86">
                  <c:v>1.1609385057460091</c:v>
                </c:pt>
                <c:pt idx="87">
                  <c:v>1.1638487064339682</c:v>
                </c:pt>
                <c:pt idx="88">
                  <c:v>1.1673673994124498</c:v>
                </c:pt>
                <c:pt idx="89">
                  <c:v>1.1712301326423515</c:v>
                </c:pt>
                <c:pt idx="90">
                  <c:v>1.1734965391415118</c:v>
                </c:pt>
                <c:pt idx="91">
                  <c:v>1.1779210506336109</c:v>
                </c:pt>
                <c:pt idx="92">
                  <c:v>1.1827548641926615</c:v>
                </c:pt>
                <c:pt idx="93">
                  <c:v>1.1860725053810677</c:v>
                </c:pt>
                <c:pt idx="94">
                  <c:v>1.1887296980010111</c:v>
                </c:pt>
                <c:pt idx="95">
                  <c:v>1.1931699008787753</c:v>
                </c:pt>
                <c:pt idx="96">
                  <c:v>1.1977735474408653</c:v>
                </c:pt>
                <c:pt idx="97">
                  <c:v>1.2021579339306441</c:v>
                </c:pt>
                <c:pt idx="98">
                  <c:v>1.2053419335896913</c:v>
                </c:pt>
                <c:pt idx="99">
                  <c:v>1.2094220107000986</c:v>
                </c:pt>
                <c:pt idx="100">
                  <c:v>1.2122755484627579</c:v>
                </c:pt>
                <c:pt idx="101">
                  <c:v>1.2178847034553912</c:v>
                </c:pt>
                <c:pt idx="102">
                  <c:v>1.2212965358931924</c:v>
                </c:pt>
                <c:pt idx="103">
                  <c:v>1.22656487863015</c:v>
                </c:pt>
                <c:pt idx="104">
                  <c:v>1.2307203780490998</c:v>
                </c:pt>
                <c:pt idx="105">
                  <c:v>1.2344084106194435</c:v>
                </c:pt>
                <c:pt idx="106">
                  <c:v>1.2394455848222405</c:v>
                </c:pt>
                <c:pt idx="107">
                  <c:v>1.2438335956492339</c:v>
                </c:pt>
                <c:pt idx="108">
                  <c:v>1.2482695177556575</c:v>
                </c:pt>
                <c:pt idx="109">
                  <c:v>1.2523944865957863</c:v>
                </c:pt>
                <c:pt idx="110">
                  <c:v>1.2568962916170185</c:v>
                </c:pt>
                <c:pt idx="111">
                  <c:v>1.2605707157237847</c:v>
                </c:pt>
                <c:pt idx="112">
                  <c:v>1.2655520803001807</c:v>
                </c:pt>
                <c:pt idx="113">
                  <c:v>1.271280806653138</c:v>
                </c:pt>
                <c:pt idx="114">
                  <c:v>1.2764900946176951</c:v>
                </c:pt>
                <c:pt idx="115">
                  <c:v>1.281372174820397</c:v>
                </c:pt>
                <c:pt idx="116">
                  <c:v>1.2859231688614936</c:v>
                </c:pt>
                <c:pt idx="117">
                  <c:v>1.291724885786377</c:v>
                </c:pt>
                <c:pt idx="118">
                  <c:v>1.2959239283408257</c:v>
                </c:pt>
                <c:pt idx="119">
                  <c:v>1.2998036583002006</c:v>
                </c:pt>
                <c:pt idx="120">
                  <c:v>1.3068938913491213</c:v>
                </c:pt>
                <c:pt idx="121">
                  <c:v>1.3116934682482086</c:v>
                </c:pt>
                <c:pt idx="122">
                  <c:v>1.3166838882613987</c:v>
                </c:pt>
                <c:pt idx="123">
                  <c:v>1.3224523127449253</c:v>
                </c:pt>
                <c:pt idx="124">
                  <c:v>1.327843626050591</c:v>
                </c:pt>
                <c:pt idx="125">
                  <c:v>1.3322658731855381</c:v>
                </c:pt>
                <c:pt idx="126">
                  <c:v>1.3372809815033153</c:v>
                </c:pt>
                <c:pt idx="127">
                  <c:v>1.3469644103169229</c:v>
                </c:pt>
                <c:pt idx="128">
                  <c:v>1.3507838228893103</c:v>
                </c:pt>
                <c:pt idx="129">
                  <c:v>1.3570349919861155</c:v>
                </c:pt>
                <c:pt idx="130">
                  <c:v>1.363009955207543</c:v>
                </c:pt>
                <c:pt idx="131">
                  <c:v>1.3740778820740494</c:v>
                </c:pt>
                <c:pt idx="132">
                  <c:v>1.3775335815570939</c:v>
                </c:pt>
                <c:pt idx="133">
                  <c:v>1.3855524526751311</c:v>
                </c:pt>
                <c:pt idx="134">
                  <c:v>1.3928308368897229</c:v>
                </c:pt>
                <c:pt idx="135">
                  <c:v>1.3977689045910366</c:v>
                </c:pt>
                <c:pt idx="136">
                  <c:v>1.4057591020874407</c:v>
                </c:pt>
                <c:pt idx="137">
                  <c:v>1.4167250193740812</c:v>
                </c:pt>
                <c:pt idx="138">
                  <c:v>1.4226951263970986</c:v>
                </c:pt>
                <c:pt idx="139">
                  <c:v>1.4280043451417639</c:v>
                </c:pt>
                <c:pt idx="140">
                  <c:v>1.4376795522372556</c:v>
                </c:pt>
                <c:pt idx="141">
                  <c:v>1.4432200687739165</c:v>
                </c:pt>
                <c:pt idx="142">
                  <c:v>1.450452981262393</c:v>
                </c:pt>
                <c:pt idx="143">
                  <c:v>1.4578439838001545</c:v>
                </c:pt>
                <c:pt idx="144">
                  <c:v>1.4633160860734833</c:v>
                </c:pt>
                <c:pt idx="145">
                  <c:v>1.4707314466996064</c:v>
                </c:pt>
                <c:pt idx="146">
                  <c:v>1.477346296690258</c:v>
                </c:pt>
                <c:pt idx="147">
                  <c:v>1.4856744138675113</c:v>
                </c:pt>
                <c:pt idx="148">
                  <c:v>1.4912669821884723</c:v>
                </c:pt>
                <c:pt idx="149">
                  <c:v>1.4974255066632598</c:v>
                </c:pt>
                <c:pt idx="150">
                  <c:v>1.5066229693064073</c:v>
                </c:pt>
                <c:pt idx="151">
                  <c:v>1.5126302361364588</c:v>
                </c:pt>
                <c:pt idx="152">
                  <c:v>1.5195031101920862</c:v>
                </c:pt>
                <c:pt idx="153">
                  <c:v>1.5277573042795543</c:v>
                </c:pt>
                <c:pt idx="154">
                  <c:v>1.53608159707403</c:v>
                </c:pt>
                <c:pt idx="155">
                  <c:v>1.5446613779609801</c:v>
                </c:pt>
                <c:pt idx="156">
                  <c:v>1.5516232537059638</c:v>
                </c:pt>
                <c:pt idx="157">
                  <c:v>1.5597977461985901</c:v>
                </c:pt>
                <c:pt idx="158">
                  <c:v>1.5701506368822002</c:v>
                </c:pt>
                <c:pt idx="159">
                  <c:v>1.5766201075856985</c:v>
                </c:pt>
                <c:pt idx="160">
                  <c:v>1.5853509053078614</c:v>
                </c:pt>
                <c:pt idx="161">
                  <c:v>1.5952811671105442</c:v>
                </c:pt>
                <c:pt idx="162">
                  <c:v>1.6018322691009155</c:v>
                </c:pt>
                <c:pt idx="163">
                  <c:v>1.610039743050492</c:v>
                </c:pt>
                <c:pt idx="164">
                  <c:v>1.6187101932741594</c:v>
                </c:pt>
                <c:pt idx="165">
                  <c:v>1.6276186760538984</c:v>
                </c:pt>
                <c:pt idx="166">
                  <c:v>1.6365513708349531</c:v>
                </c:pt>
                <c:pt idx="167">
                  <c:v>1.6443695259920901</c:v>
                </c:pt>
                <c:pt idx="168">
                  <c:v>1.6522265389320525</c:v>
                </c:pt>
                <c:pt idx="169">
                  <c:v>1.661872079908091</c:v>
                </c:pt>
                <c:pt idx="170">
                  <c:v>1.6685533059634332</c:v>
                </c:pt>
                <c:pt idx="171">
                  <c:v>1.6774160486352487</c:v>
                </c:pt>
                <c:pt idx="172">
                  <c:v>1.6852357588203244</c:v>
                </c:pt>
                <c:pt idx="173">
                  <c:v>1.6937180701644809</c:v>
                </c:pt>
                <c:pt idx="174">
                  <c:v>1.7020884963591243</c:v>
                </c:pt>
                <c:pt idx="175">
                  <c:v>1.7109895898961058</c:v>
                </c:pt>
                <c:pt idx="176">
                  <c:v>1.7207552609840779</c:v>
                </c:pt>
                <c:pt idx="177">
                  <c:v>1.7273057848582372</c:v>
                </c:pt>
                <c:pt idx="178">
                  <c:v>1.7364270682336009</c:v>
                </c:pt>
                <c:pt idx="179">
                  <c:v>1.7450774401447331</c:v>
                </c:pt>
                <c:pt idx="180">
                  <c:v>1.7533225578743155</c:v>
                </c:pt>
                <c:pt idx="181">
                  <c:v>1.7648948899525421</c:v>
                </c:pt>
                <c:pt idx="182">
                  <c:v>1.7730046212030115</c:v>
                </c:pt>
                <c:pt idx="183">
                  <c:v>1.7794946034096668</c:v>
                </c:pt>
                <c:pt idx="184">
                  <c:v>1.7891832932194163</c:v>
                </c:pt>
                <c:pt idx="185">
                  <c:v>1.7977102120601665</c:v>
                </c:pt>
                <c:pt idx="186">
                  <c:v>1.8066909068774197</c:v>
                </c:pt>
                <c:pt idx="187">
                  <c:v>1.8142454530618488</c:v>
                </c:pt>
                <c:pt idx="188">
                  <c:v>1.8231717262036398</c:v>
                </c:pt>
                <c:pt idx="189">
                  <c:v>1.832020067952939</c:v>
                </c:pt>
                <c:pt idx="190">
                  <c:v>1.8417943455090406</c:v>
                </c:pt>
                <c:pt idx="191">
                  <c:v>1.8484592352005855</c:v>
                </c:pt>
                <c:pt idx="192">
                  <c:v>1.8583507079550559</c:v>
                </c:pt>
                <c:pt idx="193">
                  <c:v>1.8669727853930067</c:v>
                </c:pt>
                <c:pt idx="194">
                  <c:v>1.875101616593859</c:v>
                </c:pt>
                <c:pt idx="195">
                  <c:v>1.883929375934192</c:v>
                </c:pt>
                <c:pt idx="196">
                  <c:v>1.8927200220894396</c:v>
                </c:pt>
                <c:pt idx="197">
                  <c:v>1.9000509460063748</c:v>
                </c:pt>
                <c:pt idx="198">
                  <c:v>1.9108375942828648</c:v>
                </c:pt>
                <c:pt idx="199">
                  <c:v>1.918837326872656</c:v>
                </c:pt>
                <c:pt idx="200">
                  <c:v>1.9295280823224381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3-48C2-8FF4-0D12B58152D2}"/>
            </c:ext>
          </c:extLst>
        </c:ser>
        <c:ser>
          <c:idx val="8"/>
          <c:order val="2"/>
          <c:tx>
            <c:strRef>
              <c:f>'case 8-ft114-43'!$J$1</c:f>
              <c:strCache>
                <c:ptCount val="1"/>
                <c:pt idx="0">
                  <c:v>SWR(D/a=3.176, Core=114#43)</c:v>
                </c:pt>
              </c:strCache>
            </c:strRef>
          </c:tx>
          <c:marker>
            <c:symbol val="none"/>
          </c:marker>
          <c:xVal>
            <c:numRef>
              <c:f>'case 8-ft114-43'!$A$2:$A$202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8-ft114-43'!$J$2:$J$202</c:f>
              <c:numCache>
                <c:formatCode>General</c:formatCode>
                <c:ptCount val="201"/>
                <c:pt idx="1">
                  <c:v>1.1731149168392421</c:v>
                </c:pt>
                <c:pt idx="2">
                  <c:v>1.0810741485900268</c:v>
                </c:pt>
                <c:pt idx="3">
                  <c:v>1.0555593187514967</c:v>
                </c:pt>
                <c:pt idx="4">
                  <c:v>1.0442186491934309</c:v>
                </c:pt>
                <c:pt idx="5">
                  <c:v>1.0392871648215014</c:v>
                </c:pt>
                <c:pt idx="6">
                  <c:v>1.0369326591908394</c:v>
                </c:pt>
                <c:pt idx="7">
                  <c:v>1.0361604945355682</c:v>
                </c:pt>
                <c:pt idx="8">
                  <c:v>1.0346157283080792</c:v>
                </c:pt>
                <c:pt idx="9">
                  <c:v>1.0337793939550417</c:v>
                </c:pt>
                <c:pt idx="10">
                  <c:v>1.0352007748312191</c:v>
                </c:pt>
                <c:pt idx="11">
                  <c:v>1.0347868869025691</c:v>
                </c:pt>
                <c:pt idx="12">
                  <c:v>1.0352079986783671</c:v>
                </c:pt>
                <c:pt idx="13">
                  <c:v>1.035855991352473</c:v>
                </c:pt>
                <c:pt idx="14">
                  <c:v>1.0360831919833884</c:v>
                </c:pt>
                <c:pt idx="15">
                  <c:v>1.0370544691620078</c:v>
                </c:pt>
                <c:pt idx="16">
                  <c:v>1.0380198184641456</c:v>
                </c:pt>
                <c:pt idx="17">
                  <c:v>1.0388389656430177</c:v>
                </c:pt>
                <c:pt idx="18">
                  <c:v>1.0408229863749687</c:v>
                </c:pt>
                <c:pt idx="19">
                  <c:v>1.0408849167424861</c:v>
                </c:pt>
                <c:pt idx="20">
                  <c:v>1.0421752698139248</c:v>
                </c:pt>
                <c:pt idx="21">
                  <c:v>1.0434449001959747</c:v>
                </c:pt>
                <c:pt idx="22">
                  <c:v>1.044414838012542</c:v>
                </c:pt>
                <c:pt idx="23">
                  <c:v>1.0449906956814601</c:v>
                </c:pt>
                <c:pt idx="24">
                  <c:v>1.0470272603002073</c:v>
                </c:pt>
                <c:pt idx="25">
                  <c:v>1.0484347720011589</c:v>
                </c:pt>
                <c:pt idx="26">
                  <c:v>1.0496387843661503</c:v>
                </c:pt>
                <c:pt idx="27">
                  <c:v>1.0504107139821039</c:v>
                </c:pt>
                <c:pt idx="28">
                  <c:v>1.051464348916072</c:v>
                </c:pt>
                <c:pt idx="29">
                  <c:v>1.0531419927108114</c:v>
                </c:pt>
                <c:pt idx="30">
                  <c:v>1.0536346282848259</c:v>
                </c:pt>
                <c:pt idx="31">
                  <c:v>1.0567022746827743</c:v>
                </c:pt>
                <c:pt idx="32">
                  <c:v>1.056715686849516</c:v>
                </c:pt>
                <c:pt idx="33">
                  <c:v>1.0569630154142986</c:v>
                </c:pt>
                <c:pt idx="34">
                  <c:v>1.0607020491174695</c:v>
                </c:pt>
                <c:pt idx="35">
                  <c:v>1.0638634313959219</c:v>
                </c:pt>
                <c:pt idx="36">
                  <c:v>1.0628221393601234</c:v>
                </c:pt>
                <c:pt idx="37">
                  <c:v>1.065418390116355</c:v>
                </c:pt>
                <c:pt idx="38">
                  <c:v>1.0692266789313265</c:v>
                </c:pt>
                <c:pt idx="39">
                  <c:v>1.0688821092613838</c:v>
                </c:pt>
                <c:pt idx="40">
                  <c:v>1.068299573919878</c:v>
                </c:pt>
                <c:pt idx="41">
                  <c:v>1.0711628026719255</c:v>
                </c:pt>
                <c:pt idx="42">
                  <c:v>1.0743295312716372</c:v>
                </c:pt>
                <c:pt idx="43">
                  <c:v>1.0751773516533076</c:v>
                </c:pt>
                <c:pt idx="44">
                  <c:v>1.0763189454653113</c:v>
                </c:pt>
                <c:pt idx="45">
                  <c:v>1.0782862010416341</c:v>
                </c:pt>
                <c:pt idx="46">
                  <c:v>1.0807501165239162</c:v>
                </c:pt>
                <c:pt idx="47">
                  <c:v>1.0825173392833927</c:v>
                </c:pt>
                <c:pt idx="48">
                  <c:v>1.0836315442498952</c:v>
                </c:pt>
                <c:pt idx="49">
                  <c:v>1.0857703533168781</c:v>
                </c:pt>
                <c:pt idx="50">
                  <c:v>1.0866113273570421</c:v>
                </c:pt>
                <c:pt idx="51">
                  <c:v>1.0877340303112344</c:v>
                </c:pt>
                <c:pt idx="52">
                  <c:v>1.0919850386247576</c:v>
                </c:pt>
                <c:pt idx="53">
                  <c:v>1.0980348898819914</c:v>
                </c:pt>
                <c:pt idx="54">
                  <c:v>1.0999340480809909</c:v>
                </c:pt>
                <c:pt idx="55">
                  <c:v>1.1019645926274846</c:v>
                </c:pt>
                <c:pt idx="56">
                  <c:v>1.1035924933196</c:v>
                </c:pt>
                <c:pt idx="57">
                  <c:v>1.106576822143319</c:v>
                </c:pt>
                <c:pt idx="58">
                  <c:v>1.1092600619239454</c:v>
                </c:pt>
                <c:pt idx="59">
                  <c:v>1.1121306836457359</c:v>
                </c:pt>
                <c:pt idx="60">
                  <c:v>1.1149694882437915</c:v>
                </c:pt>
                <c:pt idx="61">
                  <c:v>1.1166885542073404</c:v>
                </c:pt>
                <c:pt idx="62">
                  <c:v>1.1191530949399429</c:v>
                </c:pt>
                <c:pt idx="63">
                  <c:v>1.1224002463163312</c:v>
                </c:pt>
                <c:pt idx="64">
                  <c:v>1.1238022410212243</c:v>
                </c:pt>
                <c:pt idx="65">
                  <c:v>1.1262126623802524</c:v>
                </c:pt>
                <c:pt idx="66">
                  <c:v>1.1293727496057713</c:v>
                </c:pt>
                <c:pt idx="67">
                  <c:v>1.1314238693933949</c:v>
                </c:pt>
                <c:pt idx="68">
                  <c:v>1.1334641531432748</c:v>
                </c:pt>
                <c:pt idx="69">
                  <c:v>1.1370690749945092</c:v>
                </c:pt>
                <c:pt idx="70">
                  <c:v>1.1391931553818226</c:v>
                </c:pt>
                <c:pt idx="71">
                  <c:v>1.1425510531363778</c:v>
                </c:pt>
                <c:pt idx="72">
                  <c:v>1.1446486507898763</c:v>
                </c:pt>
                <c:pt idx="73">
                  <c:v>1.1475580682342659</c:v>
                </c:pt>
                <c:pt idx="74">
                  <c:v>1.150086597584796</c:v>
                </c:pt>
                <c:pt idx="75">
                  <c:v>1.1534757064400822</c:v>
                </c:pt>
                <c:pt idx="76">
                  <c:v>1.1566298587782942</c:v>
                </c:pt>
                <c:pt idx="77">
                  <c:v>1.1590410387236838</c:v>
                </c:pt>
                <c:pt idx="78">
                  <c:v>1.1617999557130139</c:v>
                </c:pt>
                <c:pt idx="79">
                  <c:v>1.165002941120771</c:v>
                </c:pt>
                <c:pt idx="80">
                  <c:v>1.1677214564142693</c:v>
                </c:pt>
                <c:pt idx="81">
                  <c:v>1.1712515636144842</c:v>
                </c:pt>
                <c:pt idx="82">
                  <c:v>1.1743597706169231</c:v>
                </c:pt>
                <c:pt idx="83">
                  <c:v>1.1777711945126563</c:v>
                </c:pt>
                <c:pt idx="84">
                  <c:v>1.1813443466940583</c:v>
                </c:pt>
                <c:pt idx="85">
                  <c:v>1.1846574677118953</c:v>
                </c:pt>
                <c:pt idx="86">
                  <c:v>1.1880073443466659</c:v>
                </c:pt>
                <c:pt idx="87">
                  <c:v>1.1910329317814781</c:v>
                </c:pt>
                <c:pt idx="88">
                  <c:v>1.1945618533933076</c:v>
                </c:pt>
                <c:pt idx="89">
                  <c:v>1.1975741049455004</c:v>
                </c:pt>
                <c:pt idx="90">
                  <c:v>1.2026540031149862</c:v>
                </c:pt>
                <c:pt idx="91">
                  <c:v>1.2048154954266606</c:v>
                </c:pt>
                <c:pt idx="92">
                  <c:v>1.2089490025321594</c:v>
                </c:pt>
                <c:pt idx="93">
                  <c:v>1.2119470607144391</c:v>
                </c:pt>
                <c:pt idx="94">
                  <c:v>1.2161056068584046</c:v>
                </c:pt>
                <c:pt idx="95">
                  <c:v>1.2192413767761976</c:v>
                </c:pt>
                <c:pt idx="96">
                  <c:v>1.2234059578323058</c:v>
                </c:pt>
                <c:pt idx="97">
                  <c:v>1.2281625531261868</c:v>
                </c:pt>
                <c:pt idx="98">
                  <c:v>1.2313014892586884</c:v>
                </c:pt>
                <c:pt idx="99">
                  <c:v>1.23595895916166</c:v>
                </c:pt>
                <c:pt idx="100">
                  <c:v>1.23997302040211</c:v>
                </c:pt>
                <c:pt idx="101">
                  <c:v>1.2442701701613017</c:v>
                </c:pt>
                <c:pt idx="102">
                  <c:v>1.2483324754987286</c:v>
                </c:pt>
                <c:pt idx="103">
                  <c:v>1.2520607206382295</c:v>
                </c:pt>
                <c:pt idx="104">
                  <c:v>1.2559734288000877</c:v>
                </c:pt>
                <c:pt idx="105">
                  <c:v>1.2605932350792788</c:v>
                </c:pt>
                <c:pt idx="106">
                  <c:v>1.264087905922429</c:v>
                </c:pt>
                <c:pt idx="107">
                  <c:v>1.2690192992374489</c:v>
                </c:pt>
                <c:pt idx="108">
                  <c:v>1.273734360491505</c:v>
                </c:pt>
                <c:pt idx="109">
                  <c:v>1.2776225508779961</c:v>
                </c:pt>
                <c:pt idx="110">
                  <c:v>1.2826358677321219</c:v>
                </c:pt>
                <c:pt idx="111">
                  <c:v>1.2867066531262599</c:v>
                </c:pt>
                <c:pt idx="112">
                  <c:v>1.2909594892965661</c:v>
                </c:pt>
                <c:pt idx="113">
                  <c:v>1.2958680524298218</c:v>
                </c:pt>
                <c:pt idx="114">
                  <c:v>1.300265351176273</c:v>
                </c:pt>
                <c:pt idx="115">
                  <c:v>1.3051445530739947</c:v>
                </c:pt>
                <c:pt idx="116">
                  <c:v>1.3113657397209915</c:v>
                </c:pt>
                <c:pt idx="117">
                  <c:v>1.3147753529986228</c:v>
                </c:pt>
                <c:pt idx="118">
                  <c:v>1.3194182205236398</c:v>
                </c:pt>
                <c:pt idx="119">
                  <c:v>1.3234115031841325</c:v>
                </c:pt>
                <c:pt idx="120">
                  <c:v>1.3289985729900109</c:v>
                </c:pt>
                <c:pt idx="121">
                  <c:v>1.3338614411423042</c:v>
                </c:pt>
                <c:pt idx="122">
                  <c:v>1.3404956103750747</c:v>
                </c:pt>
                <c:pt idx="123">
                  <c:v>1.3446657121825987</c:v>
                </c:pt>
                <c:pt idx="124">
                  <c:v>1.3489444046550119</c:v>
                </c:pt>
                <c:pt idx="125">
                  <c:v>1.3539197597354828</c:v>
                </c:pt>
                <c:pt idx="126">
                  <c:v>1.358904228112445</c:v>
                </c:pt>
                <c:pt idx="127">
                  <c:v>1.3651625384096098</c:v>
                </c:pt>
                <c:pt idx="128">
                  <c:v>1.3693388653014327</c:v>
                </c:pt>
                <c:pt idx="129">
                  <c:v>1.3739895297864435</c:v>
                </c:pt>
                <c:pt idx="130">
                  <c:v>1.3813225290718771</c:v>
                </c:pt>
                <c:pt idx="131">
                  <c:v>1.3873614540342853</c:v>
                </c:pt>
                <c:pt idx="132">
                  <c:v>1.3901615141755832</c:v>
                </c:pt>
                <c:pt idx="133">
                  <c:v>1.3970047693151573</c:v>
                </c:pt>
                <c:pt idx="134">
                  <c:v>1.4031627640797351</c:v>
                </c:pt>
                <c:pt idx="135">
                  <c:v>1.4052036911041876</c:v>
                </c:pt>
                <c:pt idx="136">
                  <c:v>1.4144036189462525</c:v>
                </c:pt>
                <c:pt idx="137">
                  <c:v>1.4186852432725674</c:v>
                </c:pt>
                <c:pt idx="138">
                  <c:v>1.4228722992824052</c:v>
                </c:pt>
                <c:pt idx="139">
                  <c:v>1.430136771843288</c:v>
                </c:pt>
                <c:pt idx="140">
                  <c:v>1.4366448985652576</c:v>
                </c:pt>
                <c:pt idx="141">
                  <c:v>1.4403709683583568</c:v>
                </c:pt>
                <c:pt idx="142">
                  <c:v>1.4482685822102002</c:v>
                </c:pt>
                <c:pt idx="143">
                  <c:v>1.4550885121489807</c:v>
                </c:pt>
                <c:pt idx="144">
                  <c:v>1.4614548635243609</c:v>
                </c:pt>
                <c:pt idx="145">
                  <c:v>1.4689637996614151</c:v>
                </c:pt>
                <c:pt idx="146">
                  <c:v>1.4754496239164212</c:v>
                </c:pt>
                <c:pt idx="147">
                  <c:v>1.4826898518577438</c:v>
                </c:pt>
                <c:pt idx="148">
                  <c:v>1.4873921431702752</c:v>
                </c:pt>
                <c:pt idx="149">
                  <c:v>1.4962112412193518</c:v>
                </c:pt>
                <c:pt idx="150">
                  <c:v>1.5019894982065454</c:v>
                </c:pt>
                <c:pt idx="151">
                  <c:v>1.5080244665493308</c:v>
                </c:pt>
                <c:pt idx="152">
                  <c:v>1.5124295864780537</c:v>
                </c:pt>
                <c:pt idx="153">
                  <c:v>1.5186042568266309</c:v>
                </c:pt>
                <c:pt idx="154">
                  <c:v>1.5245773936258371</c:v>
                </c:pt>
                <c:pt idx="155">
                  <c:v>1.5316949334288956</c:v>
                </c:pt>
                <c:pt idx="156">
                  <c:v>1.5394132540600158</c:v>
                </c:pt>
                <c:pt idx="157">
                  <c:v>1.5457181153408395</c:v>
                </c:pt>
                <c:pt idx="158">
                  <c:v>1.5547749403628388</c:v>
                </c:pt>
                <c:pt idx="159">
                  <c:v>1.5607116598109128</c:v>
                </c:pt>
                <c:pt idx="160">
                  <c:v>1.5690137464854808</c:v>
                </c:pt>
                <c:pt idx="161">
                  <c:v>1.5768654644171469</c:v>
                </c:pt>
                <c:pt idx="162">
                  <c:v>1.5864894242616989</c:v>
                </c:pt>
                <c:pt idx="163">
                  <c:v>1.5957392492451743</c:v>
                </c:pt>
                <c:pt idx="164">
                  <c:v>1.6064077526952452</c:v>
                </c:pt>
                <c:pt idx="165">
                  <c:v>1.6162354464698916</c:v>
                </c:pt>
                <c:pt idx="166">
                  <c:v>1.6273383245993753</c:v>
                </c:pt>
                <c:pt idx="167">
                  <c:v>1.6396688483150246</c:v>
                </c:pt>
                <c:pt idx="168">
                  <c:v>1.6517960000255782</c:v>
                </c:pt>
                <c:pt idx="169">
                  <c:v>1.6625681482845887</c:v>
                </c:pt>
                <c:pt idx="170">
                  <c:v>1.6764347106428044</c:v>
                </c:pt>
                <c:pt idx="171">
                  <c:v>1.6882781197942036</c:v>
                </c:pt>
                <c:pt idx="172">
                  <c:v>1.6994818978699981</c:v>
                </c:pt>
                <c:pt idx="173">
                  <c:v>1.7094010659778052</c:v>
                </c:pt>
                <c:pt idx="174">
                  <c:v>1.7181111170560583</c:v>
                </c:pt>
                <c:pt idx="175">
                  <c:v>1.7287308494693292</c:v>
                </c:pt>
                <c:pt idx="176">
                  <c:v>1.7381654976542644</c:v>
                </c:pt>
                <c:pt idx="177">
                  <c:v>1.7475860304663704</c:v>
                </c:pt>
                <c:pt idx="178">
                  <c:v>1.757715024453957</c:v>
                </c:pt>
                <c:pt idx="179">
                  <c:v>1.7645310090754529</c:v>
                </c:pt>
                <c:pt idx="180">
                  <c:v>1.7726798388416922</c:v>
                </c:pt>
                <c:pt idx="181">
                  <c:v>1.7806078377606931</c:v>
                </c:pt>
                <c:pt idx="182">
                  <c:v>1.788516636654329</c:v>
                </c:pt>
                <c:pt idx="183">
                  <c:v>1.7989554538388492</c:v>
                </c:pt>
                <c:pt idx="184">
                  <c:v>1.8070350211271662</c:v>
                </c:pt>
                <c:pt idx="185">
                  <c:v>1.8171861796760167</c:v>
                </c:pt>
                <c:pt idx="186">
                  <c:v>1.8251913235031452</c:v>
                </c:pt>
                <c:pt idx="187">
                  <c:v>1.8350424556604321</c:v>
                </c:pt>
                <c:pt idx="188">
                  <c:v>1.8443085413241196</c:v>
                </c:pt>
                <c:pt idx="189">
                  <c:v>1.8512526434925818</c:v>
                </c:pt>
                <c:pt idx="190">
                  <c:v>1.8589672804193664</c:v>
                </c:pt>
                <c:pt idx="191">
                  <c:v>1.8658175742028114</c:v>
                </c:pt>
                <c:pt idx="192">
                  <c:v>1.8751585383482368</c:v>
                </c:pt>
                <c:pt idx="193">
                  <c:v>1.8803511891515463</c:v>
                </c:pt>
                <c:pt idx="194">
                  <c:v>1.8883084944444388</c:v>
                </c:pt>
                <c:pt idx="195">
                  <c:v>1.8942320669296424</c:v>
                </c:pt>
                <c:pt idx="196">
                  <c:v>1.9046483550571816</c:v>
                </c:pt>
                <c:pt idx="197">
                  <c:v>1.9096368425687378</c:v>
                </c:pt>
                <c:pt idx="198">
                  <c:v>1.9161483958244099</c:v>
                </c:pt>
                <c:pt idx="199">
                  <c:v>1.9207236696634908</c:v>
                </c:pt>
                <c:pt idx="200">
                  <c:v>1.9317785384028323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E3-48C2-8FF4-0D12B58152D2}"/>
            </c:ext>
          </c:extLst>
        </c:ser>
        <c:ser>
          <c:idx val="7"/>
          <c:order val="3"/>
          <c:tx>
            <c:strRef>
              <c:f>'Case 8-ft140-43'!$J$1</c:f>
              <c:strCache>
                <c:ptCount val="1"/>
                <c:pt idx="0">
                  <c:v>SWR(D/a=3.176, Core=140#43)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'Case 8-ft140-43'!$A$2:$A$202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8-ft140-43'!$J$2:$J$202</c:f>
              <c:numCache>
                <c:formatCode>General</c:formatCode>
                <c:ptCount val="201"/>
                <c:pt idx="1">
                  <c:v>1.0622277220658924</c:v>
                </c:pt>
                <c:pt idx="2">
                  <c:v>1.0285570681311222</c:v>
                </c:pt>
                <c:pt idx="3">
                  <c:v>1.0185743971570171</c:v>
                </c:pt>
                <c:pt idx="4">
                  <c:v>1.0140983719635042</c:v>
                </c:pt>
                <c:pt idx="5">
                  <c:v>1.0116796390578033</c:v>
                </c:pt>
                <c:pt idx="6">
                  <c:v>1.0106571642679312</c:v>
                </c:pt>
                <c:pt idx="7">
                  <c:v>1.008269621065798</c:v>
                </c:pt>
                <c:pt idx="8">
                  <c:v>1.0072919224522292</c:v>
                </c:pt>
                <c:pt idx="9">
                  <c:v>1.0074914351645028</c:v>
                </c:pt>
                <c:pt idx="10">
                  <c:v>1.0076872306224081</c:v>
                </c:pt>
                <c:pt idx="11">
                  <c:v>1.0058295321259889</c:v>
                </c:pt>
                <c:pt idx="12">
                  <c:v>1.0054716637594607</c:v>
                </c:pt>
                <c:pt idx="13">
                  <c:v>1.0044492540693</c:v>
                </c:pt>
                <c:pt idx="14">
                  <c:v>1.0045683671111501</c:v>
                </c:pt>
                <c:pt idx="15">
                  <c:v>1.0046105921669839</c:v>
                </c:pt>
                <c:pt idx="16">
                  <c:v>1.0044270279143492</c:v>
                </c:pt>
                <c:pt idx="17">
                  <c:v>1.0040288458382347</c:v>
                </c:pt>
                <c:pt idx="18">
                  <c:v>1.0031109052237905</c:v>
                </c:pt>
                <c:pt idx="19">
                  <c:v>1.0027909581298131</c:v>
                </c:pt>
                <c:pt idx="20">
                  <c:v>1.0038538979754488</c:v>
                </c:pt>
                <c:pt idx="21">
                  <c:v>1.0039563704145802</c:v>
                </c:pt>
                <c:pt idx="22">
                  <c:v>1.0036998169845281</c:v>
                </c:pt>
                <c:pt idx="23">
                  <c:v>1.0044089536560714</c:v>
                </c:pt>
                <c:pt idx="24">
                  <c:v>1.0053939783638153</c:v>
                </c:pt>
                <c:pt idx="25">
                  <c:v>1.0061957344769845</c:v>
                </c:pt>
                <c:pt idx="26">
                  <c:v>1.0064888928200022</c:v>
                </c:pt>
                <c:pt idx="27">
                  <c:v>1.0069330309301323</c:v>
                </c:pt>
                <c:pt idx="28">
                  <c:v>1.0083926814940993</c:v>
                </c:pt>
                <c:pt idx="29">
                  <c:v>1.0093868349762236</c:v>
                </c:pt>
                <c:pt idx="30">
                  <c:v>1.010548097758309</c:v>
                </c:pt>
                <c:pt idx="31">
                  <c:v>1.0116844898257435</c:v>
                </c:pt>
                <c:pt idx="32">
                  <c:v>1.0129471668158179</c:v>
                </c:pt>
                <c:pt idx="33">
                  <c:v>1.0136843602326888</c:v>
                </c:pt>
                <c:pt idx="34">
                  <c:v>1.0138734191753844</c:v>
                </c:pt>
                <c:pt idx="35">
                  <c:v>1.0164511765537876</c:v>
                </c:pt>
                <c:pt idx="36">
                  <c:v>1.0162125780771849</c:v>
                </c:pt>
                <c:pt idx="37">
                  <c:v>1.0193224659368965</c:v>
                </c:pt>
                <c:pt idx="38">
                  <c:v>1.0205551347562398</c:v>
                </c:pt>
                <c:pt idx="39">
                  <c:v>1.0207808779554761</c:v>
                </c:pt>
                <c:pt idx="40">
                  <c:v>1.0214352311656867</c:v>
                </c:pt>
                <c:pt idx="41">
                  <c:v>1.0243855181321413</c:v>
                </c:pt>
                <c:pt idx="42">
                  <c:v>1.025113953608858</c:v>
                </c:pt>
                <c:pt idx="43">
                  <c:v>1.0265399358409444</c:v>
                </c:pt>
                <c:pt idx="44">
                  <c:v>1.0283741155719737</c:v>
                </c:pt>
                <c:pt idx="45">
                  <c:v>1.0295877317847786</c:v>
                </c:pt>
                <c:pt idx="46">
                  <c:v>1.0316129775981706</c:v>
                </c:pt>
                <c:pt idx="47">
                  <c:v>1.0327835867919974</c:v>
                </c:pt>
                <c:pt idx="48">
                  <c:v>1.0345986895231705</c:v>
                </c:pt>
                <c:pt idx="49">
                  <c:v>1.0373893160104788</c:v>
                </c:pt>
                <c:pt idx="50">
                  <c:v>1.040552881665465</c:v>
                </c:pt>
                <c:pt idx="51">
                  <c:v>1.043420025712219</c:v>
                </c:pt>
                <c:pt idx="52">
                  <c:v>1.048491950862652</c:v>
                </c:pt>
                <c:pt idx="53">
                  <c:v>1.0495518913575508</c:v>
                </c:pt>
                <c:pt idx="54">
                  <c:v>1.0489890105382251</c:v>
                </c:pt>
                <c:pt idx="55">
                  <c:v>1.0503578834229188</c:v>
                </c:pt>
                <c:pt idx="56">
                  <c:v>1.0523368771804982</c:v>
                </c:pt>
                <c:pt idx="57">
                  <c:v>1.0540869678086466</c:v>
                </c:pt>
                <c:pt idx="58">
                  <c:v>1.056779148029261</c:v>
                </c:pt>
                <c:pt idx="59">
                  <c:v>1.0588341391597607</c:v>
                </c:pt>
                <c:pt idx="60">
                  <c:v>1.0615545842410912</c:v>
                </c:pt>
                <c:pt idx="61">
                  <c:v>1.0631824408938872</c:v>
                </c:pt>
                <c:pt idx="62">
                  <c:v>1.0655324199950449</c:v>
                </c:pt>
                <c:pt idx="63">
                  <c:v>1.0667627617032318</c:v>
                </c:pt>
                <c:pt idx="64">
                  <c:v>1.0700018400261326</c:v>
                </c:pt>
                <c:pt idx="65">
                  <c:v>1.0717419574384994</c:v>
                </c:pt>
                <c:pt idx="66">
                  <c:v>1.0740754572921047</c:v>
                </c:pt>
                <c:pt idx="67">
                  <c:v>1.0763775224491396</c:v>
                </c:pt>
                <c:pt idx="68">
                  <c:v>1.0792179498483629</c:v>
                </c:pt>
                <c:pt idx="69">
                  <c:v>1.0809760907207275</c:v>
                </c:pt>
                <c:pt idx="70">
                  <c:v>1.0840420942904065</c:v>
                </c:pt>
                <c:pt idx="71">
                  <c:v>1.0862031571654254</c:v>
                </c:pt>
                <c:pt idx="72">
                  <c:v>1.0898293298997919</c:v>
                </c:pt>
                <c:pt idx="73">
                  <c:v>1.0926302305991449</c:v>
                </c:pt>
                <c:pt idx="74">
                  <c:v>1.0957941789100065</c:v>
                </c:pt>
                <c:pt idx="75">
                  <c:v>1.0976007198001116</c:v>
                </c:pt>
                <c:pt idx="76">
                  <c:v>1.1009057104597997</c:v>
                </c:pt>
                <c:pt idx="77">
                  <c:v>1.1032838100891313</c:v>
                </c:pt>
                <c:pt idx="78">
                  <c:v>1.1068321650661022</c:v>
                </c:pt>
                <c:pt idx="79">
                  <c:v>1.1100756464521422</c:v>
                </c:pt>
                <c:pt idx="80">
                  <c:v>1.1121933418352796</c:v>
                </c:pt>
                <c:pt idx="81">
                  <c:v>1.1157768264858379</c:v>
                </c:pt>
                <c:pt idx="82">
                  <c:v>1.1195775491744315</c:v>
                </c:pt>
                <c:pt idx="83">
                  <c:v>1.1235242885063483</c:v>
                </c:pt>
                <c:pt idx="84">
                  <c:v>1.1265606205233027</c:v>
                </c:pt>
                <c:pt idx="85">
                  <c:v>1.12964826289269</c:v>
                </c:pt>
                <c:pt idx="86">
                  <c:v>1.1336873430321115</c:v>
                </c:pt>
                <c:pt idx="87">
                  <c:v>1.1370933620256711</c:v>
                </c:pt>
                <c:pt idx="88">
                  <c:v>1.1408044041898824</c:v>
                </c:pt>
                <c:pt idx="89">
                  <c:v>1.1445080458735206</c:v>
                </c:pt>
                <c:pt idx="90">
                  <c:v>1.1486712640715431</c:v>
                </c:pt>
                <c:pt idx="91">
                  <c:v>1.1514372405548028</c:v>
                </c:pt>
                <c:pt idx="92">
                  <c:v>1.1563183283472958</c:v>
                </c:pt>
                <c:pt idx="93">
                  <c:v>1.1594405001154522</c:v>
                </c:pt>
                <c:pt idx="94">
                  <c:v>1.1635381289479281</c:v>
                </c:pt>
                <c:pt idx="95">
                  <c:v>1.1673167721225757</c:v>
                </c:pt>
                <c:pt idx="96">
                  <c:v>1.1707593061866219</c:v>
                </c:pt>
                <c:pt idx="97">
                  <c:v>1.1762559551597143</c:v>
                </c:pt>
                <c:pt idx="98">
                  <c:v>1.1795375879406862</c:v>
                </c:pt>
                <c:pt idx="99">
                  <c:v>1.1844970980084526</c:v>
                </c:pt>
                <c:pt idx="100">
                  <c:v>1.1885866350804377</c:v>
                </c:pt>
                <c:pt idx="101">
                  <c:v>1.1938583850127225</c:v>
                </c:pt>
                <c:pt idx="102">
                  <c:v>1.1971154100663157</c:v>
                </c:pt>
                <c:pt idx="103">
                  <c:v>1.2018417900921419</c:v>
                </c:pt>
                <c:pt idx="104">
                  <c:v>1.2062919752695924</c:v>
                </c:pt>
                <c:pt idx="105">
                  <c:v>1.2106885106795722</c:v>
                </c:pt>
                <c:pt idx="106">
                  <c:v>1.2157241342701177</c:v>
                </c:pt>
                <c:pt idx="107">
                  <c:v>1.2203775319355261</c:v>
                </c:pt>
                <c:pt idx="108">
                  <c:v>1.225121100795483</c:v>
                </c:pt>
                <c:pt idx="109">
                  <c:v>1.2282999177274461</c:v>
                </c:pt>
                <c:pt idx="110">
                  <c:v>1.2350569770150743</c:v>
                </c:pt>
                <c:pt idx="111">
                  <c:v>1.2380466238833117</c:v>
                </c:pt>
                <c:pt idx="112">
                  <c:v>1.2448910959707102</c:v>
                </c:pt>
                <c:pt idx="113">
                  <c:v>1.2495453390624516</c:v>
                </c:pt>
                <c:pt idx="114">
                  <c:v>1.2539942654914296</c:v>
                </c:pt>
                <c:pt idx="115">
                  <c:v>1.2594661216673801</c:v>
                </c:pt>
                <c:pt idx="116">
                  <c:v>1.2638349561237139</c:v>
                </c:pt>
                <c:pt idx="117">
                  <c:v>1.2692043382962719</c:v>
                </c:pt>
                <c:pt idx="118">
                  <c:v>1.2736925198803604</c:v>
                </c:pt>
                <c:pt idx="119">
                  <c:v>1.2798772618050394</c:v>
                </c:pt>
                <c:pt idx="120">
                  <c:v>1.2851512130871643</c:v>
                </c:pt>
                <c:pt idx="121">
                  <c:v>1.2905643747857218</c:v>
                </c:pt>
                <c:pt idx="122">
                  <c:v>1.2957247749173078</c:v>
                </c:pt>
                <c:pt idx="123">
                  <c:v>1.3005542603812257</c:v>
                </c:pt>
                <c:pt idx="124">
                  <c:v>1.3045144600839782</c:v>
                </c:pt>
                <c:pt idx="125">
                  <c:v>1.3127162223617361</c:v>
                </c:pt>
                <c:pt idx="126">
                  <c:v>1.3176010820662847</c:v>
                </c:pt>
                <c:pt idx="127">
                  <c:v>1.3211219802812462</c:v>
                </c:pt>
                <c:pt idx="128">
                  <c:v>1.3291798517578401</c:v>
                </c:pt>
                <c:pt idx="129">
                  <c:v>1.3359464277066537</c:v>
                </c:pt>
                <c:pt idx="130">
                  <c:v>1.3443201508959268</c:v>
                </c:pt>
                <c:pt idx="131">
                  <c:v>1.3502609258254579</c:v>
                </c:pt>
                <c:pt idx="132">
                  <c:v>1.3547447313610217</c:v>
                </c:pt>
                <c:pt idx="133">
                  <c:v>1.3610949337302731</c:v>
                </c:pt>
                <c:pt idx="134">
                  <c:v>1.3648190378742591</c:v>
                </c:pt>
                <c:pt idx="135">
                  <c:v>1.3727601496296031</c:v>
                </c:pt>
                <c:pt idx="136">
                  <c:v>1.3804672636711559</c:v>
                </c:pt>
                <c:pt idx="137">
                  <c:v>1.3886848252013773</c:v>
                </c:pt>
                <c:pt idx="138">
                  <c:v>1.3980308412836562</c:v>
                </c:pt>
                <c:pt idx="139">
                  <c:v>1.4065445767131497</c:v>
                </c:pt>
                <c:pt idx="140">
                  <c:v>1.4136735241584635</c:v>
                </c:pt>
                <c:pt idx="141">
                  <c:v>1.4216776846217871</c:v>
                </c:pt>
                <c:pt idx="142">
                  <c:v>1.4299755303814212</c:v>
                </c:pt>
                <c:pt idx="143">
                  <c:v>1.4383352287859625</c:v>
                </c:pt>
                <c:pt idx="144">
                  <c:v>1.4459020131953462</c:v>
                </c:pt>
                <c:pt idx="145">
                  <c:v>1.4552684954905524</c:v>
                </c:pt>
                <c:pt idx="146">
                  <c:v>1.4638774285796894</c:v>
                </c:pt>
                <c:pt idx="147">
                  <c:v>1.4706698584681903</c:v>
                </c:pt>
                <c:pt idx="148">
                  <c:v>1.4788616528090415</c:v>
                </c:pt>
                <c:pt idx="149">
                  <c:v>1.486277382548717</c:v>
                </c:pt>
                <c:pt idx="150">
                  <c:v>1.4922161553171818</c:v>
                </c:pt>
                <c:pt idx="151">
                  <c:v>1.5007018785042714</c:v>
                </c:pt>
                <c:pt idx="152">
                  <c:v>1.5094233571003732</c:v>
                </c:pt>
                <c:pt idx="153">
                  <c:v>1.5182305841160224</c:v>
                </c:pt>
                <c:pt idx="154">
                  <c:v>1.5298430632212023</c:v>
                </c:pt>
                <c:pt idx="155">
                  <c:v>1.5396349566847289</c:v>
                </c:pt>
                <c:pt idx="156">
                  <c:v>1.5502164857521983</c:v>
                </c:pt>
                <c:pt idx="157">
                  <c:v>1.5610367571756585</c:v>
                </c:pt>
                <c:pt idx="158">
                  <c:v>1.5700516256802164</c:v>
                </c:pt>
                <c:pt idx="159">
                  <c:v>1.5828514033452905</c:v>
                </c:pt>
                <c:pt idx="160">
                  <c:v>1.5950310551702778</c:v>
                </c:pt>
                <c:pt idx="161">
                  <c:v>1.6044317445102667</c:v>
                </c:pt>
                <c:pt idx="162">
                  <c:v>1.6171102523786529</c:v>
                </c:pt>
                <c:pt idx="163">
                  <c:v>1.6280014204686686</c:v>
                </c:pt>
                <c:pt idx="164">
                  <c:v>1.637694861934377</c:v>
                </c:pt>
                <c:pt idx="165">
                  <c:v>1.6479913838009141</c:v>
                </c:pt>
                <c:pt idx="166">
                  <c:v>1.6567737250517844</c:v>
                </c:pt>
                <c:pt idx="167">
                  <c:v>1.667278507004964</c:v>
                </c:pt>
                <c:pt idx="168">
                  <c:v>1.6787348989914777</c:v>
                </c:pt>
                <c:pt idx="169">
                  <c:v>1.688148717726391</c:v>
                </c:pt>
                <c:pt idx="170">
                  <c:v>1.6964662500951322</c:v>
                </c:pt>
                <c:pt idx="171">
                  <c:v>1.706080768291234</c:v>
                </c:pt>
                <c:pt idx="172">
                  <c:v>1.7128962042722415</c:v>
                </c:pt>
                <c:pt idx="173">
                  <c:v>1.7217131484160639</c:v>
                </c:pt>
                <c:pt idx="174">
                  <c:v>1.7296972657555965</c:v>
                </c:pt>
                <c:pt idx="175">
                  <c:v>1.7375547642374216</c:v>
                </c:pt>
                <c:pt idx="176">
                  <c:v>1.7472180658943641</c:v>
                </c:pt>
                <c:pt idx="177">
                  <c:v>1.7556232647976227</c:v>
                </c:pt>
                <c:pt idx="178">
                  <c:v>1.7643964903891471</c:v>
                </c:pt>
                <c:pt idx="179">
                  <c:v>1.7720819955512861</c:v>
                </c:pt>
                <c:pt idx="180">
                  <c:v>1.7788677361760807</c:v>
                </c:pt>
                <c:pt idx="181">
                  <c:v>1.7868551727967452</c:v>
                </c:pt>
                <c:pt idx="182">
                  <c:v>1.7935696760251179</c:v>
                </c:pt>
                <c:pt idx="183">
                  <c:v>1.801819111749823</c:v>
                </c:pt>
                <c:pt idx="184">
                  <c:v>1.8079088338405505</c:v>
                </c:pt>
                <c:pt idx="185">
                  <c:v>1.8169753425930109</c:v>
                </c:pt>
                <c:pt idx="186">
                  <c:v>1.8250605529684787</c:v>
                </c:pt>
                <c:pt idx="187">
                  <c:v>1.8329669669157262</c:v>
                </c:pt>
                <c:pt idx="188">
                  <c:v>1.8455931160298125</c:v>
                </c:pt>
                <c:pt idx="189">
                  <c:v>1.8571093874304565</c:v>
                </c:pt>
                <c:pt idx="190">
                  <c:v>1.8691845271144762</c:v>
                </c:pt>
                <c:pt idx="191">
                  <c:v>1.8820314391746482</c:v>
                </c:pt>
                <c:pt idx="192">
                  <c:v>1.8963299551308583</c:v>
                </c:pt>
                <c:pt idx="193">
                  <c:v>1.9082767335135888</c:v>
                </c:pt>
                <c:pt idx="194">
                  <c:v>1.9243426422573471</c:v>
                </c:pt>
                <c:pt idx="195">
                  <c:v>1.9379601798300905</c:v>
                </c:pt>
                <c:pt idx="196">
                  <c:v>1.9545365491939426</c:v>
                </c:pt>
                <c:pt idx="197">
                  <c:v>1.9667920472267608</c:v>
                </c:pt>
                <c:pt idx="198">
                  <c:v>1.982520540269737</c:v>
                </c:pt>
                <c:pt idx="199">
                  <c:v>1.9986506927799139</c:v>
                </c:pt>
                <c:pt idx="200">
                  <c:v>2.0114666140342705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E3-48C2-8FF4-0D12B5815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11535"/>
        <c:axId val="405919023"/>
      </c:scatterChart>
      <c:valAx>
        <c:axId val="405911535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Frequency [MHz]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9023"/>
        <c:crosses val="autoZero"/>
        <c:crossBetween val="midCat"/>
        <c:majorUnit val="20"/>
        <c:minorUnit val="10"/>
      </c:valAx>
      <c:valAx>
        <c:axId val="405919023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SWR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1535"/>
        <c:crosses val="autoZero"/>
        <c:crossBetween val="midCat"/>
        <c:majorUnit val="0.2"/>
        <c:minorUnit val="0.1"/>
      </c:valAx>
    </c:plotArea>
    <c:legend>
      <c:legendPos val="r"/>
      <c:layout>
        <c:manualLayout>
          <c:xMode val="edge"/>
          <c:yMode val="edge"/>
          <c:x val="0.3579077615298088"/>
          <c:y val="5.3509113254644095E-2"/>
          <c:w val="0.49816937168568215"/>
          <c:h val="0.39460173861246067"/>
        </c:manualLayout>
      </c:layout>
      <c:overlay val="0"/>
      <c:spPr>
        <a:solidFill>
          <a:schemeClr val="accent1">
            <a:lumMod val="20000"/>
            <a:lumOff val="80000"/>
            <a:alpha val="36000"/>
          </a:schemeClr>
        </a:solidFill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97308114974742E-2"/>
          <c:y val="3.8294168842471714E-2"/>
          <c:w val="0.87976125903596236"/>
          <c:h val="0.8071251276358079"/>
        </c:manualLayout>
      </c:layout>
      <c:scatterChart>
        <c:scatterStyle val="lineMarker"/>
        <c:varyColors val="0"/>
        <c:ser>
          <c:idx val="6"/>
          <c:order val="0"/>
          <c:tx>
            <c:strRef>
              <c:f>'Case 1'!$J$1</c:f>
              <c:strCache>
                <c:ptCount val="1"/>
                <c:pt idx="0">
                  <c:v>SWR(D/a=2.083, Core=140#43)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1'!$J$2:$J$202</c:f>
              <c:numCache>
                <c:formatCode>General</c:formatCode>
                <c:ptCount val="201"/>
                <c:pt idx="1">
                  <c:v>1.045037503929144</c:v>
                </c:pt>
                <c:pt idx="2">
                  <c:v>1.0068088065329435</c:v>
                </c:pt>
                <c:pt idx="3">
                  <c:v>1.0367797323986354</c:v>
                </c:pt>
                <c:pt idx="4">
                  <c:v>1.0602134923609765</c:v>
                </c:pt>
                <c:pt idx="5">
                  <c:v>1.0816374877274362</c:v>
                </c:pt>
                <c:pt idx="6">
                  <c:v>1.103126602588347</c:v>
                </c:pt>
                <c:pt idx="7">
                  <c:v>1.1242738277254549</c:v>
                </c:pt>
                <c:pt idx="8">
                  <c:v>1.1449318278716798</c:v>
                </c:pt>
                <c:pt idx="9">
                  <c:v>1.166330228988548</c:v>
                </c:pt>
                <c:pt idx="10">
                  <c:v>1.1881537430541886</c:v>
                </c:pt>
                <c:pt idx="11">
                  <c:v>1.2102687935845959</c:v>
                </c:pt>
                <c:pt idx="12">
                  <c:v>1.2317087981908073</c:v>
                </c:pt>
                <c:pt idx="13">
                  <c:v>1.2545981144450395</c:v>
                </c:pt>
                <c:pt idx="14">
                  <c:v>1.2766498594744071</c:v>
                </c:pt>
                <c:pt idx="15">
                  <c:v>1.3011140212301862</c:v>
                </c:pt>
                <c:pt idx="16">
                  <c:v>1.3239572437459999</c:v>
                </c:pt>
                <c:pt idx="17">
                  <c:v>1.3479070528911909</c:v>
                </c:pt>
                <c:pt idx="18">
                  <c:v>1.3720804169827885</c:v>
                </c:pt>
                <c:pt idx="19">
                  <c:v>1.3952478517660485</c:v>
                </c:pt>
                <c:pt idx="20">
                  <c:v>1.4204421730890273</c:v>
                </c:pt>
                <c:pt idx="21">
                  <c:v>1.4450422380074854</c:v>
                </c:pt>
                <c:pt idx="22">
                  <c:v>1.4708370395558028</c:v>
                </c:pt>
                <c:pt idx="23">
                  <c:v>1.4969875332512426</c:v>
                </c:pt>
                <c:pt idx="24">
                  <c:v>1.5231994832486466</c:v>
                </c:pt>
                <c:pt idx="25">
                  <c:v>1.5499693004181032</c:v>
                </c:pt>
                <c:pt idx="26">
                  <c:v>1.5766383476427046</c:v>
                </c:pt>
                <c:pt idx="27">
                  <c:v>1.6029208892068838</c:v>
                </c:pt>
                <c:pt idx="28">
                  <c:v>1.6309481895006179</c:v>
                </c:pt>
                <c:pt idx="29">
                  <c:v>1.6583623224804611</c:v>
                </c:pt>
                <c:pt idx="30">
                  <c:v>1.6851511385930904</c:v>
                </c:pt>
                <c:pt idx="31">
                  <c:v>1.7152288459782365</c:v>
                </c:pt>
                <c:pt idx="32">
                  <c:v>1.74319316587714</c:v>
                </c:pt>
                <c:pt idx="33">
                  <c:v>1.7710797887331149</c:v>
                </c:pt>
                <c:pt idx="34">
                  <c:v>1.8003002494361258</c:v>
                </c:pt>
                <c:pt idx="35">
                  <c:v>1.831631195883078</c:v>
                </c:pt>
                <c:pt idx="36">
                  <c:v>1.8571530164296308</c:v>
                </c:pt>
                <c:pt idx="37">
                  <c:v>1.8863086079053597</c:v>
                </c:pt>
                <c:pt idx="38">
                  <c:v>1.9169488131913004</c:v>
                </c:pt>
                <c:pt idx="39">
                  <c:v>1.9522125456099364</c:v>
                </c:pt>
                <c:pt idx="40">
                  <c:v>1.982359257931116</c:v>
                </c:pt>
                <c:pt idx="41">
                  <c:v>2.0127733902117839</c:v>
                </c:pt>
                <c:pt idx="42">
                  <c:v>2.0504214767834825</c:v>
                </c:pt>
                <c:pt idx="43">
                  <c:v>2.0788467784073745</c:v>
                </c:pt>
                <c:pt idx="44">
                  <c:v>2.1070334550542276</c:v>
                </c:pt>
                <c:pt idx="45">
                  <c:v>2.1400632831447584</c:v>
                </c:pt>
                <c:pt idx="46">
                  <c:v>2.17776655060741</c:v>
                </c:pt>
                <c:pt idx="47">
                  <c:v>2.215304114449423</c:v>
                </c:pt>
                <c:pt idx="48">
                  <c:v>2.2420553238488079</c:v>
                </c:pt>
                <c:pt idx="49">
                  <c:v>2.2806730399484243</c:v>
                </c:pt>
                <c:pt idx="50">
                  <c:v>2.3164867387811623</c:v>
                </c:pt>
                <c:pt idx="51">
                  <c:v>2.3467294777284184</c:v>
                </c:pt>
                <c:pt idx="52">
                  <c:v>2.382647823562583</c:v>
                </c:pt>
                <c:pt idx="53">
                  <c:v>2.4133614302478468</c:v>
                </c:pt>
                <c:pt idx="54">
                  <c:v>2.4472234200981595</c:v>
                </c:pt>
                <c:pt idx="55">
                  <c:v>2.4823867187417297</c:v>
                </c:pt>
                <c:pt idx="56">
                  <c:v>2.5218793897548171</c:v>
                </c:pt>
                <c:pt idx="57">
                  <c:v>2.5569099783095646</c:v>
                </c:pt>
                <c:pt idx="58">
                  <c:v>2.5922282957912595</c:v>
                </c:pt>
                <c:pt idx="59">
                  <c:v>2.6292543585763908</c:v>
                </c:pt>
                <c:pt idx="60">
                  <c:v>2.663835299671772</c:v>
                </c:pt>
                <c:pt idx="61">
                  <c:v>2.7000488586534375</c:v>
                </c:pt>
                <c:pt idx="62">
                  <c:v>2.739439349950159</c:v>
                </c:pt>
                <c:pt idx="63">
                  <c:v>2.7744859557345425</c:v>
                </c:pt>
                <c:pt idx="64">
                  <c:v>2.8128151002578052</c:v>
                </c:pt>
                <c:pt idx="65">
                  <c:v>2.8496735165582505</c:v>
                </c:pt>
                <c:pt idx="66">
                  <c:v>2.888025603095544</c:v>
                </c:pt>
                <c:pt idx="67">
                  <c:v>2.9231259216648389</c:v>
                </c:pt>
                <c:pt idx="68">
                  <c:v>2.9651786642192737</c:v>
                </c:pt>
                <c:pt idx="69">
                  <c:v>3.0033747489433176</c:v>
                </c:pt>
                <c:pt idx="70">
                  <c:v>3.0397912684323471</c:v>
                </c:pt>
                <c:pt idx="71">
                  <c:v>3.0795843060616326</c:v>
                </c:pt>
                <c:pt idx="72">
                  <c:v>3.1173902143942489</c:v>
                </c:pt>
                <c:pt idx="73">
                  <c:v>3.1604344333629615</c:v>
                </c:pt>
                <c:pt idx="74">
                  <c:v>3.1956985623535767</c:v>
                </c:pt>
                <c:pt idx="75">
                  <c:v>3.2364195954766499</c:v>
                </c:pt>
                <c:pt idx="76">
                  <c:v>3.2743794993944193</c:v>
                </c:pt>
                <c:pt idx="77">
                  <c:v>3.3164064836591982</c:v>
                </c:pt>
                <c:pt idx="78">
                  <c:v>3.353075455642899</c:v>
                </c:pt>
                <c:pt idx="79">
                  <c:v>3.3966338829566234</c:v>
                </c:pt>
                <c:pt idx="80">
                  <c:v>3.433942069514142</c:v>
                </c:pt>
                <c:pt idx="81">
                  <c:v>3.4758216517506519</c:v>
                </c:pt>
                <c:pt idx="82">
                  <c:v>3.5149918611212647</c:v>
                </c:pt>
                <c:pt idx="83">
                  <c:v>3.5528919981790952</c:v>
                </c:pt>
                <c:pt idx="84">
                  <c:v>3.5964593477229005</c:v>
                </c:pt>
                <c:pt idx="85">
                  <c:v>3.6375067704027191</c:v>
                </c:pt>
                <c:pt idx="86">
                  <c:v>3.6755180954538735</c:v>
                </c:pt>
                <c:pt idx="87">
                  <c:v>3.7144003135442585</c:v>
                </c:pt>
                <c:pt idx="88">
                  <c:v>3.7579994863040564</c:v>
                </c:pt>
                <c:pt idx="89">
                  <c:v>3.7970088853047224</c:v>
                </c:pt>
                <c:pt idx="90">
                  <c:v>3.8280898823127987</c:v>
                </c:pt>
                <c:pt idx="91">
                  <c:v>3.8735828999273054</c:v>
                </c:pt>
                <c:pt idx="92">
                  <c:v>3.9174304243112417</c:v>
                </c:pt>
                <c:pt idx="93">
                  <c:v>3.957297217942024</c:v>
                </c:pt>
                <c:pt idx="94">
                  <c:v>4.0072065565900745</c:v>
                </c:pt>
                <c:pt idx="95">
                  <c:v>4.0442525898511876</c:v>
                </c:pt>
                <c:pt idx="96">
                  <c:v>4.0809131027467629</c:v>
                </c:pt>
                <c:pt idx="97">
                  <c:v>4.1199765438855591</c:v>
                </c:pt>
                <c:pt idx="98">
                  <c:v>4.1615473065754145</c:v>
                </c:pt>
                <c:pt idx="99">
                  <c:v>4.1995886827539746</c:v>
                </c:pt>
                <c:pt idx="100">
                  <c:v>4.231763996773835</c:v>
                </c:pt>
                <c:pt idx="101">
                  <c:v>4.2804090544138846</c:v>
                </c:pt>
                <c:pt idx="102">
                  <c:v>4.321900901670527</c:v>
                </c:pt>
                <c:pt idx="103">
                  <c:v>4.3617214778210158</c:v>
                </c:pt>
                <c:pt idx="104">
                  <c:v>4.4034456518887275</c:v>
                </c:pt>
                <c:pt idx="105">
                  <c:v>4.4449961416949977</c:v>
                </c:pt>
                <c:pt idx="106">
                  <c:v>4.4877392448135636</c:v>
                </c:pt>
                <c:pt idx="107">
                  <c:v>4.5245320686026176</c:v>
                </c:pt>
                <c:pt idx="108">
                  <c:v>4.5683292516640162</c:v>
                </c:pt>
                <c:pt idx="109">
                  <c:v>4.609128254442874</c:v>
                </c:pt>
                <c:pt idx="110">
                  <c:v>4.6540554193033588</c:v>
                </c:pt>
                <c:pt idx="111">
                  <c:v>4.6933981096448099</c:v>
                </c:pt>
                <c:pt idx="112">
                  <c:v>4.7412444135629075</c:v>
                </c:pt>
                <c:pt idx="113">
                  <c:v>4.7776038804289716</c:v>
                </c:pt>
                <c:pt idx="114">
                  <c:v>4.8142146195113247</c:v>
                </c:pt>
                <c:pt idx="115">
                  <c:v>4.8654521762232301</c:v>
                </c:pt>
                <c:pt idx="116">
                  <c:v>4.9071618209813792</c:v>
                </c:pt>
                <c:pt idx="117">
                  <c:v>4.9430234076858239</c:v>
                </c:pt>
                <c:pt idx="118">
                  <c:v>4.9899744300351161</c:v>
                </c:pt>
                <c:pt idx="119">
                  <c:v>5.0322266224728915</c:v>
                </c:pt>
                <c:pt idx="120">
                  <c:v>5.0708456668419348</c:v>
                </c:pt>
                <c:pt idx="121">
                  <c:v>5.1194615183272782</c:v>
                </c:pt>
                <c:pt idx="122">
                  <c:v>5.16372994181578</c:v>
                </c:pt>
                <c:pt idx="123">
                  <c:v>5.2209560789501239</c:v>
                </c:pt>
                <c:pt idx="124">
                  <c:v>5.2433554457860003</c:v>
                </c:pt>
                <c:pt idx="125">
                  <c:v>5.2899368855161732</c:v>
                </c:pt>
                <c:pt idx="126">
                  <c:v>5.3310727149221799</c:v>
                </c:pt>
                <c:pt idx="127">
                  <c:v>5.3646511706071429</c:v>
                </c:pt>
                <c:pt idx="128">
                  <c:v>5.4120569070046933</c:v>
                </c:pt>
                <c:pt idx="129">
                  <c:v>5.4735657937020825</c:v>
                </c:pt>
                <c:pt idx="130">
                  <c:v>5.5241371202913827</c:v>
                </c:pt>
                <c:pt idx="131">
                  <c:v>5.549033704591646</c:v>
                </c:pt>
                <c:pt idx="132">
                  <c:v>5.6045493367410808</c:v>
                </c:pt>
                <c:pt idx="133">
                  <c:v>5.6430451080552144</c:v>
                </c:pt>
                <c:pt idx="134">
                  <c:v>5.6880365836618614</c:v>
                </c:pt>
                <c:pt idx="135">
                  <c:v>5.7250829414641169</c:v>
                </c:pt>
                <c:pt idx="136">
                  <c:v>5.7769108772313267</c:v>
                </c:pt>
                <c:pt idx="137">
                  <c:v>5.8262257404993703</c:v>
                </c:pt>
                <c:pt idx="138">
                  <c:v>5.8708410971529679</c:v>
                </c:pt>
                <c:pt idx="139">
                  <c:v>5.9125005446634802</c:v>
                </c:pt>
                <c:pt idx="140">
                  <c:v>5.9537114588523679</c:v>
                </c:pt>
                <c:pt idx="141">
                  <c:v>6.0081474207722367</c:v>
                </c:pt>
                <c:pt idx="142">
                  <c:v>6.048714221603559</c:v>
                </c:pt>
                <c:pt idx="143">
                  <c:v>6.089918338387271</c:v>
                </c:pt>
                <c:pt idx="144">
                  <c:v>6.1321423825416259</c:v>
                </c:pt>
                <c:pt idx="145">
                  <c:v>6.1777451160023791</c:v>
                </c:pt>
                <c:pt idx="146">
                  <c:v>6.2299091252609777</c:v>
                </c:pt>
                <c:pt idx="147">
                  <c:v>6.2656836405086125</c:v>
                </c:pt>
                <c:pt idx="148">
                  <c:v>6.3066452523307515</c:v>
                </c:pt>
                <c:pt idx="149">
                  <c:v>6.346013244692668</c:v>
                </c:pt>
                <c:pt idx="150">
                  <c:v>6.3940374710861851</c:v>
                </c:pt>
                <c:pt idx="151">
                  <c:v>6.4278832042404792</c:v>
                </c:pt>
                <c:pt idx="152">
                  <c:v>6.468976633329131</c:v>
                </c:pt>
                <c:pt idx="153">
                  <c:v>6.5200021391062819</c:v>
                </c:pt>
                <c:pt idx="154">
                  <c:v>6.5715920987450067</c:v>
                </c:pt>
                <c:pt idx="155">
                  <c:v>6.6036010243875838</c:v>
                </c:pt>
                <c:pt idx="156">
                  <c:v>6.6474553858481729</c:v>
                </c:pt>
                <c:pt idx="157">
                  <c:v>6.6885397540183025</c:v>
                </c:pt>
                <c:pt idx="158">
                  <c:v>6.739254913443653</c:v>
                </c:pt>
                <c:pt idx="159">
                  <c:v>6.7738816266005051</c:v>
                </c:pt>
                <c:pt idx="160">
                  <c:v>6.8351356077196588</c:v>
                </c:pt>
                <c:pt idx="161">
                  <c:v>6.8941820214822371</c:v>
                </c:pt>
                <c:pt idx="162">
                  <c:v>6.9550370742837524</c:v>
                </c:pt>
                <c:pt idx="163">
                  <c:v>7.0018884593801634</c:v>
                </c:pt>
                <c:pt idx="164">
                  <c:v>7.0306512141415221</c:v>
                </c:pt>
                <c:pt idx="165">
                  <c:v>7.1019130194710307</c:v>
                </c:pt>
                <c:pt idx="166">
                  <c:v>7.1478077543092606</c:v>
                </c:pt>
                <c:pt idx="167">
                  <c:v>7.1907832644834606</c:v>
                </c:pt>
                <c:pt idx="168">
                  <c:v>7.2375959737941411</c:v>
                </c:pt>
                <c:pt idx="169">
                  <c:v>7.2763938875245602</c:v>
                </c:pt>
                <c:pt idx="170">
                  <c:v>7.3190375916580397</c:v>
                </c:pt>
                <c:pt idx="171">
                  <c:v>7.3622902810922541</c:v>
                </c:pt>
                <c:pt idx="172">
                  <c:v>7.4059407880333481</c:v>
                </c:pt>
                <c:pt idx="173">
                  <c:v>7.4158340826000417</c:v>
                </c:pt>
                <c:pt idx="174">
                  <c:v>7.4530182371870319</c:v>
                </c:pt>
                <c:pt idx="175">
                  <c:v>7.4914585659402624</c:v>
                </c:pt>
                <c:pt idx="176">
                  <c:v>7.504761181431082</c:v>
                </c:pt>
                <c:pt idx="177">
                  <c:v>7.521315196756043</c:v>
                </c:pt>
                <c:pt idx="178">
                  <c:v>7.5561529782986137</c:v>
                </c:pt>
                <c:pt idx="179">
                  <c:v>7.5842453310322586</c:v>
                </c:pt>
                <c:pt idx="180">
                  <c:v>7.6128211597941284</c:v>
                </c:pt>
                <c:pt idx="181">
                  <c:v>7.6671895746786296</c:v>
                </c:pt>
                <c:pt idx="182">
                  <c:v>7.692401384481407</c:v>
                </c:pt>
                <c:pt idx="183">
                  <c:v>7.7501436611729533</c:v>
                </c:pt>
                <c:pt idx="184">
                  <c:v>7.809022688243564</c:v>
                </c:pt>
                <c:pt idx="185">
                  <c:v>7.8532860279807712</c:v>
                </c:pt>
                <c:pt idx="186">
                  <c:v>7.9155426407871214</c:v>
                </c:pt>
                <c:pt idx="187">
                  <c:v>7.9921163509794324</c:v>
                </c:pt>
                <c:pt idx="188">
                  <c:v>8.0531445126125423</c:v>
                </c:pt>
                <c:pt idx="189">
                  <c:v>8.1211663468597806</c:v>
                </c:pt>
                <c:pt idx="190">
                  <c:v>8.1918204823300229</c:v>
                </c:pt>
                <c:pt idx="191">
                  <c:v>8.2586688156332624</c:v>
                </c:pt>
                <c:pt idx="192">
                  <c:v>8.3252812370780447</c:v>
                </c:pt>
                <c:pt idx="193">
                  <c:v>8.4063160631861304</c:v>
                </c:pt>
                <c:pt idx="194">
                  <c:v>8.4316501495250868</c:v>
                </c:pt>
                <c:pt idx="195">
                  <c:v>8.5123769732826222</c:v>
                </c:pt>
                <c:pt idx="196">
                  <c:v>8.5794979184450053</c:v>
                </c:pt>
                <c:pt idx="197">
                  <c:v>8.6467861377958677</c:v>
                </c:pt>
                <c:pt idx="198">
                  <c:v>8.7114337853947017</c:v>
                </c:pt>
                <c:pt idx="199">
                  <c:v>8.765446999146377</c:v>
                </c:pt>
                <c:pt idx="200">
                  <c:v>8.8139696631487876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692-481B-B572-D10F354903FA}"/>
            </c:ext>
          </c:extLst>
        </c:ser>
        <c:ser>
          <c:idx val="5"/>
          <c:order val="1"/>
          <c:tx>
            <c:strRef>
              <c:f>Case6!$J$1</c:f>
              <c:strCache>
                <c:ptCount val="1"/>
                <c:pt idx="0">
                  <c:v>SWR(D/a=3.938, Core=240#43)</c:v>
                </c:pt>
              </c:strCache>
            </c:strRef>
          </c:tx>
          <c:marker>
            <c:symbol val="none"/>
          </c:marker>
          <c:xVal>
            <c:numRef>
              <c:f>Case6!$A$2:$A$202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Case6!$J$2:$J$202</c:f>
              <c:numCache>
                <c:formatCode>General</c:formatCode>
                <c:ptCount val="201"/>
                <c:pt idx="1">
                  <c:v>1.0560919863446867</c:v>
                </c:pt>
                <c:pt idx="2">
                  <c:v>1.0276199035280449</c:v>
                </c:pt>
                <c:pt idx="3">
                  <c:v>1.0202040608121725</c:v>
                </c:pt>
                <c:pt idx="4">
                  <c:v>1.0176047515791669</c:v>
                </c:pt>
                <c:pt idx="5">
                  <c:v>1.0179748569371108</c:v>
                </c:pt>
                <c:pt idx="6">
                  <c:v>1.0186071076182399</c:v>
                </c:pt>
                <c:pt idx="7">
                  <c:v>1.0191968246173413</c:v>
                </c:pt>
                <c:pt idx="8">
                  <c:v>1.0200051519119722</c:v>
                </c:pt>
                <c:pt idx="9">
                  <c:v>1.0220420809108735</c:v>
                </c:pt>
                <c:pt idx="10">
                  <c:v>1.0232660208247195</c:v>
                </c:pt>
                <c:pt idx="11">
                  <c:v>1.0242897279377965</c:v>
                </c:pt>
                <c:pt idx="12">
                  <c:v>1.0265472461254723</c:v>
                </c:pt>
                <c:pt idx="13">
                  <c:v>1.0284105532341561</c:v>
                </c:pt>
                <c:pt idx="14">
                  <c:v>1.0300803232296902</c:v>
                </c:pt>
                <c:pt idx="15">
                  <c:v>1.0311593017715319</c:v>
                </c:pt>
                <c:pt idx="16">
                  <c:v>1.0334488851207531</c:v>
                </c:pt>
                <c:pt idx="17">
                  <c:v>1.0347348575266895</c:v>
                </c:pt>
                <c:pt idx="18">
                  <c:v>1.0361729259917256</c:v>
                </c:pt>
                <c:pt idx="19">
                  <c:v>1.038308806336611</c:v>
                </c:pt>
                <c:pt idx="20">
                  <c:v>1.0399979708811486</c:v>
                </c:pt>
                <c:pt idx="21">
                  <c:v>1.0412241828852771</c:v>
                </c:pt>
                <c:pt idx="22">
                  <c:v>1.0439860661824292</c:v>
                </c:pt>
                <c:pt idx="23">
                  <c:v>1.0463351853098319</c:v>
                </c:pt>
                <c:pt idx="24">
                  <c:v>1.0476318865446037</c:v>
                </c:pt>
                <c:pt idx="25">
                  <c:v>1.0504642119066965</c:v>
                </c:pt>
                <c:pt idx="26">
                  <c:v>1.0516164849951191</c:v>
                </c:pt>
                <c:pt idx="27">
                  <c:v>1.0531265386012472</c:v>
                </c:pt>
                <c:pt idx="28">
                  <c:v>1.055622400224782</c:v>
                </c:pt>
                <c:pt idx="29">
                  <c:v>1.0573847021056324</c:v>
                </c:pt>
                <c:pt idx="30">
                  <c:v>1.0581295313051391</c:v>
                </c:pt>
                <c:pt idx="31">
                  <c:v>1.0633289040811638</c:v>
                </c:pt>
                <c:pt idx="32">
                  <c:v>1.0628166509387909</c:v>
                </c:pt>
                <c:pt idx="33">
                  <c:v>1.0638466026336746</c:v>
                </c:pt>
                <c:pt idx="34">
                  <c:v>1.0681166291832684</c:v>
                </c:pt>
                <c:pt idx="35">
                  <c:v>1.0728125121589527</c:v>
                </c:pt>
                <c:pt idx="36">
                  <c:v>1.0748032873447899</c:v>
                </c:pt>
                <c:pt idx="37">
                  <c:v>1.0756356554912727</c:v>
                </c:pt>
                <c:pt idx="38">
                  <c:v>1.0799417407446554</c:v>
                </c:pt>
                <c:pt idx="39">
                  <c:v>1.0799417407446554</c:v>
                </c:pt>
                <c:pt idx="40">
                  <c:v>1.0806098784008211</c:v>
                </c:pt>
                <c:pt idx="41">
                  <c:v>1.0850317739428961</c:v>
                </c:pt>
                <c:pt idx="42">
                  <c:v>1.0881304023027298</c:v>
                </c:pt>
                <c:pt idx="43">
                  <c:v>1.0885806789335306</c:v>
                </c:pt>
                <c:pt idx="44">
                  <c:v>1.0917442701454088</c:v>
                </c:pt>
                <c:pt idx="45">
                  <c:v>1.093800926453296</c:v>
                </c:pt>
                <c:pt idx="46">
                  <c:v>1.0950999983933962</c:v>
                </c:pt>
                <c:pt idx="47">
                  <c:v>1.0971503253075348</c:v>
                </c:pt>
                <c:pt idx="48">
                  <c:v>1.097517326392671</c:v>
                </c:pt>
                <c:pt idx="49">
                  <c:v>1.0977868793429433</c:v>
                </c:pt>
                <c:pt idx="50">
                  <c:v>1.1011674794522401</c:v>
                </c:pt>
                <c:pt idx="51">
                  <c:v>1.1108621749928977</c:v>
                </c:pt>
                <c:pt idx="52">
                  <c:v>1.1210748938881814</c:v>
                </c:pt>
                <c:pt idx="53">
                  <c:v>1.1236105463147836</c:v>
                </c:pt>
                <c:pt idx="54">
                  <c:v>1.1268599639232451</c:v>
                </c:pt>
                <c:pt idx="55">
                  <c:v>1.1284564744922312</c:v>
                </c:pt>
                <c:pt idx="56">
                  <c:v>1.1320810554935483</c:v>
                </c:pt>
                <c:pt idx="57">
                  <c:v>1.1352799378843013</c:v>
                </c:pt>
                <c:pt idx="58">
                  <c:v>1.1382181731531857</c:v>
                </c:pt>
                <c:pt idx="59">
                  <c:v>1.1421630749260716</c:v>
                </c:pt>
                <c:pt idx="60">
                  <c:v>1.1466945111810336</c:v>
                </c:pt>
                <c:pt idx="61">
                  <c:v>1.1492668377482393</c:v>
                </c:pt>
                <c:pt idx="62">
                  <c:v>1.1527807121283089</c:v>
                </c:pt>
                <c:pt idx="63">
                  <c:v>1.1558398391108844</c:v>
                </c:pt>
                <c:pt idx="64">
                  <c:v>1.1588737156686164</c:v>
                </c:pt>
                <c:pt idx="65">
                  <c:v>1.1626072750516867</c:v>
                </c:pt>
                <c:pt idx="66">
                  <c:v>1.1650357560399029</c:v>
                </c:pt>
                <c:pt idx="67">
                  <c:v>1.1686556371496331</c:v>
                </c:pt>
                <c:pt idx="68">
                  <c:v>1.1709790698897213</c:v>
                </c:pt>
                <c:pt idx="69">
                  <c:v>1.1750309013141707</c:v>
                </c:pt>
                <c:pt idx="70">
                  <c:v>1.1782078910160534</c:v>
                </c:pt>
                <c:pt idx="71">
                  <c:v>1.181800202345622</c:v>
                </c:pt>
                <c:pt idx="72">
                  <c:v>1.18473531378043</c:v>
                </c:pt>
                <c:pt idx="73">
                  <c:v>1.1881419932466659</c:v>
                </c:pt>
                <c:pt idx="74">
                  <c:v>1.1907482254856332</c:v>
                </c:pt>
                <c:pt idx="75">
                  <c:v>1.1935350972095715</c:v>
                </c:pt>
                <c:pt idx="76">
                  <c:v>1.1975465464092223</c:v>
                </c:pt>
                <c:pt idx="77">
                  <c:v>1.2005955658195429</c:v>
                </c:pt>
                <c:pt idx="78">
                  <c:v>1.2043758533410753</c:v>
                </c:pt>
                <c:pt idx="79">
                  <c:v>1.2090413814535788</c:v>
                </c:pt>
                <c:pt idx="80">
                  <c:v>1.2123621101430675</c:v>
                </c:pt>
                <c:pt idx="81">
                  <c:v>1.2162301122390233</c:v>
                </c:pt>
                <c:pt idx="82">
                  <c:v>1.2195436673148528</c:v>
                </c:pt>
                <c:pt idx="83">
                  <c:v>1.2218789742346032</c:v>
                </c:pt>
                <c:pt idx="84">
                  <c:v>1.2271671522879022</c:v>
                </c:pt>
                <c:pt idx="85">
                  <c:v>1.2308507049429955</c:v>
                </c:pt>
                <c:pt idx="86">
                  <c:v>1.2344415227442398</c:v>
                </c:pt>
                <c:pt idx="87">
                  <c:v>1.2385878069929865</c:v>
                </c:pt>
                <c:pt idx="88">
                  <c:v>1.2415255776315834</c:v>
                </c:pt>
                <c:pt idx="89">
                  <c:v>1.2463197729168372</c:v>
                </c:pt>
                <c:pt idx="90">
                  <c:v>1.2496602382898125</c:v>
                </c:pt>
                <c:pt idx="91">
                  <c:v>1.253885124789929</c:v>
                </c:pt>
                <c:pt idx="92">
                  <c:v>1.2567905783446542</c:v>
                </c:pt>
                <c:pt idx="93">
                  <c:v>1.2614086902711299</c:v>
                </c:pt>
                <c:pt idx="94">
                  <c:v>1.2656553964458617</c:v>
                </c:pt>
                <c:pt idx="95">
                  <c:v>1.2685582093468741</c:v>
                </c:pt>
                <c:pt idx="96">
                  <c:v>1.2723793096859013</c:v>
                </c:pt>
                <c:pt idx="97">
                  <c:v>1.2760889899465924</c:v>
                </c:pt>
                <c:pt idx="98">
                  <c:v>1.2791592738853255</c:v>
                </c:pt>
                <c:pt idx="99">
                  <c:v>1.2837641625492124</c:v>
                </c:pt>
                <c:pt idx="100">
                  <c:v>1.2864922329150588</c:v>
                </c:pt>
                <c:pt idx="101">
                  <c:v>1.2886839059546789</c:v>
                </c:pt>
                <c:pt idx="102">
                  <c:v>1.291491269378888</c:v>
                </c:pt>
                <c:pt idx="103">
                  <c:v>1.293851229687355</c:v>
                </c:pt>
                <c:pt idx="104">
                  <c:v>1.2962881121254757</c:v>
                </c:pt>
                <c:pt idx="105">
                  <c:v>1.2977942721780324</c:v>
                </c:pt>
                <c:pt idx="106">
                  <c:v>1.2998406948183063</c:v>
                </c:pt>
                <c:pt idx="107">
                  <c:v>1.3006294212281233</c:v>
                </c:pt>
                <c:pt idx="108">
                  <c:v>1.2978315992982741</c:v>
                </c:pt>
                <c:pt idx="109">
                  <c:v>1.2962810364046495</c:v>
                </c:pt>
                <c:pt idx="110">
                  <c:v>1.2935350244373298</c:v>
                </c:pt>
                <c:pt idx="111">
                  <c:v>1.28999749683598</c:v>
                </c:pt>
                <c:pt idx="112">
                  <c:v>1.2823130725998004</c:v>
                </c:pt>
                <c:pt idx="113">
                  <c:v>1.2765303845794034</c:v>
                </c:pt>
                <c:pt idx="114">
                  <c:v>1.2695522567344766</c:v>
                </c:pt>
                <c:pt idx="115">
                  <c:v>1.2638128177097057</c:v>
                </c:pt>
                <c:pt idx="116">
                  <c:v>1.2545067897486784</c:v>
                </c:pt>
                <c:pt idx="117">
                  <c:v>1.2487441590937911</c:v>
                </c:pt>
                <c:pt idx="118">
                  <c:v>1.2521455037091302</c:v>
                </c:pt>
                <c:pt idx="119">
                  <c:v>1.267016179338265</c:v>
                </c:pt>
                <c:pt idx="120">
                  <c:v>1.2949518671583109</c:v>
                </c:pt>
                <c:pt idx="121">
                  <c:v>1.3257071360055621</c:v>
                </c:pt>
                <c:pt idx="122">
                  <c:v>1.3521553769375048</c:v>
                </c:pt>
                <c:pt idx="123">
                  <c:v>1.3738198836269215</c:v>
                </c:pt>
                <c:pt idx="124">
                  <c:v>1.3929248286816076</c:v>
                </c:pt>
                <c:pt idx="125">
                  <c:v>1.4092388566941845</c:v>
                </c:pt>
                <c:pt idx="126">
                  <c:v>1.4265615277339139</c:v>
                </c:pt>
                <c:pt idx="127">
                  <c:v>1.4439759497615381</c:v>
                </c:pt>
                <c:pt idx="128">
                  <c:v>1.4594315469222416</c:v>
                </c:pt>
                <c:pt idx="129">
                  <c:v>1.4729587142036868</c:v>
                </c:pt>
                <c:pt idx="130">
                  <c:v>1.4855561534912449</c:v>
                </c:pt>
                <c:pt idx="131">
                  <c:v>1.5010507232744994</c:v>
                </c:pt>
                <c:pt idx="132">
                  <c:v>1.5120400570825241</c:v>
                </c:pt>
                <c:pt idx="133">
                  <c:v>1.5218845481381518</c:v>
                </c:pt>
                <c:pt idx="134">
                  <c:v>1.5357996953783384</c:v>
                </c:pt>
                <c:pt idx="135">
                  <c:v>1.5422000447539581</c:v>
                </c:pt>
                <c:pt idx="136">
                  <c:v>1.5505659002001169</c:v>
                </c:pt>
                <c:pt idx="137">
                  <c:v>1.559957997035667</c:v>
                </c:pt>
                <c:pt idx="138">
                  <c:v>1.5685230662812506</c:v>
                </c:pt>
                <c:pt idx="139">
                  <c:v>1.5724497201857706</c:v>
                </c:pt>
                <c:pt idx="140">
                  <c:v>1.5804363169670994</c:v>
                </c:pt>
                <c:pt idx="141">
                  <c:v>1.5918202848932752</c:v>
                </c:pt>
                <c:pt idx="142">
                  <c:v>1.5977416470707018</c:v>
                </c:pt>
                <c:pt idx="143">
                  <c:v>1.6055300291682861</c:v>
                </c:pt>
                <c:pt idx="144">
                  <c:v>1.6147879348345153</c:v>
                </c:pt>
                <c:pt idx="145">
                  <c:v>1.6213769572409336</c:v>
                </c:pt>
                <c:pt idx="146">
                  <c:v>1.6269323837386653</c:v>
                </c:pt>
                <c:pt idx="147">
                  <c:v>1.6359154592259428</c:v>
                </c:pt>
                <c:pt idx="148">
                  <c:v>1.6437736899417681</c:v>
                </c:pt>
                <c:pt idx="149">
                  <c:v>1.6527705423618111</c:v>
                </c:pt>
                <c:pt idx="150">
                  <c:v>1.6617877452635184</c:v>
                </c:pt>
                <c:pt idx="151">
                  <c:v>1.6712457856119807</c:v>
                </c:pt>
                <c:pt idx="152">
                  <c:v>1.6799878546967133</c:v>
                </c:pt>
                <c:pt idx="153">
                  <c:v>1.6897277087293228</c:v>
                </c:pt>
                <c:pt idx="154">
                  <c:v>1.6975120607722505</c:v>
                </c:pt>
                <c:pt idx="155">
                  <c:v>1.7064420310892734</c:v>
                </c:pt>
                <c:pt idx="156">
                  <c:v>1.714543169648449</c:v>
                </c:pt>
                <c:pt idx="157">
                  <c:v>1.7233040574346907</c:v>
                </c:pt>
                <c:pt idx="158">
                  <c:v>1.7291389142908362</c:v>
                </c:pt>
                <c:pt idx="159">
                  <c:v>1.7388804751097577</c:v>
                </c:pt>
                <c:pt idx="160">
                  <c:v>1.748846514550535</c:v>
                </c:pt>
                <c:pt idx="161">
                  <c:v>1.754520538390653</c:v>
                </c:pt>
                <c:pt idx="162">
                  <c:v>1.7634325077068871</c:v>
                </c:pt>
                <c:pt idx="163">
                  <c:v>1.7705735679385661</c:v>
                </c:pt>
                <c:pt idx="164">
                  <c:v>1.7763535632392089</c:v>
                </c:pt>
                <c:pt idx="165">
                  <c:v>1.7858161137087363</c:v>
                </c:pt>
                <c:pt idx="166">
                  <c:v>1.7904296947182747</c:v>
                </c:pt>
                <c:pt idx="167">
                  <c:v>1.7956066177373222</c:v>
                </c:pt>
                <c:pt idx="168">
                  <c:v>1.7988368951114357</c:v>
                </c:pt>
                <c:pt idx="169">
                  <c:v>1.8047669513158882</c:v>
                </c:pt>
                <c:pt idx="170">
                  <c:v>1.8080171053554819</c:v>
                </c:pt>
                <c:pt idx="171">
                  <c:v>1.8117678946886668</c:v>
                </c:pt>
                <c:pt idx="172">
                  <c:v>1.8146535140887938</c:v>
                </c:pt>
                <c:pt idx="173">
                  <c:v>1.8164438501056726</c:v>
                </c:pt>
                <c:pt idx="174">
                  <c:v>1.8194704475056487</c:v>
                </c:pt>
                <c:pt idx="175">
                  <c:v>1.8217558495617592</c:v>
                </c:pt>
                <c:pt idx="176">
                  <c:v>1.8238252414475686</c:v>
                </c:pt>
                <c:pt idx="177">
                  <c:v>1.8228269100532153</c:v>
                </c:pt>
                <c:pt idx="178">
                  <c:v>1.8222354692025711</c:v>
                </c:pt>
                <c:pt idx="179">
                  <c:v>1.8217301657005958</c:v>
                </c:pt>
                <c:pt idx="180">
                  <c:v>1.8211066413178476</c:v>
                </c:pt>
                <c:pt idx="181">
                  <c:v>1.8206915230279859</c:v>
                </c:pt>
                <c:pt idx="182">
                  <c:v>1.8151504204541495</c:v>
                </c:pt>
                <c:pt idx="183">
                  <c:v>1.8106386323928483</c:v>
                </c:pt>
                <c:pt idx="184">
                  <c:v>1.8091099157359483</c:v>
                </c:pt>
                <c:pt idx="185">
                  <c:v>1.8062963363699682</c:v>
                </c:pt>
                <c:pt idx="186">
                  <c:v>1.8009453764621237</c:v>
                </c:pt>
                <c:pt idx="187">
                  <c:v>1.7952382384665964</c:v>
                </c:pt>
                <c:pt idx="188">
                  <c:v>1.7923751551701261</c:v>
                </c:pt>
                <c:pt idx="189">
                  <c:v>1.7880862233519823</c:v>
                </c:pt>
                <c:pt idx="190">
                  <c:v>1.7866877235545862</c:v>
                </c:pt>
                <c:pt idx="191">
                  <c:v>1.784843074669201</c:v>
                </c:pt>
                <c:pt idx="192">
                  <c:v>1.7834745809295158</c:v>
                </c:pt>
                <c:pt idx="193">
                  <c:v>1.7872512842262263</c:v>
                </c:pt>
                <c:pt idx="194">
                  <c:v>1.7908164025518334</c:v>
                </c:pt>
                <c:pt idx="195">
                  <c:v>1.7944333414602978</c:v>
                </c:pt>
                <c:pt idx="196">
                  <c:v>1.8048139420162645</c:v>
                </c:pt>
                <c:pt idx="197">
                  <c:v>1.816108143975401</c:v>
                </c:pt>
                <c:pt idx="198">
                  <c:v>1.8290384858881075</c:v>
                </c:pt>
                <c:pt idx="199">
                  <c:v>1.8450655449367237</c:v>
                </c:pt>
                <c:pt idx="200">
                  <c:v>1.8667925262821317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92-481B-B572-D10F354903FA}"/>
            </c:ext>
          </c:extLst>
        </c:ser>
        <c:ser>
          <c:idx val="4"/>
          <c:order val="2"/>
          <c:tx>
            <c:strRef>
              <c:f>'Case 5'!$J$1</c:f>
              <c:strCache>
                <c:ptCount val="1"/>
                <c:pt idx="0">
                  <c:v>SWR(D/a=3.500, Core=240#43)</c:v>
                </c:pt>
              </c:strCache>
            </c:strRef>
          </c:tx>
          <c:marker>
            <c:symbol val="none"/>
          </c:marker>
          <c:xVal>
            <c:numRef>
              <c:f>'Case 5'!$A$2:$A$202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5'!$J$2:$J$202</c:f>
              <c:numCache>
                <c:formatCode>General</c:formatCode>
                <c:ptCount val="201"/>
                <c:pt idx="1">
                  <c:v>1.0565114332458287</c:v>
                </c:pt>
                <c:pt idx="2">
                  <c:v>1.0261646300415161</c:v>
                </c:pt>
                <c:pt idx="3">
                  <c:v>1.0178247338161057</c:v>
                </c:pt>
                <c:pt idx="4">
                  <c:v>1.0151898157754797</c:v>
                </c:pt>
                <c:pt idx="5">
                  <c:v>1.0149517064920204</c:v>
                </c:pt>
                <c:pt idx="6">
                  <c:v>1.0138984173102552</c:v>
                </c:pt>
                <c:pt idx="7">
                  <c:v>1.0137103459277512</c:v>
                </c:pt>
                <c:pt idx="8">
                  <c:v>1.0118727345982386</c:v>
                </c:pt>
                <c:pt idx="9">
                  <c:v>1.0135346594012036</c:v>
                </c:pt>
                <c:pt idx="10">
                  <c:v>1.0136956639882939</c:v>
                </c:pt>
                <c:pt idx="11">
                  <c:v>1.0134988481191616</c:v>
                </c:pt>
                <c:pt idx="12">
                  <c:v>1.0141589588663142</c:v>
                </c:pt>
                <c:pt idx="13">
                  <c:v>1.0145069233842017</c:v>
                </c:pt>
                <c:pt idx="14">
                  <c:v>1.0145069233842017</c:v>
                </c:pt>
                <c:pt idx="15">
                  <c:v>1.0147351304762442</c:v>
                </c:pt>
                <c:pt idx="16">
                  <c:v>1.0161285119918082</c:v>
                </c:pt>
                <c:pt idx="17">
                  <c:v>1.017349787638137</c:v>
                </c:pt>
                <c:pt idx="18">
                  <c:v>1.0167383517771527</c:v>
                </c:pt>
                <c:pt idx="19">
                  <c:v>1.0172158081192624</c:v>
                </c:pt>
                <c:pt idx="20">
                  <c:v>1.0179673251201136</c:v>
                </c:pt>
                <c:pt idx="21">
                  <c:v>1.0190440542767174</c:v>
                </c:pt>
                <c:pt idx="22">
                  <c:v>1.0200790503381862</c:v>
                </c:pt>
                <c:pt idx="23">
                  <c:v>1.0213010390284931</c:v>
                </c:pt>
                <c:pt idx="24">
                  <c:v>1.0207529393910608</c:v>
                </c:pt>
                <c:pt idx="25">
                  <c:v>1.0233261007504724</c:v>
                </c:pt>
                <c:pt idx="26">
                  <c:v>1.0242618496685287</c:v>
                </c:pt>
                <c:pt idx="27">
                  <c:v>1.0248988932706242</c:v>
                </c:pt>
                <c:pt idx="28">
                  <c:v>1.0257150388133403</c:v>
                </c:pt>
                <c:pt idx="29">
                  <c:v>1.0279412947276034</c:v>
                </c:pt>
                <c:pt idx="30">
                  <c:v>1.0279888356771365</c:v>
                </c:pt>
                <c:pt idx="31">
                  <c:v>1.0307043022715681</c:v>
                </c:pt>
                <c:pt idx="32">
                  <c:v>1.031500160414802</c:v>
                </c:pt>
                <c:pt idx="33">
                  <c:v>1.032761509321575</c:v>
                </c:pt>
                <c:pt idx="34">
                  <c:v>1.0346400475422672</c:v>
                </c:pt>
                <c:pt idx="35">
                  <c:v>1.0382691796676562</c:v>
                </c:pt>
                <c:pt idx="36">
                  <c:v>1.0395761248717064</c:v>
                </c:pt>
                <c:pt idx="37">
                  <c:v>1.0391383470481299</c:v>
                </c:pt>
                <c:pt idx="38">
                  <c:v>1.042390234377665</c:v>
                </c:pt>
                <c:pt idx="39">
                  <c:v>1.0444318299680475</c:v>
                </c:pt>
                <c:pt idx="40">
                  <c:v>1.0453827836488441</c:v>
                </c:pt>
                <c:pt idx="41">
                  <c:v>1.0464083284017942</c:v>
                </c:pt>
                <c:pt idx="42">
                  <c:v>1.0502615338558148</c:v>
                </c:pt>
                <c:pt idx="43">
                  <c:v>1.0504939233282373</c:v>
                </c:pt>
                <c:pt idx="44">
                  <c:v>1.0530065135832183</c:v>
                </c:pt>
                <c:pt idx="45">
                  <c:v>1.0553496153301989</c:v>
                </c:pt>
                <c:pt idx="46">
                  <c:v>1.0570155476194298</c:v>
                </c:pt>
                <c:pt idx="47">
                  <c:v>1.058919878401172</c:v>
                </c:pt>
                <c:pt idx="48">
                  <c:v>1.0606395324212314</c:v>
                </c:pt>
                <c:pt idx="49">
                  <c:v>1.0625858255103646</c:v>
                </c:pt>
                <c:pt idx="50">
                  <c:v>1.0687633542660564</c:v>
                </c:pt>
                <c:pt idx="51">
                  <c:v>1.0822560484372912</c:v>
                </c:pt>
                <c:pt idx="52">
                  <c:v>1.0900048870278756</c:v>
                </c:pt>
                <c:pt idx="53">
                  <c:v>1.0906338300480387</c:v>
                </c:pt>
                <c:pt idx="54">
                  <c:v>1.0908504639819954</c:v>
                </c:pt>
                <c:pt idx="55">
                  <c:v>1.0920952612265085</c:v>
                </c:pt>
                <c:pt idx="56">
                  <c:v>1.09504070522437</c:v>
                </c:pt>
                <c:pt idx="57">
                  <c:v>1.0982447298189026</c:v>
                </c:pt>
                <c:pt idx="58">
                  <c:v>1.101002175923977</c:v>
                </c:pt>
                <c:pt idx="59">
                  <c:v>1.1042345345141267</c:v>
                </c:pt>
                <c:pt idx="60">
                  <c:v>1.1065382075641874</c:v>
                </c:pt>
                <c:pt idx="61">
                  <c:v>1.109158512025519</c:v>
                </c:pt>
                <c:pt idx="62">
                  <c:v>1.1125321567291957</c:v>
                </c:pt>
                <c:pt idx="63">
                  <c:v>1.1148941514343325</c:v>
                </c:pt>
                <c:pt idx="64">
                  <c:v>1.1174442194346972</c:v>
                </c:pt>
                <c:pt idx="65">
                  <c:v>1.1209494426919637</c:v>
                </c:pt>
                <c:pt idx="66">
                  <c:v>1.1243688336442064</c:v>
                </c:pt>
                <c:pt idx="67">
                  <c:v>1.127635616390098</c:v>
                </c:pt>
                <c:pt idx="68">
                  <c:v>1.1305356422816994</c:v>
                </c:pt>
                <c:pt idx="69">
                  <c:v>1.1334460384492422</c:v>
                </c:pt>
                <c:pt idx="70">
                  <c:v>1.1366751951073173</c:v>
                </c:pt>
                <c:pt idx="71">
                  <c:v>1.1396838135046985</c:v>
                </c:pt>
                <c:pt idx="72">
                  <c:v>1.1440855466564284</c:v>
                </c:pt>
                <c:pt idx="73">
                  <c:v>1.1471531640191912</c:v>
                </c:pt>
                <c:pt idx="74">
                  <c:v>1.1512977664051947</c:v>
                </c:pt>
                <c:pt idx="75">
                  <c:v>1.1551278919866099</c:v>
                </c:pt>
                <c:pt idx="76">
                  <c:v>1.1579630809952481</c:v>
                </c:pt>
                <c:pt idx="77">
                  <c:v>1.1612215006708586</c:v>
                </c:pt>
                <c:pt idx="78">
                  <c:v>1.1662241741826698</c:v>
                </c:pt>
                <c:pt idx="79">
                  <c:v>1.1691764179833237</c:v>
                </c:pt>
                <c:pt idx="80">
                  <c:v>1.173261806859937</c:v>
                </c:pt>
                <c:pt idx="81">
                  <c:v>1.1779474986213196</c:v>
                </c:pt>
                <c:pt idx="82">
                  <c:v>1.1809107724294312</c:v>
                </c:pt>
                <c:pt idx="83">
                  <c:v>1.1856671104596619</c:v>
                </c:pt>
                <c:pt idx="84">
                  <c:v>1.1887149193402968</c:v>
                </c:pt>
                <c:pt idx="85">
                  <c:v>1.1934082379790674</c:v>
                </c:pt>
                <c:pt idx="86">
                  <c:v>1.1970926375492252</c:v>
                </c:pt>
                <c:pt idx="87">
                  <c:v>1.2006229769968602</c:v>
                </c:pt>
                <c:pt idx="88">
                  <c:v>1.2045400227909715</c:v>
                </c:pt>
                <c:pt idx="89">
                  <c:v>1.2081924987241617</c:v>
                </c:pt>
                <c:pt idx="90">
                  <c:v>1.2129835910183331</c:v>
                </c:pt>
                <c:pt idx="91">
                  <c:v>1.2167989464799505</c:v>
                </c:pt>
                <c:pt idx="92">
                  <c:v>1.220409078018271</c:v>
                </c:pt>
                <c:pt idx="93">
                  <c:v>1.2237217760378973</c:v>
                </c:pt>
                <c:pt idx="94">
                  <c:v>1.2284316166527189</c:v>
                </c:pt>
                <c:pt idx="95">
                  <c:v>1.2310889697852754</c:v>
                </c:pt>
                <c:pt idx="96">
                  <c:v>1.2349735924733534</c:v>
                </c:pt>
                <c:pt idx="97">
                  <c:v>1.2388479343147503</c:v>
                </c:pt>
                <c:pt idx="98">
                  <c:v>1.2405226725756984</c:v>
                </c:pt>
                <c:pt idx="99">
                  <c:v>1.2440715834902274</c:v>
                </c:pt>
                <c:pt idx="100">
                  <c:v>1.2462130275454038</c:v>
                </c:pt>
                <c:pt idx="101">
                  <c:v>1.2491668218400496</c:v>
                </c:pt>
                <c:pt idx="102">
                  <c:v>1.2514926735320184</c:v>
                </c:pt>
                <c:pt idx="103">
                  <c:v>1.2544253971885273</c:v>
                </c:pt>
                <c:pt idx="104">
                  <c:v>1.255879049366466</c:v>
                </c:pt>
                <c:pt idx="105">
                  <c:v>1.2562409363737448</c:v>
                </c:pt>
                <c:pt idx="106">
                  <c:v>1.2570659422554371</c:v>
                </c:pt>
                <c:pt idx="107">
                  <c:v>1.2572521497058453</c:v>
                </c:pt>
                <c:pt idx="108">
                  <c:v>1.2572008093582516</c:v>
                </c:pt>
                <c:pt idx="109">
                  <c:v>1.2550454627014822</c:v>
                </c:pt>
                <c:pt idx="110">
                  <c:v>1.2530187805017505</c:v>
                </c:pt>
                <c:pt idx="111">
                  <c:v>1.2501039820239059</c:v>
                </c:pt>
                <c:pt idx="112">
                  <c:v>1.2510867442568359</c:v>
                </c:pt>
                <c:pt idx="113">
                  <c:v>1.2551791326092858</c:v>
                </c:pt>
                <c:pt idx="114">
                  <c:v>1.2637891032879878</c:v>
                </c:pt>
                <c:pt idx="115">
                  <c:v>1.2736853565799902</c:v>
                </c:pt>
                <c:pt idx="116">
                  <c:v>1.2879664661690635</c:v>
                </c:pt>
                <c:pt idx="117">
                  <c:v>1.3076118527748457</c:v>
                </c:pt>
                <c:pt idx="118">
                  <c:v>1.3325792849114648</c:v>
                </c:pt>
                <c:pt idx="119">
                  <c:v>1.357880639361037</c:v>
                </c:pt>
                <c:pt idx="120">
                  <c:v>1.3800421046502869</c:v>
                </c:pt>
                <c:pt idx="121">
                  <c:v>1.3957177770502391</c:v>
                </c:pt>
                <c:pt idx="122">
                  <c:v>1.4046462751873565</c:v>
                </c:pt>
                <c:pt idx="123">
                  <c:v>1.4099413415853776</c:v>
                </c:pt>
                <c:pt idx="124">
                  <c:v>1.4267944209298153</c:v>
                </c:pt>
                <c:pt idx="125">
                  <c:v>1.4480598857335134</c:v>
                </c:pt>
                <c:pt idx="126">
                  <c:v>1.4614998066088363</c:v>
                </c:pt>
                <c:pt idx="127">
                  <c:v>1.4708479083963535</c:v>
                </c:pt>
                <c:pt idx="128">
                  <c:v>1.4765724648313288</c:v>
                </c:pt>
                <c:pt idx="129">
                  <c:v>1.4803980192213502</c:v>
                </c:pt>
                <c:pt idx="130">
                  <c:v>1.4861634859820583</c:v>
                </c:pt>
                <c:pt idx="131">
                  <c:v>1.4942775776105266</c:v>
                </c:pt>
                <c:pt idx="132">
                  <c:v>1.5001060260049504</c:v>
                </c:pt>
                <c:pt idx="133">
                  <c:v>1.5013079538830318</c:v>
                </c:pt>
                <c:pt idx="134">
                  <c:v>1.5093942026199105</c:v>
                </c:pt>
                <c:pt idx="135">
                  <c:v>1.51364886449539</c:v>
                </c:pt>
                <c:pt idx="136">
                  <c:v>1.5174664309911976</c:v>
                </c:pt>
                <c:pt idx="137">
                  <c:v>1.5218827165647415</c:v>
                </c:pt>
                <c:pt idx="138">
                  <c:v>1.5299735723177503</c:v>
                </c:pt>
                <c:pt idx="139">
                  <c:v>1.5320416751561012</c:v>
                </c:pt>
                <c:pt idx="140">
                  <c:v>1.5347154298998067</c:v>
                </c:pt>
                <c:pt idx="141">
                  <c:v>1.5405187649226626</c:v>
                </c:pt>
                <c:pt idx="142">
                  <c:v>1.5454985296413197</c:v>
                </c:pt>
                <c:pt idx="143">
                  <c:v>1.5491341171687776</c:v>
                </c:pt>
                <c:pt idx="144">
                  <c:v>1.5537831839338077</c:v>
                </c:pt>
                <c:pt idx="145">
                  <c:v>1.5572023933075054</c:v>
                </c:pt>
                <c:pt idx="146">
                  <c:v>1.5611135028266754</c:v>
                </c:pt>
                <c:pt idx="147">
                  <c:v>1.5655830558676089</c:v>
                </c:pt>
                <c:pt idx="148">
                  <c:v>1.5683929605568219</c:v>
                </c:pt>
                <c:pt idx="149">
                  <c:v>1.5720311288967024</c:v>
                </c:pt>
                <c:pt idx="150">
                  <c:v>1.577547083691909</c:v>
                </c:pt>
                <c:pt idx="151">
                  <c:v>1.5816407345497034</c:v>
                </c:pt>
                <c:pt idx="152">
                  <c:v>1.5871036949188913</c:v>
                </c:pt>
                <c:pt idx="153">
                  <c:v>1.5919942155044378</c:v>
                </c:pt>
                <c:pt idx="154">
                  <c:v>1.5957558032041483</c:v>
                </c:pt>
                <c:pt idx="155">
                  <c:v>1.5992081099031463</c:v>
                </c:pt>
                <c:pt idx="156">
                  <c:v>1.6031380522618615</c:v>
                </c:pt>
                <c:pt idx="157">
                  <c:v>1.6065420362074823</c:v>
                </c:pt>
                <c:pt idx="158">
                  <c:v>1.6100716201685719</c:v>
                </c:pt>
                <c:pt idx="159">
                  <c:v>1.6150931258408383</c:v>
                </c:pt>
                <c:pt idx="160">
                  <c:v>1.6173852760350866</c:v>
                </c:pt>
                <c:pt idx="161">
                  <c:v>1.6202071809898317</c:v>
                </c:pt>
                <c:pt idx="162">
                  <c:v>1.6221821799718383</c:v>
                </c:pt>
                <c:pt idx="163">
                  <c:v>1.6235940134793201</c:v>
                </c:pt>
                <c:pt idx="164">
                  <c:v>1.6271011486085638</c:v>
                </c:pt>
                <c:pt idx="165">
                  <c:v>1.627117651501409</c:v>
                </c:pt>
                <c:pt idx="166">
                  <c:v>1.628124143018409</c:v>
                </c:pt>
                <c:pt idx="167">
                  <c:v>1.6273910478483278</c:v>
                </c:pt>
                <c:pt idx="168">
                  <c:v>1.6288216317343955</c:v>
                </c:pt>
                <c:pt idx="169">
                  <c:v>1.6292013928633966</c:v>
                </c:pt>
                <c:pt idx="170">
                  <c:v>1.6297716217989995</c:v>
                </c:pt>
                <c:pt idx="171">
                  <c:v>1.6290500793452491</c:v>
                </c:pt>
                <c:pt idx="172">
                  <c:v>1.6280673113445618</c:v>
                </c:pt>
                <c:pt idx="173">
                  <c:v>1.626295043279818</c:v>
                </c:pt>
                <c:pt idx="174">
                  <c:v>1.6248795393612334</c:v>
                </c:pt>
                <c:pt idx="175">
                  <c:v>1.6234884308045177</c:v>
                </c:pt>
                <c:pt idx="176">
                  <c:v>1.6230115157318818</c:v>
                </c:pt>
                <c:pt idx="177">
                  <c:v>1.6194962508617325</c:v>
                </c:pt>
                <c:pt idx="178">
                  <c:v>1.6161817656258521</c:v>
                </c:pt>
                <c:pt idx="179">
                  <c:v>1.6141590308923222</c:v>
                </c:pt>
                <c:pt idx="180">
                  <c:v>1.6097108808473188</c:v>
                </c:pt>
                <c:pt idx="181">
                  <c:v>1.606593233321064</c:v>
                </c:pt>
                <c:pt idx="182">
                  <c:v>1.6015449125724097</c:v>
                </c:pt>
                <c:pt idx="183">
                  <c:v>1.5975249286676152</c:v>
                </c:pt>
                <c:pt idx="184">
                  <c:v>1.5924654108937031</c:v>
                </c:pt>
                <c:pt idx="185">
                  <c:v>1.5881540804173242</c:v>
                </c:pt>
                <c:pt idx="186">
                  <c:v>1.5832065014648862</c:v>
                </c:pt>
                <c:pt idx="187">
                  <c:v>1.5782675603569529</c:v>
                </c:pt>
                <c:pt idx="188">
                  <c:v>1.5725580584265055</c:v>
                </c:pt>
                <c:pt idx="189">
                  <c:v>1.5666891784094541</c:v>
                </c:pt>
                <c:pt idx="190">
                  <c:v>1.5634315734245925</c:v>
                </c:pt>
                <c:pt idx="191">
                  <c:v>1.5577639388785076</c:v>
                </c:pt>
                <c:pt idx="192">
                  <c:v>1.5539455511017704</c:v>
                </c:pt>
                <c:pt idx="193">
                  <c:v>1.5508824217925745</c:v>
                </c:pt>
                <c:pt idx="194">
                  <c:v>1.5482857371975491</c:v>
                </c:pt>
                <c:pt idx="195">
                  <c:v>1.5491236793752496</c:v>
                </c:pt>
                <c:pt idx="196">
                  <c:v>1.5502351216480637</c:v>
                </c:pt>
                <c:pt idx="197">
                  <c:v>1.5501983761540099</c:v>
                </c:pt>
                <c:pt idx="198">
                  <c:v>1.5537360534987152</c:v>
                </c:pt>
                <c:pt idx="199">
                  <c:v>1.5587706526895433</c:v>
                </c:pt>
                <c:pt idx="200">
                  <c:v>1.5614000622876389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92-481B-B572-D10F354903FA}"/>
            </c:ext>
          </c:extLst>
        </c:ser>
        <c:ser>
          <c:idx val="1"/>
          <c:order val="3"/>
          <c:tx>
            <c:strRef>
              <c:f>'Case 3'!$J$1</c:f>
              <c:strCache>
                <c:ptCount val="1"/>
                <c:pt idx="0">
                  <c:v>SWR(D/a=2.833, Core=140#43)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3'!$J$2:$J$202</c:f>
              <c:numCache>
                <c:formatCode>General</c:formatCode>
                <c:ptCount val="201"/>
                <c:pt idx="1">
                  <c:v>1.0878601656157301</c:v>
                </c:pt>
                <c:pt idx="2">
                  <c:v>1.0424871852117865</c:v>
                </c:pt>
                <c:pt idx="3">
                  <c:v>1.0284034424971129</c:v>
                </c:pt>
                <c:pt idx="4">
                  <c:v>1.0245180618645939</c:v>
                </c:pt>
                <c:pt idx="5">
                  <c:v>1.0230955074980368</c:v>
                </c:pt>
                <c:pt idx="6">
                  <c:v>1.0224716102862961</c:v>
                </c:pt>
                <c:pt idx="7">
                  <c:v>1.0222465094309494</c:v>
                </c:pt>
                <c:pt idx="8">
                  <c:v>1.0230599666752254</c:v>
                </c:pt>
                <c:pt idx="9">
                  <c:v>1.0230614014958677</c:v>
                </c:pt>
                <c:pt idx="10">
                  <c:v>1.0251239116365787</c:v>
                </c:pt>
                <c:pt idx="11">
                  <c:v>1.0255620735666551</c:v>
                </c:pt>
                <c:pt idx="12">
                  <c:v>1.026574040461999</c:v>
                </c:pt>
                <c:pt idx="13">
                  <c:v>1.0268647252105547</c:v>
                </c:pt>
                <c:pt idx="14">
                  <c:v>1.0284657050491668</c:v>
                </c:pt>
                <c:pt idx="15">
                  <c:v>1.0301334843558028</c:v>
                </c:pt>
                <c:pt idx="16">
                  <c:v>1.030919115457172</c:v>
                </c:pt>
                <c:pt idx="17">
                  <c:v>1.0327218546994172</c:v>
                </c:pt>
                <c:pt idx="18">
                  <c:v>1.0336693680711579</c:v>
                </c:pt>
                <c:pt idx="19">
                  <c:v>1.0337443244961799</c:v>
                </c:pt>
                <c:pt idx="20">
                  <c:v>1.0351993458349935</c:v>
                </c:pt>
                <c:pt idx="21">
                  <c:v>1.036447854774859</c:v>
                </c:pt>
                <c:pt idx="22">
                  <c:v>1.0382323941992631</c:v>
                </c:pt>
                <c:pt idx="23">
                  <c:v>1.0378777378241508</c:v>
                </c:pt>
                <c:pt idx="24">
                  <c:v>1.0394764741996754</c:v>
                </c:pt>
                <c:pt idx="25">
                  <c:v>1.0422747811560182</c:v>
                </c:pt>
                <c:pt idx="26">
                  <c:v>1.0427263864678735</c:v>
                </c:pt>
                <c:pt idx="27">
                  <c:v>1.0447216449275896</c:v>
                </c:pt>
                <c:pt idx="28">
                  <c:v>1.0451870687598173</c:v>
                </c:pt>
                <c:pt idx="29">
                  <c:v>1.046690384692065</c:v>
                </c:pt>
                <c:pt idx="30">
                  <c:v>1.0473134804142101</c:v>
                </c:pt>
                <c:pt idx="31">
                  <c:v>1.0496476960471479</c:v>
                </c:pt>
                <c:pt idx="32">
                  <c:v>1.0520662370185201</c:v>
                </c:pt>
                <c:pt idx="33">
                  <c:v>1.0517490352363328</c:v>
                </c:pt>
                <c:pt idx="34">
                  <c:v>1.0543695900826662</c:v>
                </c:pt>
                <c:pt idx="35">
                  <c:v>1.0590785194255594</c:v>
                </c:pt>
                <c:pt idx="36">
                  <c:v>1.0576271748927495</c:v>
                </c:pt>
                <c:pt idx="37">
                  <c:v>1.0579430975140049</c:v>
                </c:pt>
                <c:pt idx="38">
                  <c:v>1.0622354637066365</c:v>
                </c:pt>
                <c:pt idx="39">
                  <c:v>1.0639413588907309</c:v>
                </c:pt>
                <c:pt idx="40">
                  <c:v>1.0620257872858951</c:v>
                </c:pt>
                <c:pt idx="41">
                  <c:v>1.065418390116355</c:v>
                </c:pt>
                <c:pt idx="42">
                  <c:v>1.0682988928440444</c:v>
                </c:pt>
                <c:pt idx="43">
                  <c:v>1.0695403200735858</c:v>
                </c:pt>
                <c:pt idx="44">
                  <c:v>1.0706192172585647</c:v>
                </c:pt>
                <c:pt idx="45">
                  <c:v>1.0732940376691646</c:v>
                </c:pt>
                <c:pt idx="46">
                  <c:v>1.0744969424800934</c:v>
                </c:pt>
                <c:pt idx="47">
                  <c:v>1.0752865858215985</c:v>
                </c:pt>
                <c:pt idx="48">
                  <c:v>1.0765495468066444</c:v>
                </c:pt>
                <c:pt idx="49">
                  <c:v>1.0783035856159733</c:v>
                </c:pt>
                <c:pt idx="50">
                  <c:v>1.0789537802145346</c:v>
                </c:pt>
                <c:pt idx="51">
                  <c:v>1.0842810373975</c:v>
                </c:pt>
                <c:pt idx="52">
                  <c:v>1.0901536059701089</c:v>
                </c:pt>
                <c:pt idx="53">
                  <c:v>1.0943007488656593</c:v>
                </c:pt>
                <c:pt idx="54">
                  <c:v>1.0961603414147616</c:v>
                </c:pt>
                <c:pt idx="55">
                  <c:v>1.0986132179887746</c:v>
                </c:pt>
                <c:pt idx="56">
                  <c:v>1.1006634149816161</c:v>
                </c:pt>
                <c:pt idx="57">
                  <c:v>1.1024503148342544</c:v>
                </c:pt>
                <c:pt idx="58">
                  <c:v>1.1046141422749529</c:v>
                </c:pt>
                <c:pt idx="59">
                  <c:v>1.1073927218097783</c:v>
                </c:pt>
                <c:pt idx="60">
                  <c:v>1.1098738591796373</c:v>
                </c:pt>
                <c:pt idx="61">
                  <c:v>1.1122267998291613</c:v>
                </c:pt>
                <c:pt idx="62">
                  <c:v>1.1141864493769951</c:v>
                </c:pt>
                <c:pt idx="63">
                  <c:v>1.1164822097823861</c:v>
                </c:pt>
                <c:pt idx="64">
                  <c:v>1.1186499259302687</c:v>
                </c:pt>
                <c:pt idx="65">
                  <c:v>1.1207157324220092</c:v>
                </c:pt>
                <c:pt idx="66">
                  <c:v>1.1237437464165474</c:v>
                </c:pt>
                <c:pt idx="67">
                  <c:v>1.1263594133911852</c:v>
                </c:pt>
                <c:pt idx="68">
                  <c:v>1.1292670034831509</c:v>
                </c:pt>
                <c:pt idx="69">
                  <c:v>1.1320757595300779</c:v>
                </c:pt>
                <c:pt idx="70">
                  <c:v>1.1348240622755765</c:v>
                </c:pt>
                <c:pt idx="71">
                  <c:v>1.1366124364341927</c:v>
                </c:pt>
                <c:pt idx="72">
                  <c:v>1.1398418375091237</c:v>
                </c:pt>
                <c:pt idx="73">
                  <c:v>1.1417622170237676</c:v>
                </c:pt>
                <c:pt idx="74">
                  <c:v>1.1452939304289096</c:v>
                </c:pt>
                <c:pt idx="75">
                  <c:v>1.1481796024975173</c:v>
                </c:pt>
                <c:pt idx="76">
                  <c:v>1.1507729729813332</c:v>
                </c:pt>
                <c:pt idx="77">
                  <c:v>1.1543303040881743</c:v>
                </c:pt>
                <c:pt idx="78">
                  <c:v>1.1569953677999194</c:v>
                </c:pt>
                <c:pt idx="79">
                  <c:v>1.1597066509595262</c:v>
                </c:pt>
                <c:pt idx="80">
                  <c:v>1.1629568968949386</c:v>
                </c:pt>
                <c:pt idx="81">
                  <c:v>1.1665808111171283</c:v>
                </c:pt>
                <c:pt idx="82">
                  <c:v>1.1700560763948806</c:v>
                </c:pt>
                <c:pt idx="83">
                  <c:v>1.1732006733497455</c:v>
                </c:pt>
                <c:pt idx="84">
                  <c:v>1.176062652993062</c:v>
                </c:pt>
                <c:pt idx="85">
                  <c:v>1.1804535598085162</c:v>
                </c:pt>
                <c:pt idx="86">
                  <c:v>1.1829080044616873</c:v>
                </c:pt>
                <c:pt idx="87">
                  <c:v>1.1871811576812159</c:v>
                </c:pt>
                <c:pt idx="88">
                  <c:v>1.1907422697589529</c:v>
                </c:pt>
                <c:pt idx="89">
                  <c:v>1.1940318016074232</c:v>
                </c:pt>
                <c:pt idx="90">
                  <c:v>1.1976480645050958</c:v>
                </c:pt>
                <c:pt idx="91">
                  <c:v>1.2008289488627883</c:v>
                </c:pt>
                <c:pt idx="92">
                  <c:v>1.2052520130453441</c:v>
                </c:pt>
                <c:pt idx="93">
                  <c:v>1.2085743752669496</c:v>
                </c:pt>
                <c:pt idx="94">
                  <c:v>1.2129947210652079</c:v>
                </c:pt>
                <c:pt idx="95">
                  <c:v>1.2175052604095213</c:v>
                </c:pt>
                <c:pt idx="96">
                  <c:v>1.2203193101690457</c:v>
                </c:pt>
                <c:pt idx="97">
                  <c:v>1.2251779318653493</c:v>
                </c:pt>
                <c:pt idx="98">
                  <c:v>1.2275669043572786</c:v>
                </c:pt>
                <c:pt idx="99">
                  <c:v>1.2322163620927022</c:v>
                </c:pt>
                <c:pt idx="100">
                  <c:v>1.2362179298204905</c:v>
                </c:pt>
                <c:pt idx="101">
                  <c:v>1.2405855412935587</c:v>
                </c:pt>
                <c:pt idx="102">
                  <c:v>1.2443471807827906</c:v>
                </c:pt>
                <c:pt idx="103">
                  <c:v>1.2486737828591123</c:v>
                </c:pt>
                <c:pt idx="104">
                  <c:v>1.2537071207447568</c:v>
                </c:pt>
                <c:pt idx="105">
                  <c:v>1.25775002016728</c:v>
                </c:pt>
                <c:pt idx="106">
                  <c:v>1.2627770286984012</c:v>
                </c:pt>
                <c:pt idx="107">
                  <c:v>1.2666322165731858</c:v>
                </c:pt>
                <c:pt idx="108">
                  <c:v>1.2700132066701926</c:v>
                </c:pt>
                <c:pt idx="109">
                  <c:v>1.2745420728613912</c:v>
                </c:pt>
                <c:pt idx="110">
                  <c:v>1.278959320299897</c:v>
                </c:pt>
                <c:pt idx="111">
                  <c:v>1.2829658606697079</c:v>
                </c:pt>
                <c:pt idx="112">
                  <c:v>1.2877503054133916</c:v>
                </c:pt>
                <c:pt idx="113">
                  <c:v>1.2923048786572042</c:v>
                </c:pt>
                <c:pt idx="114">
                  <c:v>1.2975445951213873</c:v>
                </c:pt>
                <c:pt idx="115">
                  <c:v>1.3021122468960438</c:v>
                </c:pt>
                <c:pt idx="116">
                  <c:v>1.307414529872124</c:v>
                </c:pt>
                <c:pt idx="117">
                  <c:v>1.3120448564484255</c:v>
                </c:pt>
                <c:pt idx="118">
                  <c:v>1.316893719428881</c:v>
                </c:pt>
                <c:pt idx="119">
                  <c:v>1.3224019653031385</c:v>
                </c:pt>
                <c:pt idx="120">
                  <c:v>1.3266257890694571</c:v>
                </c:pt>
                <c:pt idx="121">
                  <c:v>1.3312311320812553</c:v>
                </c:pt>
                <c:pt idx="122">
                  <c:v>1.3362359704323943</c:v>
                </c:pt>
                <c:pt idx="123">
                  <c:v>1.339833580580712</c:v>
                </c:pt>
                <c:pt idx="124">
                  <c:v>1.3451415632924555</c:v>
                </c:pt>
                <c:pt idx="125">
                  <c:v>1.34757708755943</c:v>
                </c:pt>
                <c:pt idx="126">
                  <c:v>1.3538961304220074</c:v>
                </c:pt>
                <c:pt idx="127">
                  <c:v>1.3592520257099432</c:v>
                </c:pt>
                <c:pt idx="128">
                  <c:v>1.3640517006641801</c:v>
                </c:pt>
                <c:pt idx="129">
                  <c:v>1.371077557144629</c:v>
                </c:pt>
                <c:pt idx="130">
                  <c:v>1.3777258568212101</c:v>
                </c:pt>
                <c:pt idx="131">
                  <c:v>1.3822754422867785</c:v>
                </c:pt>
                <c:pt idx="132">
                  <c:v>1.3893780061757006</c:v>
                </c:pt>
                <c:pt idx="133">
                  <c:v>1.3936653558327594</c:v>
                </c:pt>
                <c:pt idx="134">
                  <c:v>1.4007592101048643</c:v>
                </c:pt>
                <c:pt idx="135">
                  <c:v>1.4105617408120197</c:v>
                </c:pt>
                <c:pt idx="136">
                  <c:v>1.4217834751952818</c:v>
                </c:pt>
                <c:pt idx="137">
                  <c:v>1.4345829680303213</c:v>
                </c:pt>
                <c:pt idx="138">
                  <c:v>1.4460844911438813</c:v>
                </c:pt>
                <c:pt idx="139">
                  <c:v>1.4552828108440692</c:v>
                </c:pt>
                <c:pt idx="140">
                  <c:v>1.4623624151470704</c:v>
                </c:pt>
                <c:pt idx="141">
                  <c:v>1.4732023107903385</c:v>
                </c:pt>
                <c:pt idx="142">
                  <c:v>1.482256716366712</c:v>
                </c:pt>
                <c:pt idx="143">
                  <c:v>1.489103540864515</c:v>
                </c:pt>
                <c:pt idx="144">
                  <c:v>1.4978000481838234</c:v>
                </c:pt>
                <c:pt idx="145">
                  <c:v>1.5091044005959793</c:v>
                </c:pt>
                <c:pt idx="146">
                  <c:v>1.5170171171329536</c:v>
                </c:pt>
                <c:pt idx="147">
                  <c:v>1.5242409685419174</c:v>
                </c:pt>
                <c:pt idx="148">
                  <c:v>1.5304738257535684</c:v>
                </c:pt>
                <c:pt idx="149">
                  <c:v>1.5373249309596184</c:v>
                </c:pt>
                <c:pt idx="150">
                  <c:v>1.5462100650107655</c:v>
                </c:pt>
                <c:pt idx="151">
                  <c:v>1.5518444001897949</c:v>
                </c:pt>
                <c:pt idx="152">
                  <c:v>1.5583787330186398</c:v>
                </c:pt>
                <c:pt idx="153">
                  <c:v>1.5659318508525792</c:v>
                </c:pt>
                <c:pt idx="154">
                  <c:v>1.5740064618217742</c:v>
                </c:pt>
                <c:pt idx="155">
                  <c:v>1.5818944228765008</c:v>
                </c:pt>
                <c:pt idx="156">
                  <c:v>1.591239468659835</c:v>
                </c:pt>
                <c:pt idx="157">
                  <c:v>1.5988705011282707</c:v>
                </c:pt>
                <c:pt idx="158">
                  <c:v>1.6087022986572541</c:v>
                </c:pt>
                <c:pt idx="159">
                  <c:v>1.6173218736341874</c:v>
                </c:pt>
                <c:pt idx="160">
                  <c:v>1.6311350537452338</c:v>
                </c:pt>
                <c:pt idx="161">
                  <c:v>1.642484311886284</c:v>
                </c:pt>
                <c:pt idx="162">
                  <c:v>1.6571503004180799</c:v>
                </c:pt>
                <c:pt idx="163">
                  <c:v>1.6709823442257212</c:v>
                </c:pt>
                <c:pt idx="164">
                  <c:v>1.6826720964863311</c:v>
                </c:pt>
                <c:pt idx="165">
                  <c:v>1.695136052970746</c:v>
                </c:pt>
                <c:pt idx="166">
                  <c:v>1.7058479216075304</c:v>
                </c:pt>
                <c:pt idx="167">
                  <c:v>1.7170037272773346</c:v>
                </c:pt>
                <c:pt idx="168">
                  <c:v>1.7287177716793773</c:v>
                </c:pt>
                <c:pt idx="169">
                  <c:v>1.7387976442712196</c:v>
                </c:pt>
                <c:pt idx="170">
                  <c:v>1.7493030072143418</c:v>
                </c:pt>
                <c:pt idx="171">
                  <c:v>1.7578916981721346</c:v>
                </c:pt>
                <c:pt idx="172">
                  <c:v>1.7645547820529015</c:v>
                </c:pt>
                <c:pt idx="173">
                  <c:v>1.7743149818609094</c:v>
                </c:pt>
                <c:pt idx="174">
                  <c:v>1.7819809712532888</c:v>
                </c:pt>
                <c:pt idx="175">
                  <c:v>1.7893565493235042</c:v>
                </c:pt>
                <c:pt idx="176">
                  <c:v>1.7975034163399055</c:v>
                </c:pt>
                <c:pt idx="177">
                  <c:v>1.8069418038971734</c:v>
                </c:pt>
                <c:pt idx="178">
                  <c:v>1.814679457988766</c:v>
                </c:pt>
                <c:pt idx="179">
                  <c:v>1.8224318579888072</c:v>
                </c:pt>
                <c:pt idx="180">
                  <c:v>1.8299857949644061</c:v>
                </c:pt>
                <c:pt idx="181">
                  <c:v>1.8400375648965122</c:v>
                </c:pt>
                <c:pt idx="182">
                  <c:v>1.8509079755748294</c:v>
                </c:pt>
                <c:pt idx="183">
                  <c:v>1.8629519567572823</c:v>
                </c:pt>
                <c:pt idx="184">
                  <c:v>1.8757338733682962</c:v>
                </c:pt>
                <c:pt idx="185">
                  <c:v>1.8933309592937053</c:v>
                </c:pt>
                <c:pt idx="186">
                  <c:v>1.9103631962486098</c:v>
                </c:pt>
                <c:pt idx="187">
                  <c:v>1.9368141516825412</c:v>
                </c:pt>
                <c:pt idx="188">
                  <c:v>1.9792821837267645</c:v>
                </c:pt>
                <c:pt idx="189">
                  <c:v>2.0455605106265016</c:v>
                </c:pt>
                <c:pt idx="190">
                  <c:v>2.1389387969166105</c:v>
                </c:pt>
                <c:pt idx="191">
                  <c:v>2.215238945284367</c:v>
                </c:pt>
                <c:pt idx="192">
                  <c:v>2.1847456241910472</c:v>
                </c:pt>
                <c:pt idx="193">
                  <c:v>2.0829819821418236</c:v>
                </c:pt>
                <c:pt idx="194">
                  <c:v>1.9990024148328953</c:v>
                </c:pt>
                <c:pt idx="195">
                  <c:v>1.9469684281503417</c:v>
                </c:pt>
                <c:pt idx="196">
                  <c:v>1.9188584130934514</c:v>
                </c:pt>
                <c:pt idx="197">
                  <c:v>1.9003179021441656</c:v>
                </c:pt>
                <c:pt idx="198">
                  <c:v>1.8908918813544988</c:v>
                </c:pt>
                <c:pt idx="199">
                  <c:v>1.8887102730648773</c:v>
                </c:pt>
                <c:pt idx="200">
                  <c:v>1.894973308496869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92-481B-B572-D10F354903FA}"/>
            </c:ext>
          </c:extLst>
        </c:ser>
        <c:ser>
          <c:idx val="2"/>
          <c:order val="4"/>
          <c:tx>
            <c:strRef>
              <c:f>'Case 2'!$J$1</c:f>
              <c:strCache>
                <c:ptCount val="1"/>
                <c:pt idx="0">
                  <c:v>SWR(D/a=2.542, Core=140#43)</c:v>
                </c:pt>
              </c:strCache>
            </c:strRef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2'!$J$2:$J$202</c:f>
              <c:numCache>
                <c:formatCode>General</c:formatCode>
                <c:ptCount val="201"/>
                <c:pt idx="1">
                  <c:v>1.0542254352949305</c:v>
                </c:pt>
                <c:pt idx="2">
                  <c:v>1.0109991276913075</c:v>
                </c:pt>
                <c:pt idx="3">
                  <c:v>1.0077284668776865</c:v>
                </c:pt>
                <c:pt idx="4">
                  <c:v>1.0206021685219593</c:v>
                </c:pt>
                <c:pt idx="5">
                  <c:v>1.0313207461636122</c:v>
                </c:pt>
                <c:pt idx="6">
                  <c:v>1.0415350690433671</c:v>
                </c:pt>
                <c:pt idx="7">
                  <c:v>1.0518522278468909</c:v>
                </c:pt>
                <c:pt idx="8">
                  <c:v>1.0615068037941615</c:v>
                </c:pt>
                <c:pt idx="9">
                  <c:v>1.0710980085957471</c:v>
                </c:pt>
                <c:pt idx="10">
                  <c:v>1.0796755382471745</c:v>
                </c:pt>
                <c:pt idx="11">
                  <c:v>1.089953986671448</c:v>
                </c:pt>
                <c:pt idx="12">
                  <c:v>1.0985793823035845</c:v>
                </c:pt>
                <c:pt idx="13">
                  <c:v>1.1078834568329485</c:v>
                </c:pt>
                <c:pt idx="14">
                  <c:v>1.1184830779319122</c:v>
                </c:pt>
                <c:pt idx="15">
                  <c:v>1.1268762147807923</c:v>
                </c:pt>
                <c:pt idx="16">
                  <c:v>1.1377152070187213</c:v>
                </c:pt>
                <c:pt idx="17">
                  <c:v>1.1462777068652696</c:v>
                </c:pt>
                <c:pt idx="18">
                  <c:v>1.1564660310904917</c:v>
                </c:pt>
                <c:pt idx="19">
                  <c:v>1.1658519421643139</c:v>
                </c:pt>
                <c:pt idx="20">
                  <c:v>1.1760072066272884</c:v>
                </c:pt>
                <c:pt idx="21">
                  <c:v>1.1862250186278149</c:v>
                </c:pt>
                <c:pt idx="22">
                  <c:v>1.1956566042464358</c:v>
                </c:pt>
                <c:pt idx="23">
                  <c:v>1.2055618868137592</c:v>
                </c:pt>
                <c:pt idx="24">
                  <c:v>1.2154791100810645</c:v>
                </c:pt>
                <c:pt idx="25">
                  <c:v>1.2247342244797057</c:v>
                </c:pt>
                <c:pt idx="26">
                  <c:v>1.2355759966406608</c:v>
                </c:pt>
                <c:pt idx="27">
                  <c:v>1.2459508714412737</c:v>
                </c:pt>
                <c:pt idx="28">
                  <c:v>1.2567854130925205</c:v>
                </c:pt>
                <c:pt idx="29">
                  <c:v>1.2663245609633202</c:v>
                </c:pt>
                <c:pt idx="30">
                  <c:v>1.2770800518406642</c:v>
                </c:pt>
                <c:pt idx="31">
                  <c:v>1.2876641966645714</c:v>
                </c:pt>
                <c:pt idx="32">
                  <c:v>1.2966481850325433</c:v>
                </c:pt>
                <c:pt idx="33">
                  <c:v>1.3069297739571251</c:v>
                </c:pt>
                <c:pt idx="34">
                  <c:v>1.3181562834339922</c:v>
                </c:pt>
                <c:pt idx="35">
                  <c:v>1.3266323882618862</c:v>
                </c:pt>
                <c:pt idx="36">
                  <c:v>1.3365999027730133</c:v>
                </c:pt>
                <c:pt idx="37">
                  <c:v>1.3499824385600072</c:v>
                </c:pt>
                <c:pt idx="38">
                  <c:v>1.3617178250584598</c:v>
                </c:pt>
                <c:pt idx="39">
                  <c:v>1.3701279440404419</c:v>
                </c:pt>
                <c:pt idx="40">
                  <c:v>1.3823553681051246</c:v>
                </c:pt>
                <c:pt idx="41">
                  <c:v>1.3974423453015032</c:v>
                </c:pt>
                <c:pt idx="42">
                  <c:v>1.4048239339994768</c:v>
                </c:pt>
                <c:pt idx="43">
                  <c:v>1.4144388630644906</c:v>
                </c:pt>
                <c:pt idx="44">
                  <c:v>1.4254464945716849</c:v>
                </c:pt>
                <c:pt idx="45">
                  <c:v>1.436314577402555</c:v>
                </c:pt>
                <c:pt idx="46">
                  <c:v>1.4458643572939429</c:v>
                </c:pt>
                <c:pt idx="47">
                  <c:v>1.4601111609217841</c:v>
                </c:pt>
                <c:pt idx="48">
                  <c:v>1.4742661372879948</c:v>
                </c:pt>
                <c:pt idx="49">
                  <c:v>1.4852050642891406</c:v>
                </c:pt>
                <c:pt idx="50">
                  <c:v>1.4982929280311699</c:v>
                </c:pt>
                <c:pt idx="51">
                  <c:v>1.5119490285707597</c:v>
                </c:pt>
                <c:pt idx="52">
                  <c:v>1.5200095458162892</c:v>
                </c:pt>
                <c:pt idx="53">
                  <c:v>1.5275994902402579</c:v>
                </c:pt>
                <c:pt idx="54">
                  <c:v>1.5388309712344963</c:v>
                </c:pt>
                <c:pt idx="55">
                  <c:v>1.5495343083488162</c:v>
                </c:pt>
                <c:pt idx="56">
                  <c:v>1.5612486401708792</c:v>
                </c:pt>
                <c:pt idx="57">
                  <c:v>1.5732624158099255</c:v>
                </c:pt>
                <c:pt idx="58">
                  <c:v>1.5852951654527963</c:v>
                </c:pt>
                <c:pt idx="59">
                  <c:v>1.596280267837495</c:v>
                </c:pt>
                <c:pt idx="60">
                  <c:v>1.607751025149565</c:v>
                </c:pt>
                <c:pt idx="61">
                  <c:v>1.6181736608456281</c:v>
                </c:pt>
                <c:pt idx="62">
                  <c:v>1.6301151962608804</c:v>
                </c:pt>
                <c:pt idx="63">
                  <c:v>1.6415059172522191</c:v>
                </c:pt>
                <c:pt idx="64">
                  <c:v>1.6539019885376396</c:v>
                </c:pt>
                <c:pt idx="65">
                  <c:v>1.6645774286465183</c:v>
                </c:pt>
                <c:pt idx="66">
                  <c:v>1.6769440502753969</c:v>
                </c:pt>
                <c:pt idx="67">
                  <c:v>1.6893147831579685</c:v>
                </c:pt>
                <c:pt idx="68">
                  <c:v>1.699983031858475</c:v>
                </c:pt>
                <c:pt idx="69">
                  <c:v>1.7126489480893146</c:v>
                </c:pt>
                <c:pt idx="70">
                  <c:v>1.7244481093799562</c:v>
                </c:pt>
                <c:pt idx="71">
                  <c:v>1.7375825573502199</c:v>
                </c:pt>
                <c:pt idx="72">
                  <c:v>1.7491139642023588</c:v>
                </c:pt>
                <c:pt idx="73">
                  <c:v>1.7618390402274053</c:v>
                </c:pt>
                <c:pt idx="74">
                  <c:v>1.7749499047037636</c:v>
                </c:pt>
                <c:pt idx="75">
                  <c:v>1.7852905122227261</c:v>
                </c:pt>
                <c:pt idx="76">
                  <c:v>1.8000773598632824</c:v>
                </c:pt>
                <c:pt idx="77">
                  <c:v>1.8122000829092526</c:v>
                </c:pt>
                <c:pt idx="78">
                  <c:v>1.8253019379005535</c:v>
                </c:pt>
                <c:pt idx="79">
                  <c:v>1.8376923233982023</c:v>
                </c:pt>
                <c:pt idx="80">
                  <c:v>1.8505542008053617</c:v>
                </c:pt>
                <c:pt idx="81">
                  <c:v>1.8629264742187339</c:v>
                </c:pt>
                <c:pt idx="82">
                  <c:v>1.8767286311289126</c:v>
                </c:pt>
                <c:pt idx="83">
                  <c:v>1.8887177938849176</c:v>
                </c:pt>
                <c:pt idx="84">
                  <c:v>1.9020291887849625</c:v>
                </c:pt>
                <c:pt idx="85">
                  <c:v>1.9154209421519071</c:v>
                </c:pt>
                <c:pt idx="86">
                  <c:v>1.9265976219518959</c:v>
                </c:pt>
                <c:pt idx="87">
                  <c:v>1.9422855687495604</c:v>
                </c:pt>
                <c:pt idx="88">
                  <c:v>1.9538796057274188</c:v>
                </c:pt>
                <c:pt idx="89">
                  <c:v>1.967702109736267</c:v>
                </c:pt>
                <c:pt idx="90">
                  <c:v>1.9802017284309668</c:v>
                </c:pt>
                <c:pt idx="91">
                  <c:v>1.9949518267542037</c:v>
                </c:pt>
                <c:pt idx="92">
                  <c:v>2.0082210155816944</c:v>
                </c:pt>
                <c:pt idx="93">
                  <c:v>2.0224583746889762</c:v>
                </c:pt>
                <c:pt idx="94">
                  <c:v>2.0352486638310299</c:v>
                </c:pt>
                <c:pt idx="95">
                  <c:v>2.0488390889098986</c:v>
                </c:pt>
                <c:pt idx="96">
                  <c:v>2.062976362401943</c:v>
                </c:pt>
                <c:pt idx="97">
                  <c:v>2.0757210025524993</c:v>
                </c:pt>
                <c:pt idx="98">
                  <c:v>2.0893377563352749</c:v>
                </c:pt>
                <c:pt idx="99">
                  <c:v>2.1024965980032362</c:v>
                </c:pt>
                <c:pt idx="100">
                  <c:v>2.1162476020949272</c:v>
                </c:pt>
                <c:pt idx="101">
                  <c:v>2.1315354146333809</c:v>
                </c:pt>
                <c:pt idx="102">
                  <c:v>2.1420689346885027</c:v>
                </c:pt>
                <c:pt idx="103">
                  <c:v>2.1598169225099846</c:v>
                </c:pt>
                <c:pt idx="104">
                  <c:v>2.1724094760255803</c:v>
                </c:pt>
                <c:pt idx="105">
                  <c:v>2.1864522803244122</c:v>
                </c:pt>
                <c:pt idx="106">
                  <c:v>2.2014148386543728</c:v>
                </c:pt>
                <c:pt idx="107">
                  <c:v>2.2133161206319314</c:v>
                </c:pt>
                <c:pt idx="108">
                  <c:v>2.2312698382173561</c:v>
                </c:pt>
                <c:pt idx="109">
                  <c:v>2.2473421393765824</c:v>
                </c:pt>
                <c:pt idx="110">
                  <c:v>2.2562825912783913</c:v>
                </c:pt>
                <c:pt idx="111">
                  <c:v>2.2733395049014575</c:v>
                </c:pt>
                <c:pt idx="112">
                  <c:v>2.2877571944694375</c:v>
                </c:pt>
                <c:pt idx="113">
                  <c:v>2.302541165975418</c:v>
                </c:pt>
                <c:pt idx="114">
                  <c:v>2.3176153690607109</c:v>
                </c:pt>
                <c:pt idx="115">
                  <c:v>2.3329776284031079</c:v>
                </c:pt>
                <c:pt idx="116">
                  <c:v>2.3471092380287146</c:v>
                </c:pt>
                <c:pt idx="117">
                  <c:v>2.365486865303843</c:v>
                </c:pt>
                <c:pt idx="118">
                  <c:v>2.3800027215247468</c:v>
                </c:pt>
                <c:pt idx="119">
                  <c:v>2.3954440953324552</c:v>
                </c:pt>
                <c:pt idx="120">
                  <c:v>2.4105693482815109</c:v>
                </c:pt>
                <c:pt idx="121">
                  <c:v>2.4290309629400197</c:v>
                </c:pt>
                <c:pt idx="122">
                  <c:v>2.4468869471065831</c:v>
                </c:pt>
                <c:pt idx="123">
                  <c:v>2.46255797660739</c:v>
                </c:pt>
                <c:pt idx="124">
                  <c:v>2.4804338542755451</c:v>
                </c:pt>
                <c:pt idx="125">
                  <c:v>2.500047723044835</c:v>
                </c:pt>
                <c:pt idx="126">
                  <c:v>2.5208673892466393</c:v>
                </c:pt>
                <c:pt idx="127">
                  <c:v>2.5313867971130088</c:v>
                </c:pt>
                <c:pt idx="128">
                  <c:v>2.5542117131578386</c:v>
                </c:pt>
                <c:pt idx="129">
                  <c:v>2.5721957584139044</c:v>
                </c:pt>
                <c:pt idx="130">
                  <c:v>2.5878336664353192</c:v>
                </c:pt>
                <c:pt idx="131">
                  <c:v>2.611359965605486</c:v>
                </c:pt>
                <c:pt idx="132">
                  <c:v>2.6345137184845115</c:v>
                </c:pt>
                <c:pt idx="133">
                  <c:v>2.6502802580027263</c:v>
                </c:pt>
                <c:pt idx="134">
                  <c:v>2.6739622644165801</c:v>
                </c:pt>
                <c:pt idx="135">
                  <c:v>2.7013355801117633</c:v>
                </c:pt>
                <c:pt idx="136">
                  <c:v>2.7226916208249934</c:v>
                </c:pt>
                <c:pt idx="137">
                  <c:v>2.7492891442850089</c:v>
                </c:pt>
                <c:pt idx="138">
                  <c:v>2.7729479472865544</c:v>
                </c:pt>
                <c:pt idx="139">
                  <c:v>2.7996583698315174</c:v>
                </c:pt>
                <c:pt idx="140">
                  <c:v>2.8287087406651237</c:v>
                </c:pt>
                <c:pt idx="141">
                  <c:v>2.8545292408043856</c:v>
                </c:pt>
                <c:pt idx="142">
                  <c:v>2.8771408512737535</c:v>
                </c:pt>
                <c:pt idx="143">
                  <c:v>2.907314415442757</c:v>
                </c:pt>
                <c:pt idx="144">
                  <c:v>2.9326109877965076</c:v>
                </c:pt>
                <c:pt idx="145">
                  <c:v>2.9642367317476324</c:v>
                </c:pt>
                <c:pt idx="146">
                  <c:v>2.9877886246926306</c:v>
                </c:pt>
                <c:pt idx="147">
                  <c:v>3.0167083988494294</c:v>
                </c:pt>
                <c:pt idx="148">
                  <c:v>3.0463556254180619</c:v>
                </c:pt>
                <c:pt idx="149">
                  <c:v>3.077811391419313</c:v>
                </c:pt>
                <c:pt idx="150">
                  <c:v>3.1146951176360527</c:v>
                </c:pt>
                <c:pt idx="151">
                  <c:v>3.1559325612416065</c:v>
                </c:pt>
                <c:pt idx="152">
                  <c:v>3.2037505376958202</c:v>
                </c:pt>
                <c:pt idx="153">
                  <c:v>3.2548944584227786</c:v>
                </c:pt>
                <c:pt idx="154">
                  <c:v>3.3127723277445491</c:v>
                </c:pt>
                <c:pt idx="155">
                  <c:v>3.3795461972455509</c:v>
                </c:pt>
                <c:pt idx="156">
                  <c:v>3.4481383095281015</c:v>
                </c:pt>
                <c:pt idx="157">
                  <c:v>3.5158991244616997</c:v>
                </c:pt>
                <c:pt idx="158">
                  <c:v>3.5748433598025544</c:v>
                </c:pt>
                <c:pt idx="159">
                  <c:v>3.5686886165640317</c:v>
                </c:pt>
                <c:pt idx="160">
                  <c:v>3.4296984264414845</c:v>
                </c:pt>
                <c:pt idx="161">
                  <c:v>3.1365044652477847</c:v>
                </c:pt>
                <c:pt idx="162">
                  <c:v>2.8418420265753603</c:v>
                </c:pt>
                <c:pt idx="163">
                  <c:v>2.7171576015295451</c:v>
                </c:pt>
                <c:pt idx="164">
                  <c:v>2.7292826734644953</c:v>
                </c:pt>
                <c:pt idx="165">
                  <c:v>2.784814375533847</c:v>
                </c:pt>
                <c:pt idx="166">
                  <c:v>2.854896511601853</c:v>
                </c:pt>
                <c:pt idx="167">
                  <c:v>2.9192916969863858</c:v>
                </c:pt>
                <c:pt idx="168">
                  <c:v>2.9737155790671004</c:v>
                </c:pt>
                <c:pt idx="169">
                  <c:v>3.0227470227807909</c:v>
                </c:pt>
                <c:pt idx="170">
                  <c:v>3.0703055198451272</c:v>
                </c:pt>
                <c:pt idx="171">
                  <c:v>3.110837662286746</c:v>
                </c:pt>
                <c:pt idx="172">
                  <c:v>3.14501245886014</c:v>
                </c:pt>
                <c:pt idx="173">
                  <c:v>3.1741667613041793</c:v>
                </c:pt>
                <c:pt idx="174">
                  <c:v>3.2014518332637238</c:v>
                </c:pt>
                <c:pt idx="175">
                  <c:v>3.2304404205953232</c:v>
                </c:pt>
                <c:pt idx="176">
                  <c:v>3.2561581997999416</c:v>
                </c:pt>
                <c:pt idx="177">
                  <c:v>3.2796814099544687</c:v>
                </c:pt>
                <c:pt idx="178">
                  <c:v>3.2953307034084878</c:v>
                </c:pt>
                <c:pt idx="179">
                  <c:v>3.3200136013666066</c:v>
                </c:pt>
                <c:pt idx="180">
                  <c:v>3.347906580151371</c:v>
                </c:pt>
                <c:pt idx="181">
                  <c:v>3.369486052103297</c:v>
                </c:pt>
                <c:pt idx="182">
                  <c:v>3.4003002756751606</c:v>
                </c:pt>
                <c:pt idx="183">
                  <c:v>3.4307640757161471</c:v>
                </c:pt>
                <c:pt idx="184">
                  <c:v>3.461164731455237</c:v>
                </c:pt>
                <c:pt idx="185">
                  <c:v>3.4947397844172525</c:v>
                </c:pt>
                <c:pt idx="186">
                  <c:v>3.5238944932040934</c:v>
                </c:pt>
                <c:pt idx="187">
                  <c:v>3.5562609996397434</c:v>
                </c:pt>
                <c:pt idx="188">
                  <c:v>3.5866670046807623</c:v>
                </c:pt>
                <c:pt idx="189">
                  <c:v>3.620099728702757</c:v>
                </c:pt>
                <c:pt idx="190">
                  <c:v>3.6504799530110206</c:v>
                </c:pt>
                <c:pt idx="191">
                  <c:v>3.6784127545949938</c:v>
                </c:pt>
                <c:pt idx="192">
                  <c:v>3.7128200123042903</c:v>
                </c:pt>
                <c:pt idx="193">
                  <c:v>3.7385599734900654</c:v>
                </c:pt>
                <c:pt idx="194">
                  <c:v>3.7656156025323324</c:v>
                </c:pt>
                <c:pt idx="195">
                  <c:v>3.7887743421820592</c:v>
                </c:pt>
                <c:pt idx="196">
                  <c:v>3.8189173506189373</c:v>
                </c:pt>
                <c:pt idx="197">
                  <c:v>3.8386015287536379</c:v>
                </c:pt>
                <c:pt idx="198">
                  <c:v>3.8674113099116858</c:v>
                </c:pt>
                <c:pt idx="199">
                  <c:v>3.8857601724735651</c:v>
                </c:pt>
                <c:pt idx="200">
                  <c:v>3.9074996598898508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92-481B-B572-D10F354903FA}"/>
            </c:ext>
          </c:extLst>
        </c:ser>
        <c:ser>
          <c:idx val="3"/>
          <c:order val="5"/>
          <c:tx>
            <c:strRef>
              <c:f>Case7!$J$1</c:f>
              <c:strCache>
                <c:ptCount val="1"/>
                <c:pt idx="0">
                  <c:v>SWR(D/a=4.500, Core=140#43)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Case7!$A$2:$A$202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Case7!$J$2:$J$202</c:f>
              <c:numCache>
                <c:formatCode>General</c:formatCode>
                <c:ptCount val="201"/>
                <c:pt idx="1">
                  <c:v>1.0726643237021836</c:v>
                </c:pt>
                <c:pt idx="2">
                  <c:v>1.0443921481279608</c:v>
                </c:pt>
                <c:pt idx="3">
                  <c:v>1.0387440207484491</c:v>
                </c:pt>
                <c:pt idx="4">
                  <c:v>1.0406049711736542</c:v>
                </c:pt>
                <c:pt idx="5">
                  <c:v>1.0458257356225988</c:v>
                </c:pt>
                <c:pt idx="6">
                  <c:v>1.0502612611686506</c:v>
                </c:pt>
                <c:pt idx="7">
                  <c:v>1.0562217908324454</c:v>
                </c:pt>
                <c:pt idx="8">
                  <c:v>1.0619041798198283</c:v>
                </c:pt>
                <c:pt idx="9">
                  <c:v>1.0688033974362423</c:v>
                </c:pt>
                <c:pt idx="10">
                  <c:v>1.0754775786059603</c:v>
                </c:pt>
                <c:pt idx="11">
                  <c:v>1.0807692764104861</c:v>
                </c:pt>
                <c:pt idx="12">
                  <c:v>1.0880717281862429</c:v>
                </c:pt>
                <c:pt idx="13">
                  <c:v>1.095780065349917</c:v>
                </c:pt>
                <c:pt idx="14">
                  <c:v>1.101293131590394</c:v>
                </c:pt>
                <c:pt idx="15">
                  <c:v>1.1083654012274957</c:v>
                </c:pt>
                <c:pt idx="16">
                  <c:v>1.1145827039136484</c:v>
                </c:pt>
                <c:pt idx="17">
                  <c:v>1.1225546510046036</c:v>
                </c:pt>
                <c:pt idx="18">
                  <c:v>1.1283441405878054</c:v>
                </c:pt>
                <c:pt idx="19">
                  <c:v>1.1357192258755513</c:v>
                </c:pt>
                <c:pt idx="20">
                  <c:v>1.1427216147943902</c:v>
                </c:pt>
                <c:pt idx="21">
                  <c:v>1.1495221150926991</c:v>
                </c:pt>
                <c:pt idx="22">
                  <c:v>1.1565252926075307</c:v>
                </c:pt>
                <c:pt idx="23">
                  <c:v>1.1635202774719016</c:v>
                </c:pt>
                <c:pt idx="24">
                  <c:v>1.1707269329843422</c:v>
                </c:pt>
                <c:pt idx="25">
                  <c:v>1.1776321604806705</c:v>
                </c:pt>
                <c:pt idx="26">
                  <c:v>1.1845602144730196</c:v>
                </c:pt>
                <c:pt idx="27">
                  <c:v>1.1917175088230418</c:v>
                </c:pt>
                <c:pt idx="28">
                  <c:v>1.1981355658572748</c:v>
                </c:pt>
                <c:pt idx="29">
                  <c:v>1.2046982255291767</c:v>
                </c:pt>
                <c:pt idx="30">
                  <c:v>1.2113564966984789</c:v>
                </c:pt>
                <c:pt idx="31">
                  <c:v>1.2195583256606788</c:v>
                </c:pt>
                <c:pt idx="32">
                  <c:v>1.2273337002842171</c:v>
                </c:pt>
                <c:pt idx="33">
                  <c:v>1.2331799392060974</c:v>
                </c:pt>
                <c:pt idx="34">
                  <c:v>1.2462510899458918</c:v>
                </c:pt>
                <c:pt idx="35">
                  <c:v>1.251546819664793</c:v>
                </c:pt>
                <c:pt idx="36">
                  <c:v>1.2556809522378869</c:v>
                </c:pt>
                <c:pt idx="37">
                  <c:v>1.2635791456740766</c:v>
                </c:pt>
                <c:pt idx="38">
                  <c:v>1.2731306755674225</c:v>
                </c:pt>
                <c:pt idx="39">
                  <c:v>1.2775522464571212</c:v>
                </c:pt>
                <c:pt idx="40">
                  <c:v>1.2847086241257724</c:v>
                </c:pt>
                <c:pt idx="41">
                  <c:v>1.2942607678536111</c:v>
                </c:pt>
                <c:pt idx="42">
                  <c:v>1.3011345868003046</c:v>
                </c:pt>
                <c:pt idx="43">
                  <c:v>1.308019302323304</c:v>
                </c:pt>
                <c:pt idx="44">
                  <c:v>1.3162577198381737</c:v>
                </c:pt>
                <c:pt idx="45">
                  <c:v>1.3212605560015827</c:v>
                </c:pt>
                <c:pt idx="46">
                  <c:v>1.3294486152744178</c:v>
                </c:pt>
                <c:pt idx="47">
                  <c:v>1.3364475212074727</c:v>
                </c:pt>
                <c:pt idx="48">
                  <c:v>1.3411990638763489</c:v>
                </c:pt>
                <c:pt idx="49">
                  <c:v>1.3456382675687897</c:v>
                </c:pt>
                <c:pt idx="50">
                  <c:v>1.3489303489760751</c:v>
                </c:pt>
                <c:pt idx="51">
                  <c:v>1.3570790461494513</c:v>
                </c:pt>
                <c:pt idx="52">
                  <c:v>1.3706122307437001</c:v>
                </c:pt>
                <c:pt idx="53">
                  <c:v>1.3829043269840178</c:v>
                </c:pt>
                <c:pt idx="54">
                  <c:v>1.3912862087925335</c:v>
                </c:pt>
                <c:pt idx="55">
                  <c:v>1.3997605383284497</c:v>
                </c:pt>
                <c:pt idx="56">
                  <c:v>1.4059595886686964</c:v>
                </c:pt>
                <c:pt idx="57">
                  <c:v>1.4131284817959608</c:v>
                </c:pt>
                <c:pt idx="58">
                  <c:v>1.4197608528222776</c:v>
                </c:pt>
                <c:pt idx="59">
                  <c:v>1.4281689443459524</c:v>
                </c:pt>
                <c:pt idx="60">
                  <c:v>1.4367419037956499</c:v>
                </c:pt>
                <c:pt idx="61">
                  <c:v>1.4442359810084471</c:v>
                </c:pt>
                <c:pt idx="62">
                  <c:v>1.4511849354703246</c:v>
                </c:pt>
                <c:pt idx="63">
                  <c:v>1.458819520045266</c:v>
                </c:pt>
                <c:pt idx="64">
                  <c:v>1.4679909835445102</c:v>
                </c:pt>
                <c:pt idx="65">
                  <c:v>1.4724778207374765</c:v>
                </c:pt>
                <c:pt idx="66">
                  <c:v>1.4805937980325421</c:v>
                </c:pt>
                <c:pt idx="67">
                  <c:v>1.4871404746566157</c:v>
                </c:pt>
                <c:pt idx="68">
                  <c:v>1.4941005855240801</c:v>
                </c:pt>
                <c:pt idx="69">
                  <c:v>1.5016016700923109</c:v>
                </c:pt>
                <c:pt idx="70">
                  <c:v>1.5070904960699307</c:v>
                </c:pt>
                <c:pt idx="71">
                  <c:v>1.5135582887195973</c:v>
                </c:pt>
                <c:pt idx="72">
                  <c:v>1.520218772298086</c:v>
                </c:pt>
                <c:pt idx="73">
                  <c:v>1.5270097895955221</c:v>
                </c:pt>
                <c:pt idx="74">
                  <c:v>1.5338480895448565</c:v>
                </c:pt>
                <c:pt idx="75">
                  <c:v>1.5404684276740537</c:v>
                </c:pt>
                <c:pt idx="76">
                  <c:v>1.5465479661316235</c:v>
                </c:pt>
                <c:pt idx="77">
                  <c:v>1.5524776862909713</c:v>
                </c:pt>
                <c:pt idx="78">
                  <c:v>1.5580251483952758</c:v>
                </c:pt>
                <c:pt idx="79">
                  <c:v>1.5653735363833003</c:v>
                </c:pt>
                <c:pt idx="80">
                  <c:v>1.5698702383635204</c:v>
                </c:pt>
                <c:pt idx="81">
                  <c:v>1.5763509416380597</c:v>
                </c:pt>
                <c:pt idx="82">
                  <c:v>1.5843200837492029</c:v>
                </c:pt>
                <c:pt idx="83">
                  <c:v>1.5872405659213833</c:v>
                </c:pt>
                <c:pt idx="84">
                  <c:v>1.5930445058649012</c:v>
                </c:pt>
                <c:pt idx="85">
                  <c:v>1.6003268399307615</c:v>
                </c:pt>
                <c:pt idx="86">
                  <c:v>1.6052952471897006</c:v>
                </c:pt>
                <c:pt idx="87">
                  <c:v>1.6101603360821268</c:v>
                </c:pt>
                <c:pt idx="88">
                  <c:v>1.6160474893740118</c:v>
                </c:pt>
                <c:pt idx="89">
                  <c:v>1.6219310904316884</c:v>
                </c:pt>
                <c:pt idx="90">
                  <c:v>1.6251148497996417</c:v>
                </c:pt>
                <c:pt idx="91">
                  <c:v>1.6294118193184675</c:v>
                </c:pt>
                <c:pt idx="92">
                  <c:v>1.6358448502052036</c:v>
                </c:pt>
                <c:pt idx="93">
                  <c:v>1.6399062791124372</c:v>
                </c:pt>
                <c:pt idx="94">
                  <c:v>1.6429641289557331</c:v>
                </c:pt>
                <c:pt idx="95">
                  <c:v>1.6493550837045283</c:v>
                </c:pt>
                <c:pt idx="96">
                  <c:v>1.6528674652522339</c:v>
                </c:pt>
                <c:pt idx="97">
                  <c:v>1.6565980039844341</c:v>
                </c:pt>
                <c:pt idx="98">
                  <c:v>1.6617970183148938</c:v>
                </c:pt>
                <c:pt idx="99">
                  <c:v>1.6648738819802771</c:v>
                </c:pt>
                <c:pt idx="100">
                  <c:v>1.6694191011474961</c:v>
                </c:pt>
                <c:pt idx="101">
                  <c:v>1.6716730002905509</c:v>
                </c:pt>
                <c:pt idx="102">
                  <c:v>1.6756928133019817</c:v>
                </c:pt>
                <c:pt idx="103">
                  <c:v>1.6794840526166124</c:v>
                </c:pt>
                <c:pt idx="104">
                  <c:v>1.6815457809964567</c:v>
                </c:pt>
                <c:pt idx="105">
                  <c:v>1.6853347975929631</c:v>
                </c:pt>
                <c:pt idx="106">
                  <c:v>1.6879201002441067</c:v>
                </c:pt>
                <c:pt idx="107">
                  <c:v>1.690460403698109</c:v>
                </c:pt>
                <c:pt idx="108">
                  <c:v>1.6925126061980851</c:v>
                </c:pt>
                <c:pt idx="109">
                  <c:v>1.6939643537068056</c:v>
                </c:pt>
                <c:pt idx="110">
                  <c:v>1.6948580105468767</c:v>
                </c:pt>
                <c:pt idx="111">
                  <c:v>1.6982333708515893</c:v>
                </c:pt>
                <c:pt idx="112">
                  <c:v>1.6980363217589709</c:v>
                </c:pt>
                <c:pt idx="113">
                  <c:v>1.6987139057385026</c:v>
                </c:pt>
                <c:pt idx="114">
                  <c:v>1.699475473617768</c:v>
                </c:pt>
                <c:pt idx="115">
                  <c:v>1.6998295343519312</c:v>
                </c:pt>
                <c:pt idx="116">
                  <c:v>1.7009746604154181</c:v>
                </c:pt>
                <c:pt idx="117">
                  <c:v>1.7001904183956504</c:v>
                </c:pt>
                <c:pt idx="118">
                  <c:v>1.6992787729931504</c:v>
                </c:pt>
                <c:pt idx="119">
                  <c:v>1.6987523903215755</c:v>
                </c:pt>
                <c:pt idx="120">
                  <c:v>1.696559580535324</c:v>
                </c:pt>
                <c:pt idx="121">
                  <c:v>1.6928846815267296</c:v>
                </c:pt>
                <c:pt idx="122">
                  <c:v>1.6888294599528939</c:v>
                </c:pt>
                <c:pt idx="123">
                  <c:v>1.6830015105185776</c:v>
                </c:pt>
                <c:pt idx="124">
                  <c:v>1.6779257900087248</c:v>
                </c:pt>
                <c:pt idx="125">
                  <c:v>1.6714433860032887</c:v>
                </c:pt>
                <c:pt idx="126">
                  <c:v>1.6663719194774906</c:v>
                </c:pt>
                <c:pt idx="127">
                  <c:v>1.6578581707014046</c:v>
                </c:pt>
                <c:pt idx="128">
                  <c:v>1.6487629530722112</c:v>
                </c:pt>
                <c:pt idx="129">
                  <c:v>1.6405838651557876</c:v>
                </c:pt>
                <c:pt idx="130">
                  <c:v>1.633273238765292</c:v>
                </c:pt>
                <c:pt idx="131">
                  <c:v>1.6252088191829017</c:v>
                </c:pt>
                <c:pt idx="132">
                  <c:v>1.6151451813955588</c:v>
                </c:pt>
                <c:pt idx="133">
                  <c:v>1.6070336340638463</c:v>
                </c:pt>
                <c:pt idx="134">
                  <c:v>1.6016345714654925</c:v>
                </c:pt>
                <c:pt idx="135">
                  <c:v>1.6002795906424598</c:v>
                </c:pt>
                <c:pt idx="136">
                  <c:v>1.6039968511247018</c:v>
                </c:pt>
                <c:pt idx="137">
                  <c:v>1.6083174258609663</c:v>
                </c:pt>
                <c:pt idx="138">
                  <c:v>1.6134519059246568</c:v>
                </c:pt>
                <c:pt idx="139">
                  <c:v>1.6202622258761554</c:v>
                </c:pt>
                <c:pt idx="140">
                  <c:v>1.6279895900977026</c:v>
                </c:pt>
                <c:pt idx="141">
                  <c:v>1.6334814264141266</c:v>
                </c:pt>
                <c:pt idx="142">
                  <c:v>1.6424846286486112</c:v>
                </c:pt>
                <c:pt idx="143">
                  <c:v>1.6469089110780739</c:v>
                </c:pt>
                <c:pt idx="144">
                  <c:v>1.6556592541063206</c:v>
                </c:pt>
                <c:pt idx="145">
                  <c:v>1.6648518681795097</c:v>
                </c:pt>
                <c:pt idx="146">
                  <c:v>1.6714245508461867</c:v>
                </c:pt>
                <c:pt idx="147">
                  <c:v>1.6748426004470358</c:v>
                </c:pt>
                <c:pt idx="148">
                  <c:v>1.6768841355154702</c:v>
                </c:pt>
                <c:pt idx="149">
                  <c:v>1.6758464995603917</c:v>
                </c:pt>
                <c:pt idx="150">
                  <c:v>1.6710388463004366</c:v>
                </c:pt>
                <c:pt idx="151">
                  <c:v>1.6678049632030205</c:v>
                </c:pt>
                <c:pt idx="152">
                  <c:v>1.6630281976842143</c:v>
                </c:pt>
                <c:pt idx="153">
                  <c:v>1.6641439167135426</c:v>
                </c:pt>
                <c:pt idx="154">
                  <c:v>1.6664754273760753</c:v>
                </c:pt>
                <c:pt idx="155">
                  <c:v>1.6665090784971541</c:v>
                </c:pt>
                <c:pt idx="156">
                  <c:v>1.6674693775333953</c:v>
                </c:pt>
                <c:pt idx="157">
                  <c:v>1.6681466067659096</c:v>
                </c:pt>
                <c:pt idx="158">
                  <c:v>1.6736752296716613</c:v>
                </c:pt>
                <c:pt idx="159">
                  <c:v>1.679638334617916</c:v>
                </c:pt>
                <c:pt idx="160">
                  <c:v>1.6835725538394739</c:v>
                </c:pt>
                <c:pt idx="161">
                  <c:v>1.6893795715155235</c:v>
                </c:pt>
                <c:pt idx="162">
                  <c:v>1.694601229798802</c:v>
                </c:pt>
                <c:pt idx="163">
                  <c:v>1.6976842353254258</c:v>
                </c:pt>
                <c:pt idx="164">
                  <c:v>1.6972708808219814</c:v>
                </c:pt>
                <c:pt idx="165">
                  <c:v>1.6983656533461224</c:v>
                </c:pt>
                <c:pt idx="166">
                  <c:v>1.6974395757911049</c:v>
                </c:pt>
                <c:pt idx="167">
                  <c:v>1.6965873511630847</c:v>
                </c:pt>
                <c:pt idx="168">
                  <c:v>1.697195506969621</c:v>
                </c:pt>
                <c:pt idx="169">
                  <c:v>1.6953360333284269</c:v>
                </c:pt>
                <c:pt idx="170">
                  <c:v>1.694199842867633</c:v>
                </c:pt>
                <c:pt idx="171">
                  <c:v>1.6938669743060426</c:v>
                </c:pt>
                <c:pt idx="172">
                  <c:v>1.6946150458438534</c:v>
                </c:pt>
                <c:pt idx="173">
                  <c:v>1.6970801522818748</c:v>
                </c:pt>
                <c:pt idx="174">
                  <c:v>1.7008937303329823</c:v>
                </c:pt>
                <c:pt idx="175">
                  <c:v>1.7019928234876684</c:v>
                </c:pt>
                <c:pt idx="176">
                  <c:v>1.7056276859792272</c:v>
                </c:pt>
                <c:pt idx="177">
                  <c:v>1.7119858286440208</c:v>
                </c:pt>
                <c:pt idx="178">
                  <c:v>1.7220673261904627</c:v>
                </c:pt>
                <c:pt idx="179">
                  <c:v>1.7325818068172973</c:v>
                </c:pt>
                <c:pt idx="180">
                  <c:v>1.7426629261393123</c:v>
                </c:pt>
                <c:pt idx="181">
                  <c:v>1.753718336124175</c:v>
                </c:pt>
                <c:pt idx="182">
                  <c:v>1.7619888969029158</c:v>
                </c:pt>
                <c:pt idx="183">
                  <c:v>1.7660602148768754</c:v>
                </c:pt>
                <c:pt idx="184">
                  <c:v>1.7659309099460339</c:v>
                </c:pt>
                <c:pt idx="185">
                  <c:v>1.7595243655723511</c:v>
                </c:pt>
                <c:pt idx="186">
                  <c:v>1.7397739623153559</c:v>
                </c:pt>
                <c:pt idx="187">
                  <c:v>1.7089314573283358</c:v>
                </c:pt>
                <c:pt idx="188">
                  <c:v>1.6677221704479841</c:v>
                </c:pt>
                <c:pt idx="189">
                  <c:v>1.6345900995015581</c:v>
                </c:pt>
                <c:pt idx="190">
                  <c:v>1.6155727305245984</c:v>
                </c:pt>
                <c:pt idx="191">
                  <c:v>1.6112158116465614</c:v>
                </c:pt>
                <c:pt idx="192">
                  <c:v>1.6148164054998502</c:v>
                </c:pt>
                <c:pt idx="193">
                  <c:v>1.622799877313883</c:v>
                </c:pt>
                <c:pt idx="194">
                  <c:v>1.6301824600435932</c:v>
                </c:pt>
                <c:pt idx="195">
                  <c:v>1.6366445041535418</c:v>
                </c:pt>
                <c:pt idx="196">
                  <c:v>1.6436281291175308</c:v>
                </c:pt>
                <c:pt idx="197">
                  <c:v>1.6482432774919304</c:v>
                </c:pt>
                <c:pt idx="198">
                  <c:v>1.653837599204846</c:v>
                </c:pt>
                <c:pt idx="199">
                  <c:v>1.6560607580148692</c:v>
                </c:pt>
                <c:pt idx="200">
                  <c:v>1.6625127702214351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692-481B-B572-D10F354903FA}"/>
            </c:ext>
          </c:extLst>
        </c:ser>
        <c:ser>
          <c:idx val="0"/>
          <c:order val="6"/>
          <c:tx>
            <c:strRef>
              <c:f>'Case 4'!$J$1</c:f>
              <c:strCache>
                <c:ptCount val="1"/>
                <c:pt idx="0">
                  <c:v>SWR(D/a=3.000, Core=140#43)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'Case 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4'!$J$2:$J$202</c:f>
              <c:numCache>
                <c:formatCode>General</c:formatCode>
                <c:ptCount val="201"/>
                <c:pt idx="1">
                  <c:v>1.0530139989708065</c:v>
                </c:pt>
                <c:pt idx="2">
                  <c:v>1.022146679476613</c:v>
                </c:pt>
                <c:pt idx="3">
                  <c:v>1.0132972027978504</c:v>
                </c:pt>
                <c:pt idx="4">
                  <c:v>1.0078560691267215</c:v>
                </c:pt>
                <c:pt idx="5">
                  <c:v>1.005230028494595</c:v>
                </c:pt>
                <c:pt idx="6">
                  <c:v>1.0030650163373147</c:v>
                </c:pt>
                <c:pt idx="7">
                  <c:v>1.0012664719090332</c:v>
                </c:pt>
                <c:pt idx="8">
                  <c:v>1.0016519259710117</c:v>
                </c:pt>
                <c:pt idx="9">
                  <c:v>1.0033372178555298</c:v>
                </c:pt>
                <c:pt idx="10">
                  <c:v>1.0040128359323859</c:v>
                </c:pt>
                <c:pt idx="11">
                  <c:v>1.0063119201043302</c:v>
                </c:pt>
                <c:pt idx="12">
                  <c:v>1.007039392948073</c:v>
                </c:pt>
                <c:pt idx="13">
                  <c:v>1.0086196285278135</c:v>
                </c:pt>
                <c:pt idx="14">
                  <c:v>1.0100450420389828</c:v>
                </c:pt>
                <c:pt idx="15">
                  <c:v>1.0112862242288743</c:v>
                </c:pt>
                <c:pt idx="16">
                  <c:v>1.0132608364697577</c:v>
                </c:pt>
                <c:pt idx="17">
                  <c:v>1.0143363021886214</c:v>
                </c:pt>
                <c:pt idx="18">
                  <c:v>1.0153382792711163</c:v>
                </c:pt>
                <c:pt idx="19">
                  <c:v>1.0163601930444608</c:v>
                </c:pt>
                <c:pt idx="20">
                  <c:v>1.0184116494668045</c:v>
                </c:pt>
                <c:pt idx="21">
                  <c:v>1.0196426348593561</c:v>
                </c:pt>
                <c:pt idx="22">
                  <c:v>1.0216166607592625</c:v>
                </c:pt>
                <c:pt idx="23">
                  <c:v>1.0222444856386261</c:v>
                </c:pt>
                <c:pt idx="24">
                  <c:v>1.0237480463821953</c:v>
                </c:pt>
                <c:pt idx="25">
                  <c:v>1.0257076079790175</c:v>
                </c:pt>
                <c:pt idx="26">
                  <c:v>1.027219036510497</c:v>
                </c:pt>
                <c:pt idx="27">
                  <c:v>1.0279106377460097</c:v>
                </c:pt>
                <c:pt idx="28">
                  <c:v>1.0312282412369098</c:v>
                </c:pt>
                <c:pt idx="29">
                  <c:v>1.0318535541950977</c:v>
                </c:pt>
                <c:pt idx="30">
                  <c:v>1.0330734408317852</c:v>
                </c:pt>
                <c:pt idx="31">
                  <c:v>1.0341110996853426</c:v>
                </c:pt>
                <c:pt idx="32">
                  <c:v>1.0358737486099212</c:v>
                </c:pt>
                <c:pt idx="33">
                  <c:v>1.038358350380731</c:v>
                </c:pt>
                <c:pt idx="34">
                  <c:v>1.0395377895469873</c:v>
                </c:pt>
                <c:pt idx="35">
                  <c:v>1.0412823908154083</c:v>
                </c:pt>
                <c:pt idx="36">
                  <c:v>1.0429720828561617</c:v>
                </c:pt>
                <c:pt idx="37">
                  <c:v>1.0445203100301614</c:v>
                </c:pt>
                <c:pt idx="38">
                  <c:v>1.0459472124202278</c:v>
                </c:pt>
                <c:pt idx="39">
                  <c:v>1.04780174740101</c:v>
                </c:pt>
                <c:pt idx="40">
                  <c:v>1.0497590092188225</c:v>
                </c:pt>
                <c:pt idx="41">
                  <c:v>1.0515880308872991</c:v>
                </c:pt>
                <c:pt idx="42">
                  <c:v>1.0539274838615398</c:v>
                </c:pt>
                <c:pt idx="43">
                  <c:v>1.0554984473615303</c:v>
                </c:pt>
                <c:pt idx="44">
                  <c:v>1.0579443450001327</c:v>
                </c:pt>
                <c:pt idx="45">
                  <c:v>1.0603979533832106</c:v>
                </c:pt>
                <c:pt idx="46">
                  <c:v>1.0616782640630813</c:v>
                </c:pt>
                <c:pt idx="47">
                  <c:v>1.0638556842994071</c:v>
                </c:pt>
                <c:pt idx="48">
                  <c:v>1.0669007647359319</c:v>
                </c:pt>
                <c:pt idx="49">
                  <c:v>1.0710206517684775</c:v>
                </c:pt>
                <c:pt idx="50">
                  <c:v>1.0744047802162782</c:v>
                </c:pt>
                <c:pt idx="51">
                  <c:v>1.0773854500286144</c:v>
                </c:pt>
                <c:pt idx="52">
                  <c:v>1.0789826757527212</c:v>
                </c:pt>
                <c:pt idx="53">
                  <c:v>1.0799342964541396</c:v>
                </c:pt>
                <c:pt idx="54">
                  <c:v>1.0819110824963867</c:v>
                </c:pt>
                <c:pt idx="55">
                  <c:v>1.0834551598450939</c:v>
                </c:pt>
                <c:pt idx="56">
                  <c:v>1.086524446607771</c:v>
                </c:pt>
                <c:pt idx="57">
                  <c:v>1.0888752523621876</c:v>
                </c:pt>
                <c:pt idx="58">
                  <c:v>1.0918987375530853</c:v>
                </c:pt>
                <c:pt idx="59">
                  <c:v>1.0944908636804256</c:v>
                </c:pt>
                <c:pt idx="60">
                  <c:v>1.0968583186227803</c:v>
                </c:pt>
                <c:pt idx="61">
                  <c:v>1.099432195856382</c:v>
                </c:pt>
                <c:pt idx="62">
                  <c:v>1.1024848026556116</c:v>
                </c:pt>
                <c:pt idx="63">
                  <c:v>1.1047857860103887</c:v>
                </c:pt>
                <c:pt idx="64">
                  <c:v>1.1073277772840981</c:v>
                </c:pt>
                <c:pt idx="65">
                  <c:v>1.1110077038948531</c:v>
                </c:pt>
                <c:pt idx="66">
                  <c:v>1.113771886652472</c:v>
                </c:pt>
                <c:pt idx="67">
                  <c:v>1.1166181412996616</c:v>
                </c:pt>
                <c:pt idx="68">
                  <c:v>1.1191028366852003</c:v>
                </c:pt>
                <c:pt idx="69">
                  <c:v>1.1231358186487475</c:v>
                </c:pt>
                <c:pt idx="70">
                  <c:v>1.1265415317200567</c:v>
                </c:pt>
                <c:pt idx="71">
                  <c:v>1.1281852080292658</c:v>
                </c:pt>
                <c:pt idx="72">
                  <c:v>1.1322940954553526</c:v>
                </c:pt>
                <c:pt idx="73">
                  <c:v>1.1357630712602882</c:v>
                </c:pt>
                <c:pt idx="74">
                  <c:v>1.1400163992735541</c:v>
                </c:pt>
                <c:pt idx="75">
                  <c:v>1.1425377582364344</c:v>
                </c:pt>
                <c:pt idx="76">
                  <c:v>1.1468634516978411</c:v>
                </c:pt>
                <c:pt idx="77">
                  <c:v>1.1512507207343075</c:v>
                </c:pt>
                <c:pt idx="78">
                  <c:v>1.1530719660585254</c:v>
                </c:pt>
                <c:pt idx="79">
                  <c:v>1.1577139268920007</c:v>
                </c:pt>
                <c:pt idx="80">
                  <c:v>1.1605219520861332</c:v>
                </c:pt>
                <c:pt idx="81">
                  <c:v>1.1658070243174503</c:v>
                </c:pt>
                <c:pt idx="82">
                  <c:v>1.1694707140905678</c:v>
                </c:pt>
                <c:pt idx="83">
                  <c:v>1.1732668445804202</c:v>
                </c:pt>
                <c:pt idx="84">
                  <c:v>1.1784268380076366</c:v>
                </c:pt>
                <c:pt idx="85">
                  <c:v>1.1820923657419089</c:v>
                </c:pt>
                <c:pt idx="86">
                  <c:v>1.1871568157936252</c:v>
                </c:pt>
                <c:pt idx="87">
                  <c:v>1.1900349736896421</c:v>
                </c:pt>
                <c:pt idx="88">
                  <c:v>1.1950925851243974</c:v>
                </c:pt>
                <c:pt idx="89">
                  <c:v>1.199819224990482</c:v>
                </c:pt>
                <c:pt idx="90">
                  <c:v>1.2041986058436307</c:v>
                </c:pt>
                <c:pt idx="91">
                  <c:v>1.2088672111916396</c:v>
                </c:pt>
                <c:pt idx="92">
                  <c:v>1.214642148661695</c:v>
                </c:pt>
                <c:pt idx="93">
                  <c:v>1.2182588413189392</c:v>
                </c:pt>
                <c:pt idx="94">
                  <c:v>1.2237361257400927</c:v>
                </c:pt>
                <c:pt idx="95">
                  <c:v>1.228666392059574</c:v>
                </c:pt>
                <c:pt idx="96">
                  <c:v>1.2341854583915686</c:v>
                </c:pt>
                <c:pt idx="97">
                  <c:v>1.2383484021744446</c:v>
                </c:pt>
                <c:pt idx="98">
                  <c:v>1.2429619754232113</c:v>
                </c:pt>
                <c:pt idx="99">
                  <c:v>1.2479465463385901</c:v>
                </c:pt>
                <c:pt idx="100">
                  <c:v>1.2541054904174982</c:v>
                </c:pt>
                <c:pt idx="101">
                  <c:v>1.2589041661738039</c:v>
                </c:pt>
                <c:pt idx="102">
                  <c:v>1.2635891618872968</c:v>
                </c:pt>
                <c:pt idx="103">
                  <c:v>1.2699231463465603</c:v>
                </c:pt>
                <c:pt idx="104">
                  <c:v>1.2749001789373029</c:v>
                </c:pt>
                <c:pt idx="105">
                  <c:v>1.2810825395559029</c:v>
                </c:pt>
                <c:pt idx="106">
                  <c:v>1.2864314023564885</c:v>
                </c:pt>
                <c:pt idx="107">
                  <c:v>1.2909858915403758</c:v>
                </c:pt>
                <c:pt idx="108">
                  <c:v>1.2977568967033182</c:v>
                </c:pt>
                <c:pt idx="109">
                  <c:v>1.3024902296557426</c:v>
                </c:pt>
                <c:pt idx="110">
                  <c:v>1.3085843233263261</c:v>
                </c:pt>
                <c:pt idx="111">
                  <c:v>1.3139149447444805</c:v>
                </c:pt>
                <c:pt idx="112">
                  <c:v>1.3205600222648264</c:v>
                </c:pt>
                <c:pt idx="113">
                  <c:v>1.3256123925185404</c:v>
                </c:pt>
                <c:pt idx="114">
                  <c:v>1.3327118067349846</c:v>
                </c:pt>
                <c:pt idx="115">
                  <c:v>1.3390991674557731</c:v>
                </c:pt>
                <c:pt idx="116">
                  <c:v>1.3435344062297769</c:v>
                </c:pt>
                <c:pt idx="117">
                  <c:v>1.3496659209376334</c:v>
                </c:pt>
                <c:pt idx="118">
                  <c:v>1.3554324780687848</c:v>
                </c:pt>
                <c:pt idx="119">
                  <c:v>1.3598494644393895</c:v>
                </c:pt>
                <c:pt idx="120">
                  <c:v>1.3662346072585598</c:v>
                </c:pt>
                <c:pt idx="121">
                  <c:v>1.3718474362681965</c:v>
                </c:pt>
                <c:pt idx="122">
                  <c:v>1.3757161802208249</c:v>
                </c:pt>
                <c:pt idx="123">
                  <c:v>1.3831032493636748</c:v>
                </c:pt>
                <c:pt idx="124">
                  <c:v>1.3876112405979646</c:v>
                </c:pt>
                <c:pt idx="125">
                  <c:v>1.3882680749447407</c:v>
                </c:pt>
                <c:pt idx="126">
                  <c:v>1.3929740228104441</c:v>
                </c:pt>
                <c:pt idx="127">
                  <c:v>1.3987765232283196</c:v>
                </c:pt>
                <c:pt idx="128">
                  <c:v>1.4033430823997426</c:v>
                </c:pt>
                <c:pt idx="129">
                  <c:v>1.4115078317134155</c:v>
                </c:pt>
                <c:pt idx="130">
                  <c:v>1.4207306688940684</c:v>
                </c:pt>
                <c:pt idx="131">
                  <c:v>1.4222704934857426</c:v>
                </c:pt>
                <c:pt idx="132">
                  <c:v>1.4275105187957229</c:v>
                </c:pt>
                <c:pt idx="133">
                  <c:v>1.4302750427085256</c:v>
                </c:pt>
                <c:pt idx="134">
                  <c:v>1.4350702527686037</c:v>
                </c:pt>
                <c:pt idx="135">
                  <c:v>1.449844871643639</c:v>
                </c:pt>
                <c:pt idx="136">
                  <c:v>1.4613887017940965</c:v>
                </c:pt>
                <c:pt idx="137">
                  <c:v>1.470903186692885</c:v>
                </c:pt>
                <c:pt idx="138">
                  <c:v>1.4790491502902794</c:v>
                </c:pt>
                <c:pt idx="139">
                  <c:v>1.4852095600693029</c:v>
                </c:pt>
                <c:pt idx="140">
                  <c:v>1.4913649673015867</c:v>
                </c:pt>
                <c:pt idx="141">
                  <c:v>1.4979209283456951</c:v>
                </c:pt>
                <c:pt idx="142">
                  <c:v>1.5048657705323454</c:v>
                </c:pt>
                <c:pt idx="143">
                  <c:v>1.5078475623207996</c:v>
                </c:pt>
                <c:pt idx="144">
                  <c:v>1.5158298275504212</c:v>
                </c:pt>
                <c:pt idx="145">
                  <c:v>1.5240711819950827</c:v>
                </c:pt>
                <c:pt idx="146">
                  <c:v>1.5209711801559764</c:v>
                </c:pt>
                <c:pt idx="147">
                  <c:v>1.5050047587873376</c:v>
                </c:pt>
                <c:pt idx="148">
                  <c:v>1.4766826065427194</c:v>
                </c:pt>
                <c:pt idx="149">
                  <c:v>1.4425653578772013</c:v>
                </c:pt>
                <c:pt idx="150">
                  <c:v>1.3980811589689905</c:v>
                </c:pt>
                <c:pt idx="151">
                  <c:v>1.3555996385941753</c:v>
                </c:pt>
                <c:pt idx="152">
                  <c:v>1.3330076836862736</c:v>
                </c:pt>
                <c:pt idx="153">
                  <c:v>1.3358279979717769</c:v>
                </c:pt>
                <c:pt idx="154">
                  <c:v>1.3556191726320466</c:v>
                </c:pt>
                <c:pt idx="155">
                  <c:v>1.3931860981387176</c:v>
                </c:pt>
                <c:pt idx="156">
                  <c:v>1.4300576772817561</c:v>
                </c:pt>
                <c:pt idx="157">
                  <c:v>1.4640520505446655</c:v>
                </c:pt>
                <c:pt idx="158">
                  <c:v>1.4966788167382648</c:v>
                </c:pt>
                <c:pt idx="159">
                  <c:v>1.5202289796335224</c:v>
                </c:pt>
                <c:pt idx="160">
                  <c:v>1.5430094213010177</c:v>
                </c:pt>
                <c:pt idx="161">
                  <c:v>1.5641236586421519</c:v>
                </c:pt>
                <c:pt idx="162">
                  <c:v>1.5832672884158729</c:v>
                </c:pt>
                <c:pt idx="163">
                  <c:v>1.6031789158716956</c:v>
                </c:pt>
                <c:pt idx="164">
                  <c:v>1.6179347819784911</c:v>
                </c:pt>
                <c:pt idx="165">
                  <c:v>1.6351296266300002</c:v>
                </c:pt>
                <c:pt idx="166">
                  <c:v>1.6509605862667553</c:v>
                </c:pt>
                <c:pt idx="167">
                  <c:v>1.6638030486447317</c:v>
                </c:pt>
                <c:pt idx="168">
                  <c:v>1.6794385901257594</c:v>
                </c:pt>
                <c:pt idx="169">
                  <c:v>1.6922813955846412</c:v>
                </c:pt>
                <c:pt idx="170">
                  <c:v>1.7043114525304952</c:v>
                </c:pt>
                <c:pt idx="171">
                  <c:v>1.7177075961695767</c:v>
                </c:pt>
                <c:pt idx="172">
                  <c:v>1.7291253764766552</c:v>
                </c:pt>
                <c:pt idx="173">
                  <c:v>1.7414479568617829</c:v>
                </c:pt>
                <c:pt idx="174">
                  <c:v>1.7524959748832249</c:v>
                </c:pt>
                <c:pt idx="175">
                  <c:v>1.762735594943875</c:v>
                </c:pt>
                <c:pt idx="176">
                  <c:v>1.774892824685933</c:v>
                </c:pt>
                <c:pt idx="177">
                  <c:v>1.7849694530395939</c:v>
                </c:pt>
                <c:pt idx="178">
                  <c:v>1.7946925737389692</c:v>
                </c:pt>
                <c:pt idx="179">
                  <c:v>1.8080842811199094</c:v>
                </c:pt>
                <c:pt idx="180">
                  <c:v>1.8197107091892017</c:v>
                </c:pt>
                <c:pt idx="181">
                  <c:v>1.8311753696713342</c:v>
                </c:pt>
                <c:pt idx="182">
                  <c:v>1.8389536357684035</c:v>
                </c:pt>
                <c:pt idx="183">
                  <c:v>1.8511309892242924</c:v>
                </c:pt>
                <c:pt idx="184">
                  <c:v>1.8621114563797241</c:v>
                </c:pt>
                <c:pt idx="185">
                  <c:v>1.8716149549949821</c:v>
                </c:pt>
                <c:pt idx="186">
                  <c:v>1.879952340111503</c:v>
                </c:pt>
                <c:pt idx="187">
                  <c:v>1.890916997284259</c:v>
                </c:pt>
                <c:pt idx="188">
                  <c:v>1.9010336621164206</c:v>
                </c:pt>
                <c:pt idx="189">
                  <c:v>1.9118681952791061</c:v>
                </c:pt>
                <c:pt idx="190">
                  <c:v>1.9185982782034037</c:v>
                </c:pt>
                <c:pt idx="191">
                  <c:v>1.9283922206526294</c:v>
                </c:pt>
                <c:pt idx="192">
                  <c:v>1.9342088410140597</c:v>
                </c:pt>
                <c:pt idx="193">
                  <c:v>1.9423514824493655</c:v>
                </c:pt>
                <c:pt idx="194">
                  <c:v>1.9516156187446037</c:v>
                </c:pt>
                <c:pt idx="195">
                  <c:v>1.9580603395139642</c:v>
                </c:pt>
                <c:pt idx="196">
                  <c:v>1.965966617506018</c:v>
                </c:pt>
                <c:pt idx="197">
                  <c:v>1.9735507965195291</c:v>
                </c:pt>
                <c:pt idx="198">
                  <c:v>1.9803035334353394</c:v>
                </c:pt>
                <c:pt idx="199">
                  <c:v>1.9873241396317429</c:v>
                </c:pt>
                <c:pt idx="200">
                  <c:v>1.9918451529317034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692-481B-B572-D10F3549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11535"/>
        <c:axId val="405919023"/>
      </c:scatterChart>
      <c:valAx>
        <c:axId val="405911535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Frequency [MHz]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9023"/>
        <c:crosses val="autoZero"/>
        <c:crossBetween val="midCat"/>
        <c:majorUnit val="20"/>
        <c:minorUnit val="5"/>
      </c:valAx>
      <c:valAx>
        <c:axId val="405919023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SWR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1535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3137978431311"/>
          <c:y val="9.1967681585493719E-2"/>
          <c:w val="0.41966660021927638"/>
          <c:h val="0.31475915380029196"/>
        </c:manualLayout>
      </c:layout>
      <c:overlay val="0"/>
      <c:spPr>
        <a:solidFill>
          <a:schemeClr val="accent1">
            <a:lumMod val="20000"/>
            <a:lumOff val="80000"/>
          </a:schemeClr>
        </a:solidFill>
      </c:sp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'Case 1'!$C$1</c:f>
              <c:strCache>
                <c:ptCount val="1"/>
                <c:pt idx="0">
                  <c:v>Xs(Case1)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1'!$C$2:$C$202</c:f>
              <c:numCache>
                <c:formatCode>General</c:formatCode>
                <c:ptCount val="201"/>
                <c:pt idx="1">
                  <c:v>2.2000000000000002</c:v>
                </c:pt>
                <c:pt idx="2">
                  <c:v>-0.33</c:v>
                </c:pt>
                <c:pt idx="3">
                  <c:v>-1.79</c:v>
                </c:pt>
                <c:pt idx="4">
                  <c:v>-2.87</c:v>
                </c:pt>
                <c:pt idx="5">
                  <c:v>-3.82</c:v>
                </c:pt>
                <c:pt idx="6">
                  <c:v>-4.74</c:v>
                </c:pt>
                <c:pt idx="7">
                  <c:v>-5.57</c:v>
                </c:pt>
                <c:pt idx="8">
                  <c:v>-6.35</c:v>
                </c:pt>
                <c:pt idx="9">
                  <c:v>-7.12</c:v>
                </c:pt>
                <c:pt idx="10">
                  <c:v>-7.84</c:v>
                </c:pt>
                <c:pt idx="11">
                  <c:v>-8.51</c:v>
                </c:pt>
                <c:pt idx="12">
                  <c:v>-9.1</c:v>
                </c:pt>
                <c:pt idx="13">
                  <c:v>-9.6999999999999993</c:v>
                </c:pt>
                <c:pt idx="14">
                  <c:v>-10.19</c:v>
                </c:pt>
                <c:pt idx="15">
                  <c:v>-10.7</c:v>
                </c:pt>
                <c:pt idx="16">
                  <c:v>-11.14</c:v>
                </c:pt>
                <c:pt idx="17">
                  <c:v>-11.49</c:v>
                </c:pt>
                <c:pt idx="18">
                  <c:v>-11.84</c:v>
                </c:pt>
                <c:pt idx="19">
                  <c:v>-12.07</c:v>
                </c:pt>
                <c:pt idx="20">
                  <c:v>-12.33</c:v>
                </c:pt>
                <c:pt idx="21">
                  <c:v>-12.5</c:v>
                </c:pt>
                <c:pt idx="22">
                  <c:v>-12.65</c:v>
                </c:pt>
                <c:pt idx="23">
                  <c:v>-12.78</c:v>
                </c:pt>
                <c:pt idx="24">
                  <c:v>-12.84</c:v>
                </c:pt>
                <c:pt idx="25">
                  <c:v>-12.86</c:v>
                </c:pt>
                <c:pt idx="26">
                  <c:v>-12.81</c:v>
                </c:pt>
                <c:pt idx="27">
                  <c:v>-12.74</c:v>
                </c:pt>
                <c:pt idx="28">
                  <c:v>-12.66</c:v>
                </c:pt>
                <c:pt idx="29">
                  <c:v>-12.52</c:v>
                </c:pt>
                <c:pt idx="30">
                  <c:v>-12.36</c:v>
                </c:pt>
                <c:pt idx="31">
                  <c:v>-12.19</c:v>
                </c:pt>
                <c:pt idx="32">
                  <c:v>-11.98</c:v>
                </c:pt>
                <c:pt idx="33">
                  <c:v>-11.74</c:v>
                </c:pt>
                <c:pt idx="34">
                  <c:v>-11.46</c:v>
                </c:pt>
                <c:pt idx="35">
                  <c:v>-11.22</c:v>
                </c:pt>
                <c:pt idx="36">
                  <c:v>-10.88</c:v>
                </c:pt>
                <c:pt idx="37">
                  <c:v>-10.55</c:v>
                </c:pt>
                <c:pt idx="38">
                  <c:v>-10.24</c:v>
                </c:pt>
                <c:pt idx="39">
                  <c:v>-9.9</c:v>
                </c:pt>
                <c:pt idx="40">
                  <c:v>-9.52</c:v>
                </c:pt>
                <c:pt idx="41">
                  <c:v>-9.14</c:v>
                </c:pt>
                <c:pt idx="42">
                  <c:v>-8.76</c:v>
                </c:pt>
                <c:pt idx="43">
                  <c:v>-8.33</c:v>
                </c:pt>
                <c:pt idx="44">
                  <c:v>-7.89</c:v>
                </c:pt>
                <c:pt idx="45">
                  <c:v>-7.49</c:v>
                </c:pt>
                <c:pt idx="46">
                  <c:v>-7.04</c:v>
                </c:pt>
                <c:pt idx="47">
                  <c:v>-6.62</c:v>
                </c:pt>
                <c:pt idx="48">
                  <c:v>-6.12</c:v>
                </c:pt>
                <c:pt idx="49">
                  <c:v>-5.64</c:v>
                </c:pt>
                <c:pt idx="50">
                  <c:v>-5.18</c:v>
                </c:pt>
                <c:pt idx="51">
                  <c:v>-4.63</c:v>
                </c:pt>
                <c:pt idx="52">
                  <c:v>-4.1399999999999997</c:v>
                </c:pt>
                <c:pt idx="53">
                  <c:v>-3.63</c:v>
                </c:pt>
                <c:pt idx="54">
                  <c:v>-3.17</c:v>
                </c:pt>
                <c:pt idx="55">
                  <c:v>-2.66</c:v>
                </c:pt>
                <c:pt idx="56">
                  <c:v>-2.15</c:v>
                </c:pt>
                <c:pt idx="57">
                  <c:v>-1.65</c:v>
                </c:pt>
                <c:pt idx="58">
                  <c:v>-1.1299999999999999</c:v>
                </c:pt>
                <c:pt idx="59">
                  <c:v>-0.6</c:v>
                </c:pt>
                <c:pt idx="60">
                  <c:v>-0.09</c:v>
                </c:pt>
                <c:pt idx="61">
                  <c:v>0.46</c:v>
                </c:pt>
                <c:pt idx="62">
                  <c:v>0.98</c:v>
                </c:pt>
                <c:pt idx="63">
                  <c:v>1.5</c:v>
                </c:pt>
                <c:pt idx="64">
                  <c:v>2.0499999999999998</c:v>
                </c:pt>
                <c:pt idx="65">
                  <c:v>2.6</c:v>
                </c:pt>
                <c:pt idx="66">
                  <c:v>3.13</c:v>
                </c:pt>
                <c:pt idx="67">
                  <c:v>3.68</c:v>
                </c:pt>
                <c:pt idx="68">
                  <c:v>4.25</c:v>
                </c:pt>
                <c:pt idx="69">
                  <c:v>4.79</c:v>
                </c:pt>
                <c:pt idx="70">
                  <c:v>5.35</c:v>
                </c:pt>
                <c:pt idx="71">
                  <c:v>5.91</c:v>
                </c:pt>
                <c:pt idx="72">
                  <c:v>6.48</c:v>
                </c:pt>
                <c:pt idx="73">
                  <c:v>7.04</c:v>
                </c:pt>
                <c:pt idx="74">
                  <c:v>7.62</c:v>
                </c:pt>
                <c:pt idx="75">
                  <c:v>8.1999999999999993</c:v>
                </c:pt>
                <c:pt idx="76">
                  <c:v>8.77</c:v>
                </c:pt>
                <c:pt idx="77">
                  <c:v>9.36</c:v>
                </c:pt>
                <c:pt idx="78">
                  <c:v>9.93</c:v>
                </c:pt>
                <c:pt idx="79">
                  <c:v>10.54</c:v>
                </c:pt>
                <c:pt idx="80">
                  <c:v>11.11</c:v>
                </c:pt>
                <c:pt idx="81">
                  <c:v>11.71</c:v>
                </c:pt>
                <c:pt idx="82">
                  <c:v>12.32</c:v>
                </c:pt>
                <c:pt idx="83">
                  <c:v>12.92</c:v>
                </c:pt>
                <c:pt idx="84">
                  <c:v>13.51</c:v>
                </c:pt>
                <c:pt idx="85">
                  <c:v>14.12</c:v>
                </c:pt>
                <c:pt idx="86">
                  <c:v>14.74</c:v>
                </c:pt>
                <c:pt idx="87">
                  <c:v>15.35</c:v>
                </c:pt>
                <c:pt idx="88">
                  <c:v>15.98</c:v>
                </c:pt>
                <c:pt idx="89">
                  <c:v>16.59</c:v>
                </c:pt>
                <c:pt idx="90">
                  <c:v>17.170000000000002</c:v>
                </c:pt>
                <c:pt idx="91">
                  <c:v>17.809999999999999</c:v>
                </c:pt>
                <c:pt idx="92">
                  <c:v>18.489999999999998</c:v>
                </c:pt>
                <c:pt idx="93">
                  <c:v>19.12</c:v>
                </c:pt>
                <c:pt idx="94">
                  <c:v>19.809999999999999</c:v>
                </c:pt>
                <c:pt idx="95">
                  <c:v>20.440000000000001</c:v>
                </c:pt>
                <c:pt idx="96">
                  <c:v>21.09</c:v>
                </c:pt>
                <c:pt idx="97">
                  <c:v>21.76</c:v>
                </c:pt>
                <c:pt idx="98">
                  <c:v>22.45</c:v>
                </c:pt>
                <c:pt idx="99">
                  <c:v>23.11</c:v>
                </c:pt>
                <c:pt idx="100">
                  <c:v>23.75</c:v>
                </c:pt>
                <c:pt idx="101">
                  <c:v>24.49</c:v>
                </c:pt>
                <c:pt idx="102">
                  <c:v>25.19</c:v>
                </c:pt>
                <c:pt idx="103">
                  <c:v>25.89</c:v>
                </c:pt>
                <c:pt idx="104">
                  <c:v>26.6</c:v>
                </c:pt>
                <c:pt idx="105">
                  <c:v>27.33</c:v>
                </c:pt>
                <c:pt idx="106">
                  <c:v>28.06</c:v>
                </c:pt>
                <c:pt idx="107">
                  <c:v>28.81</c:v>
                </c:pt>
                <c:pt idx="108">
                  <c:v>29.56</c:v>
                </c:pt>
                <c:pt idx="109">
                  <c:v>30.33</c:v>
                </c:pt>
                <c:pt idx="110">
                  <c:v>31.1</c:v>
                </c:pt>
                <c:pt idx="111">
                  <c:v>31.86</c:v>
                </c:pt>
                <c:pt idx="112">
                  <c:v>32.67</c:v>
                </c:pt>
                <c:pt idx="113">
                  <c:v>33.47</c:v>
                </c:pt>
                <c:pt idx="114">
                  <c:v>34.26</c:v>
                </c:pt>
                <c:pt idx="115">
                  <c:v>35.1</c:v>
                </c:pt>
                <c:pt idx="116">
                  <c:v>35.92</c:v>
                </c:pt>
                <c:pt idx="117">
                  <c:v>36.79</c:v>
                </c:pt>
                <c:pt idx="118">
                  <c:v>37.64</c:v>
                </c:pt>
                <c:pt idx="119">
                  <c:v>38.520000000000003</c:v>
                </c:pt>
                <c:pt idx="120">
                  <c:v>39.409999999999997</c:v>
                </c:pt>
                <c:pt idx="121">
                  <c:v>40.299999999999997</c:v>
                </c:pt>
                <c:pt idx="122">
                  <c:v>41.25</c:v>
                </c:pt>
                <c:pt idx="123">
                  <c:v>42.2</c:v>
                </c:pt>
                <c:pt idx="124">
                  <c:v>43.11</c:v>
                </c:pt>
                <c:pt idx="125">
                  <c:v>44.1</c:v>
                </c:pt>
                <c:pt idx="126">
                  <c:v>45.08</c:v>
                </c:pt>
                <c:pt idx="127">
                  <c:v>46.03</c:v>
                </c:pt>
                <c:pt idx="128">
                  <c:v>47.07</c:v>
                </c:pt>
                <c:pt idx="129">
                  <c:v>48.15</c:v>
                </c:pt>
                <c:pt idx="130">
                  <c:v>49.22</c:v>
                </c:pt>
                <c:pt idx="131">
                  <c:v>50.27</c:v>
                </c:pt>
                <c:pt idx="132">
                  <c:v>51.36</c:v>
                </c:pt>
                <c:pt idx="133">
                  <c:v>52.48</c:v>
                </c:pt>
                <c:pt idx="134">
                  <c:v>53.62</c:v>
                </c:pt>
                <c:pt idx="135">
                  <c:v>54.77</c:v>
                </c:pt>
                <c:pt idx="136">
                  <c:v>55.99</c:v>
                </c:pt>
                <c:pt idx="137">
                  <c:v>57.22</c:v>
                </c:pt>
                <c:pt idx="138">
                  <c:v>58.44</c:v>
                </c:pt>
                <c:pt idx="139">
                  <c:v>59.73</c:v>
                </c:pt>
                <c:pt idx="140">
                  <c:v>61</c:v>
                </c:pt>
                <c:pt idx="141">
                  <c:v>62.37</c:v>
                </c:pt>
                <c:pt idx="142">
                  <c:v>63.73</c:v>
                </c:pt>
                <c:pt idx="143">
                  <c:v>65.16</c:v>
                </c:pt>
                <c:pt idx="144">
                  <c:v>66.62</c:v>
                </c:pt>
                <c:pt idx="145">
                  <c:v>68.11</c:v>
                </c:pt>
                <c:pt idx="146">
                  <c:v>69.599999999999994</c:v>
                </c:pt>
                <c:pt idx="147">
                  <c:v>71.14</c:v>
                </c:pt>
                <c:pt idx="148">
                  <c:v>72.739999999999995</c:v>
                </c:pt>
                <c:pt idx="149">
                  <c:v>74.34</c:v>
                </c:pt>
                <c:pt idx="150">
                  <c:v>76.03</c:v>
                </c:pt>
                <c:pt idx="151">
                  <c:v>77.8</c:v>
                </c:pt>
                <c:pt idx="152">
                  <c:v>79.45</c:v>
                </c:pt>
                <c:pt idx="153">
                  <c:v>81.42</c:v>
                </c:pt>
                <c:pt idx="154">
                  <c:v>83.3</c:v>
                </c:pt>
                <c:pt idx="155">
                  <c:v>85.17</c:v>
                </c:pt>
                <c:pt idx="156">
                  <c:v>87.1</c:v>
                </c:pt>
                <c:pt idx="157">
                  <c:v>89.16</c:v>
                </c:pt>
                <c:pt idx="158">
                  <c:v>91.32</c:v>
                </c:pt>
                <c:pt idx="159">
                  <c:v>93.47</c:v>
                </c:pt>
                <c:pt idx="160">
                  <c:v>95.79</c:v>
                </c:pt>
                <c:pt idx="161">
                  <c:v>98.14</c:v>
                </c:pt>
                <c:pt idx="162">
                  <c:v>100.61</c:v>
                </c:pt>
                <c:pt idx="163">
                  <c:v>103.25</c:v>
                </c:pt>
                <c:pt idx="164">
                  <c:v>105.55</c:v>
                </c:pt>
                <c:pt idx="165">
                  <c:v>108.57</c:v>
                </c:pt>
                <c:pt idx="166">
                  <c:v>111.42</c:v>
                </c:pt>
                <c:pt idx="167">
                  <c:v>114.35</c:v>
                </c:pt>
                <c:pt idx="168">
                  <c:v>117.43</c:v>
                </c:pt>
                <c:pt idx="169">
                  <c:v>120.64</c:v>
                </c:pt>
                <c:pt idx="170">
                  <c:v>123.85</c:v>
                </c:pt>
                <c:pt idx="171">
                  <c:v>127.37</c:v>
                </c:pt>
                <c:pt idx="172">
                  <c:v>130.82</c:v>
                </c:pt>
                <c:pt idx="173">
                  <c:v>134.19999999999999</c:v>
                </c:pt>
                <c:pt idx="174">
                  <c:v>137.82</c:v>
                </c:pt>
                <c:pt idx="175">
                  <c:v>141.52000000000001</c:v>
                </c:pt>
                <c:pt idx="176">
                  <c:v>145.29</c:v>
                </c:pt>
                <c:pt idx="177">
                  <c:v>148.85</c:v>
                </c:pt>
                <c:pt idx="178">
                  <c:v>152.83000000000001</c:v>
                </c:pt>
                <c:pt idx="179">
                  <c:v>156.82</c:v>
                </c:pt>
                <c:pt idx="180">
                  <c:v>160.75</c:v>
                </c:pt>
                <c:pt idx="181">
                  <c:v>165.02</c:v>
                </c:pt>
                <c:pt idx="182">
                  <c:v>168.9</c:v>
                </c:pt>
                <c:pt idx="183">
                  <c:v>173.46</c:v>
                </c:pt>
                <c:pt idx="184">
                  <c:v>177.87</c:v>
                </c:pt>
                <c:pt idx="185">
                  <c:v>182.02</c:v>
                </c:pt>
                <c:pt idx="186">
                  <c:v>186.43</c:v>
                </c:pt>
                <c:pt idx="187">
                  <c:v>190.78</c:v>
                </c:pt>
                <c:pt idx="188">
                  <c:v>194.65</c:v>
                </c:pt>
                <c:pt idx="189">
                  <c:v>198.29</c:v>
                </c:pt>
                <c:pt idx="190">
                  <c:v>201.35</c:v>
                </c:pt>
                <c:pt idx="191">
                  <c:v>203.43</c:v>
                </c:pt>
                <c:pt idx="192">
                  <c:v>204.23</c:v>
                </c:pt>
                <c:pt idx="193">
                  <c:v>203.87</c:v>
                </c:pt>
                <c:pt idx="194">
                  <c:v>199.87</c:v>
                </c:pt>
                <c:pt idx="195">
                  <c:v>194.77</c:v>
                </c:pt>
                <c:pt idx="196">
                  <c:v>185.97</c:v>
                </c:pt>
                <c:pt idx="197">
                  <c:v>173.27</c:v>
                </c:pt>
                <c:pt idx="198">
                  <c:v>155.87</c:v>
                </c:pt>
                <c:pt idx="199">
                  <c:v>133.02000000000001</c:v>
                </c:pt>
                <c:pt idx="200">
                  <c:v>102.6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8E-4483-9BB5-EA4129680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600879"/>
        <c:axId val="783387375"/>
      </c:scatterChart>
      <c:valAx>
        <c:axId val="981600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3387375"/>
        <c:crosses val="autoZero"/>
        <c:crossBetween val="midCat"/>
      </c:valAx>
      <c:valAx>
        <c:axId val="78338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6008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'Case 2'!$C$1</c:f>
              <c:strCache>
                <c:ptCount val="1"/>
                <c:pt idx="0">
                  <c:v>Xs(Case2)</c:v>
                </c:pt>
              </c:strCache>
            </c:strRef>
          </c:tx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2'!$C$2:$C$202</c:f>
              <c:numCache>
                <c:formatCode>General</c:formatCode>
                <c:ptCount val="201"/>
                <c:pt idx="1">
                  <c:v>2.64</c:v>
                </c:pt>
                <c:pt idx="2">
                  <c:v>0.54</c:v>
                </c:pt>
                <c:pt idx="3">
                  <c:v>-0.38</c:v>
                </c:pt>
                <c:pt idx="4">
                  <c:v>-1.01</c:v>
                </c:pt>
                <c:pt idx="5">
                  <c:v>-1.51</c:v>
                </c:pt>
                <c:pt idx="6">
                  <c:v>-1.98</c:v>
                </c:pt>
                <c:pt idx="7">
                  <c:v>-2.44</c:v>
                </c:pt>
                <c:pt idx="8">
                  <c:v>-2.86</c:v>
                </c:pt>
                <c:pt idx="9">
                  <c:v>-3.25</c:v>
                </c:pt>
                <c:pt idx="10">
                  <c:v>-3.6</c:v>
                </c:pt>
                <c:pt idx="11">
                  <c:v>-4.01</c:v>
                </c:pt>
                <c:pt idx="12">
                  <c:v>-4.32</c:v>
                </c:pt>
                <c:pt idx="13">
                  <c:v>-4.63</c:v>
                </c:pt>
                <c:pt idx="14">
                  <c:v>-4.9800000000000004</c:v>
                </c:pt>
                <c:pt idx="15">
                  <c:v>-5.25</c:v>
                </c:pt>
                <c:pt idx="16">
                  <c:v>-5.56</c:v>
                </c:pt>
                <c:pt idx="17">
                  <c:v>-5.77</c:v>
                </c:pt>
                <c:pt idx="18">
                  <c:v>-6.04</c:v>
                </c:pt>
                <c:pt idx="19">
                  <c:v>-6.23</c:v>
                </c:pt>
                <c:pt idx="20">
                  <c:v>-6.45</c:v>
                </c:pt>
                <c:pt idx="21">
                  <c:v>-6.61</c:v>
                </c:pt>
                <c:pt idx="22">
                  <c:v>-6.79</c:v>
                </c:pt>
                <c:pt idx="23">
                  <c:v>-6.9</c:v>
                </c:pt>
                <c:pt idx="24">
                  <c:v>-7.03</c:v>
                </c:pt>
                <c:pt idx="25">
                  <c:v>-7.09</c:v>
                </c:pt>
                <c:pt idx="26">
                  <c:v>-7.17</c:v>
                </c:pt>
                <c:pt idx="27">
                  <c:v>-7.25</c:v>
                </c:pt>
                <c:pt idx="28">
                  <c:v>-7.3</c:v>
                </c:pt>
                <c:pt idx="29">
                  <c:v>-7.31</c:v>
                </c:pt>
                <c:pt idx="30">
                  <c:v>-7.3</c:v>
                </c:pt>
                <c:pt idx="31">
                  <c:v>-7.27</c:v>
                </c:pt>
                <c:pt idx="32">
                  <c:v>-7.2</c:v>
                </c:pt>
                <c:pt idx="33">
                  <c:v>-7.12</c:v>
                </c:pt>
                <c:pt idx="34">
                  <c:v>-7.07</c:v>
                </c:pt>
                <c:pt idx="35">
                  <c:v>-6.97</c:v>
                </c:pt>
                <c:pt idx="36">
                  <c:v>-6.83</c:v>
                </c:pt>
                <c:pt idx="37">
                  <c:v>-6.74</c:v>
                </c:pt>
                <c:pt idx="38">
                  <c:v>-6.59</c:v>
                </c:pt>
                <c:pt idx="39">
                  <c:v>-6.45</c:v>
                </c:pt>
                <c:pt idx="40">
                  <c:v>-6.27</c:v>
                </c:pt>
                <c:pt idx="41">
                  <c:v>-6.13</c:v>
                </c:pt>
                <c:pt idx="42">
                  <c:v>-5.88</c:v>
                </c:pt>
                <c:pt idx="43">
                  <c:v>-5.69</c:v>
                </c:pt>
                <c:pt idx="44">
                  <c:v>-5.46</c:v>
                </c:pt>
                <c:pt idx="45">
                  <c:v>-5.21</c:v>
                </c:pt>
                <c:pt idx="46">
                  <c:v>-4.9400000000000004</c:v>
                </c:pt>
                <c:pt idx="47">
                  <c:v>-4.6900000000000004</c:v>
                </c:pt>
                <c:pt idx="48">
                  <c:v>-4.41</c:v>
                </c:pt>
                <c:pt idx="49">
                  <c:v>-4.13</c:v>
                </c:pt>
                <c:pt idx="50">
                  <c:v>-3.79</c:v>
                </c:pt>
                <c:pt idx="51">
                  <c:v>-3.44</c:v>
                </c:pt>
                <c:pt idx="52">
                  <c:v>-3.04</c:v>
                </c:pt>
                <c:pt idx="53">
                  <c:v>-2.71</c:v>
                </c:pt>
                <c:pt idx="54">
                  <c:v>-2.38</c:v>
                </c:pt>
                <c:pt idx="55">
                  <c:v>-2.04</c:v>
                </c:pt>
                <c:pt idx="56">
                  <c:v>-1.72</c:v>
                </c:pt>
                <c:pt idx="57">
                  <c:v>-1.35</c:v>
                </c:pt>
                <c:pt idx="58">
                  <c:v>-0.98</c:v>
                </c:pt>
                <c:pt idx="59">
                  <c:v>-0.59</c:v>
                </c:pt>
                <c:pt idx="60">
                  <c:v>-0.18</c:v>
                </c:pt>
                <c:pt idx="61">
                  <c:v>0.22</c:v>
                </c:pt>
                <c:pt idx="62">
                  <c:v>0.61</c:v>
                </c:pt>
                <c:pt idx="63">
                  <c:v>1.02</c:v>
                </c:pt>
                <c:pt idx="64">
                  <c:v>1.42</c:v>
                </c:pt>
                <c:pt idx="65">
                  <c:v>1.82</c:v>
                </c:pt>
                <c:pt idx="66">
                  <c:v>2.25</c:v>
                </c:pt>
                <c:pt idx="67">
                  <c:v>2.69</c:v>
                </c:pt>
                <c:pt idx="68">
                  <c:v>3.14</c:v>
                </c:pt>
                <c:pt idx="69">
                  <c:v>3.56</c:v>
                </c:pt>
                <c:pt idx="70">
                  <c:v>4.03</c:v>
                </c:pt>
                <c:pt idx="71">
                  <c:v>4.46</c:v>
                </c:pt>
                <c:pt idx="72">
                  <c:v>4.92</c:v>
                </c:pt>
                <c:pt idx="73">
                  <c:v>5.39</c:v>
                </c:pt>
                <c:pt idx="74">
                  <c:v>5.9</c:v>
                </c:pt>
                <c:pt idx="75">
                  <c:v>6.34</c:v>
                </c:pt>
                <c:pt idx="76">
                  <c:v>6.85</c:v>
                </c:pt>
                <c:pt idx="77">
                  <c:v>7.35</c:v>
                </c:pt>
                <c:pt idx="78">
                  <c:v>7.84</c:v>
                </c:pt>
                <c:pt idx="79">
                  <c:v>8.3699999999999992</c:v>
                </c:pt>
                <c:pt idx="80">
                  <c:v>8.86</c:v>
                </c:pt>
                <c:pt idx="81">
                  <c:v>9.4</c:v>
                </c:pt>
                <c:pt idx="82">
                  <c:v>9.92</c:v>
                </c:pt>
                <c:pt idx="83">
                  <c:v>10.42</c:v>
                </c:pt>
                <c:pt idx="84">
                  <c:v>10.96</c:v>
                </c:pt>
                <c:pt idx="85">
                  <c:v>11.48</c:v>
                </c:pt>
                <c:pt idx="86">
                  <c:v>12.05</c:v>
                </c:pt>
                <c:pt idx="87">
                  <c:v>12.57</c:v>
                </c:pt>
                <c:pt idx="88">
                  <c:v>13.14</c:v>
                </c:pt>
                <c:pt idx="89">
                  <c:v>13.7</c:v>
                </c:pt>
                <c:pt idx="90">
                  <c:v>14.24</c:v>
                </c:pt>
                <c:pt idx="91">
                  <c:v>14.82</c:v>
                </c:pt>
                <c:pt idx="92">
                  <c:v>15.42</c:v>
                </c:pt>
                <c:pt idx="93">
                  <c:v>15.99</c:v>
                </c:pt>
                <c:pt idx="94">
                  <c:v>16.559999999999999</c:v>
                </c:pt>
                <c:pt idx="95">
                  <c:v>17.16</c:v>
                </c:pt>
                <c:pt idx="96">
                  <c:v>17.78</c:v>
                </c:pt>
                <c:pt idx="97">
                  <c:v>18.38</c:v>
                </c:pt>
                <c:pt idx="98">
                  <c:v>18.989999999999998</c:v>
                </c:pt>
                <c:pt idx="99">
                  <c:v>19.59</c:v>
                </c:pt>
                <c:pt idx="100">
                  <c:v>20.21</c:v>
                </c:pt>
                <c:pt idx="101">
                  <c:v>20.84</c:v>
                </c:pt>
                <c:pt idx="102">
                  <c:v>21.43</c:v>
                </c:pt>
                <c:pt idx="103">
                  <c:v>22.13</c:v>
                </c:pt>
                <c:pt idx="104">
                  <c:v>22.73</c:v>
                </c:pt>
                <c:pt idx="105">
                  <c:v>23.37</c:v>
                </c:pt>
                <c:pt idx="106">
                  <c:v>24.05</c:v>
                </c:pt>
                <c:pt idx="107">
                  <c:v>24.73</c:v>
                </c:pt>
                <c:pt idx="108">
                  <c:v>25.41</c:v>
                </c:pt>
                <c:pt idx="109">
                  <c:v>26.16</c:v>
                </c:pt>
                <c:pt idx="110">
                  <c:v>26.77</c:v>
                </c:pt>
                <c:pt idx="111">
                  <c:v>27.46</c:v>
                </c:pt>
                <c:pt idx="112">
                  <c:v>28.17</c:v>
                </c:pt>
                <c:pt idx="113">
                  <c:v>28.9</c:v>
                </c:pt>
                <c:pt idx="114">
                  <c:v>29.61</c:v>
                </c:pt>
                <c:pt idx="115">
                  <c:v>30.35</c:v>
                </c:pt>
                <c:pt idx="116">
                  <c:v>31.05</c:v>
                </c:pt>
                <c:pt idx="117">
                  <c:v>31.84</c:v>
                </c:pt>
                <c:pt idx="118">
                  <c:v>32.58</c:v>
                </c:pt>
                <c:pt idx="119">
                  <c:v>33.369999999999997</c:v>
                </c:pt>
                <c:pt idx="120">
                  <c:v>34.159999999999997</c:v>
                </c:pt>
                <c:pt idx="121">
                  <c:v>34.9</c:v>
                </c:pt>
                <c:pt idx="122">
                  <c:v>35.75</c:v>
                </c:pt>
                <c:pt idx="123">
                  <c:v>36.58</c:v>
                </c:pt>
                <c:pt idx="124">
                  <c:v>37.409999999999997</c:v>
                </c:pt>
                <c:pt idx="125">
                  <c:v>38.28</c:v>
                </c:pt>
                <c:pt idx="126">
                  <c:v>39.159999999999997</c:v>
                </c:pt>
                <c:pt idx="127">
                  <c:v>39.92</c:v>
                </c:pt>
                <c:pt idx="128">
                  <c:v>40.83</c:v>
                </c:pt>
                <c:pt idx="129">
                  <c:v>41.75</c:v>
                </c:pt>
                <c:pt idx="130">
                  <c:v>42.59</c:v>
                </c:pt>
                <c:pt idx="131">
                  <c:v>43.57</c:v>
                </c:pt>
                <c:pt idx="132">
                  <c:v>44.52</c:v>
                </c:pt>
                <c:pt idx="133">
                  <c:v>45.41</c:v>
                </c:pt>
                <c:pt idx="134">
                  <c:v>46.43</c:v>
                </c:pt>
                <c:pt idx="135">
                  <c:v>47.52</c:v>
                </c:pt>
                <c:pt idx="136">
                  <c:v>48.49</c:v>
                </c:pt>
                <c:pt idx="137">
                  <c:v>49.56</c:v>
                </c:pt>
                <c:pt idx="138">
                  <c:v>50.68</c:v>
                </c:pt>
                <c:pt idx="139">
                  <c:v>51.75</c:v>
                </c:pt>
                <c:pt idx="140">
                  <c:v>52.99</c:v>
                </c:pt>
                <c:pt idx="141">
                  <c:v>54.12</c:v>
                </c:pt>
                <c:pt idx="142">
                  <c:v>55.25</c:v>
                </c:pt>
                <c:pt idx="143">
                  <c:v>56.51</c:v>
                </c:pt>
                <c:pt idx="144">
                  <c:v>57.69</c:v>
                </c:pt>
                <c:pt idx="145">
                  <c:v>59.03</c:v>
                </c:pt>
                <c:pt idx="146">
                  <c:v>60.21</c:v>
                </c:pt>
                <c:pt idx="147">
                  <c:v>61.49</c:v>
                </c:pt>
                <c:pt idx="148">
                  <c:v>62.8</c:v>
                </c:pt>
                <c:pt idx="149">
                  <c:v>64.13</c:v>
                </c:pt>
                <c:pt idx="150">
                  <c:v>65.59</c:v>
                </c:pt>
                <c:pt idx="151">
                  <c:v>67.14</c:v>
                </c:pt>
                <c:pt idx="152">
                  <c:v>68.84</c:v>
                </c:pt>
                <c:pt idx="153">
                  <c:v>70.650000000000006</c:v>
                </c:pt>
                <c:pt idx="154">
                  <c:v>72.680000000000007</c:v>
                </c:pt>
                <c:pt idx="155">
                  <c:v>74.989999999999995</c:v>
                </c:pt>
                <c:pt idx="156">
                  <c:v>77.42</c:v>
                </c:pt>
                <c:pt idx="157">
                  <c:v>79.900000000000006</c:v>
                </c:pt>
                <c:pt idx="158">
                  <c:v>82.14</c:v>
                </c:pt>
                <c:pt idx="159">
                  <c:v>82.13</c:v>
                </c:pt>
                <c:pt idx="160">
                  <c:v>76.33</c:v>
                </c:pt>
                <c:pt idx="161">
                  <c:v>63.57</c:v>
                </c:pt>
                <c:pt idx="162">
                  <c:v>53.36</c:v>
                </c:pt>
                <c:pt idx="163">
                  <c:v>51.41</c:v>
                </c:pt>
                <c:pt idx="164">
                  <c:v>53.48</c:v>
                </c:pt>
                <c:pt idx="165">
                  <c:v>55.87</c:v>
                </c:pt>
                <c:pt idx="166">
                  <c:v>58.03</c:v>
                </c:pt>
                <c:pt idx="167">
                  <c:v>59.51</c:v>
                </c:pt>
                <c:pt idx="168">
                  <c:v>60.42</c:v>
                </c:pt>
                <c:pt idx="169">
                  <c:v>60.89</c:v>
                </c:pt>
                <c:pt idx="170">
                  <c:v>61.05</c:v>
                </c:pt>
                <c:pt idx="171">
                  <c:v>60.72</c:v>
                </c:pt>
                <c:pt idx="172">
                  <c:v>59.91</c:v>
                </c:pt>
                <c:pt idx="173">
                  <c:v>58.78</c:v>
                </c:pt>
                <c:pt idx="174">
                  <c:v>57.42</c:v>
                </c:pt>
                <c:pt idx="175">
                  <c:v>55.47</c:v>
                </c:pt>
                <c:pt idx="176">
                  <c:v>53.29</c:v>
                </c:pt>
                <c:pt idx="177">
                  <c:v>50.65</c:v>
                </c:pt>
                <c:pt idx="178">
                  <c:v>47.86</c:v>
                </c:pt>
                <c:pt idx="179">
                  <c:v>44.78</c:v>
                </c:pt>
                <c:pt idx="180">
                  <c:v>41.82</c:v>
                </c:pt>
                <c:pt idx="181">
                  <c:v>38.17</c:v>
                </c:pt>
                <c:pt idx="182">
                  <c:v>34.4</c:v>
                </c:pt>
                <c:pt idx="183">
                  <c:v>30.26</c:v>
                </c:pt>
                <c:pt idx="184">
                  <c:v>25.52</c:v>
                </c:pt>
                <c:pt idx="185">
                  <c:v>20.55</c:v>
                </c:pt>
                <c:pt idx="186">
                  <c:v>15.02</c:v>
                </c:pt>
                <c:pt idx="187">
                  <c:v>9.24</c:v>
                </c:pt>
                <c:pt idx="188">
                  <c:v>2.97</c:v>
                </c:pt>
                <c:pt idx="189">
                  <c:v>-3.54</c:v>
                </c:pt>
                <c:pt idx="190">
                  <c:v>-10.08</c:v>
                </c:pt>
                <c:pt idx="191">
                  <c:v>-17.420000000000002</c:v>
                </c:pt>
                <c:pt idx="192">
                  <c:v>-24.47</c:v>
                </c:pt>
                <c:pt idx="193">
                  <c:v>-31.42</c:v>
                </c:pt>
                <c:pt idx="194">
                  <c:v>-38.43</c:v>
                </c:pt>
                <c:pt idx="195">
                  <c:v>-44.92</c:v>
                </c:pt>
                <c:pt idx="196">
                  <c:v>-51.31</c:v>
                </c:pt>
                <c:pt idx="197">
                  <c:v>-57.13</c:v>
                </c:pt>
                <c:pt idx="198">
                  <c:v>-62.94</c:v>
                </c:pt>
                <c:pt idx="199">
                  <c:v>-68.03</c:v>
                </c:pt>
                <c:pt idx="200">
                  <c:v>-72.599999999999994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F1-4192-BEBF-6EA4E822B58D}"/>
            </c:ext>
          </c:extLst>
        </c:ser>
        <c:ser>
          <c:idx val="0"/>
          <c:order val="1"/>
          <c:tx>
            <c:strRef>
              <c:f>'Case 1'!$C$1</c:f>
              <c:strCache>
                <c:ptCount val="1"/>
                <c:pt idx="0">
                  <c:v>Xs(Case1)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1'!$C$2:$C$202</c:f>
              <c:numCache>
                <c:formatCode>General</c:formatCode>
                <c:ptCount val="201"/>
                <c:pt idx="1">
                  <c:v>2.2000000000000002</c:v>
                </c:pt>
                <c:pt idx="2">
                  <c:v>-0.33</c:v>
                </c:pt>
                <c:pt idx="3">
                  <c:v>-1.79</c:v>
                </c:pt>
                <c:pt idx="4">
                  <c:v>-2.87</c:v>
                </c:pt>
                <c:pt idx="5">
                  <c:v>-3.82</c:v>
                </c:pt>
                <c:pt idx="6">
                  <c:v>-4.74</c:v>
                </c:pt>
                <c:pt idx="7">
                  <c:v>-5.57</c:v>
                </c:pt>
                <c:pt idx="8">
                  <c:v>-6.35</c:v>
                </c:pt>
                <c:pt idx="9">
                  <c:v>-7.12</c:v>
                </c:pt>
                <c:pt idx="10">
                  <c:v>-7.84</c:v>
                </c:pt>
                <c:pt idx="11">
                  <c:v>-8.51</c:v>
                </c:pt>
                <c:pt idx="12">
                  <c:v>-9.1</c:v>
                </c:pt>
                <c:pt idx="13">
                  <c:v>-9.6999999999999993</c:v>
                </c:pt>
                <c:pt idx="14">
                  <c:v>-10.19</c:v>
                </c:pt>
                <c:pt idx="15">
                  <c:v>-10.7</c:v>
                </c:pt>
                <c:pt idx="16">
                  <c:v>-11.14</c:v>
                </c:pt>
                <c:pt idx="17">
                  <c:v>-11.49</c:v>
                </c:pt>
                <c:pt idx="18">
                  <c:v>-11.84</c:v>
                </c:pt>
                <c:pt idx="19">
                  <c:v>-12.07</c:v>
                </c:pt>
                <c:pt idx="20">
                  <c:v>-12.33</c:v>
                </c:pt>
                <c:pt idx="21">
                  <c:v>-12.5</c:v>
                </c:pt>
                <c:pt idx="22">
                  <c:v>-12.65</c:v>
                </c:pt>
                <c:pt idx="23">
                  <c:v>-12.78</c:v>
                </c:pt>
                <c:pt idx="24">
                  <c:v>-12.84</c:v>
                </c:pt>
                <c:pt idx="25">
                  <c:v>-12.86</c:v>
                </c:pt>
                <c:pt idx="26">
                  <c:v>-12.81</c:v>
                </c:pt>
                <c:pt idx="27">
                  <c:v>-12.74</c:v>
                </c:pt>
                <c:pt idx="28">
                  <c:v>-12.66</c:v>
                </c:pt>
                <c:pt idx="29">
                  <c:v>-12.52</c:v>
                </c:pt>
                <c:pt idx="30">
                  <c:v>-12.36</c:v>
                </c:pt>
                <c:pt idx="31">
                  <c:v>-12.19</c:v>
                </c:pt>
                <c:pt idx="32">
                  <c:v>-11.98</c:v>
                </c:pt>
                <c:pt idx="33">
                  <c:v>-11.74</c:v>
                </c:pt>
                <c:pt idx="34">
                  <c:v>-11.46</c:v>
                </c:pt>
                <c:pt idx="35">
                  <c:v>-11.22</c:v>
                </c:pt>
                <c:pt idx="36">
                  <c:v>-10.88</c:v>
                </c:pt>
                <c:pt idx="37">
                  <c:v>-10.55</c:v>
                </c:pt>
                <c:pt idx="38">
                  <c:v>-10.24</c:v>
                </c:pt>
                <c:pt idx="39">
                  <c:v>-9.9</c:v>
                </c:pt>
                <c:pt idx="40">
                  <c:v>-9.52</c:v>
                </c:pt>
                <c:pt idx="41">
                  <c:v>-9.14</c:v>
                </c:pt>
                <c:pt idx="42">
                  <c:v>-8.76</c:v>
                </c:pt>
                <c:pt idx="43">
                  <c:v>-8.33</c:v>
                </c:pt>
                <c:pt idx="44">
                  <c:v>-7.89</c:v>
                </c:pt>
                <c:pt idx="45">
                  <c:v>-7.49</c:v>
                </c:pt>
                <c:pt idx="46">
                  <c:v>-7.04</c:v>
                </c:pt>
                <c:pt idx="47">
                  <c:v>-6.62</c:v>
                </c:pt>
                <c:pt idx="48">
                  <c:v>-6.12</c:v>
                </c:pt>
                <c:pt idx="49">
                  <c:v>-5.64</c:v>
                </c:pt>
                <c:pt idx="50">
                  <c:v>-5.18</c:v>
                </c:pt>
                <c:pt idx="51">
                  <c:v>-4.63</c:v>
                </c:pt>
                <c:pt idx="52">
                  <c:v>-4.1399999999999997</c:v>
                </c:pt>
                <c:pt idx="53">
                  <c:v>-3.63</c:v>
                </c:pt>
                <c:pt idx="54">
                  <c:v>-3.17</c:v>
                </c:pt>
                <c:pt idx="55">
                  <c:v>-2.66</c:v>
                </c:pt>
                <c:pt idx="56">
                  <c:v>-2.15</c:v>
                </c:pt>
                <c:pt idx="57">
                  <c:v>-1.65</c:v>
                </c:pt>
                <c:pt idx="58">
                  <c:v>-1.1299999999999999</c:v>
                </c:pt>
                <c:pt idx="59">
                  <c:v>-0.6</c:v>
                </c:pt>
                <c:pt idx="60">
                  <c:v>-0.09</c:v>
                </c:pt>
                <c:pt idx="61">
                  <c:v>0.46</c:v>
                </c:pt>
                <c:pt idx="62">
                  <c:v>0.98</c:v>
                </c:pt>
                <c:pt idx="63">
                  <c:v>1.5</c:v>
                </c:pt>
                <c:pt idx="64">
                  <c:v>2.0499999999999998</c:v>
                </c:pt>
                <c:pt idx="65">
                  <c:v>2.6</c:v>
                </c:pt>
                <c:pt idx="66">
                  <c:v>3.13</c:v>
                </c:pt>
                <c:pt idx="67">
                  <c:v>3.68</c:v>
                </c:pt>
                <c:pt idx="68">
                  <c:v>4.25</c:v>
                </c:pt>
                <c:pt idx="69">
                  <c:v>4.79</c:v>
                </c:pt>
                <c:pt idx="70">
                  <c:v>5.35</c:v>
                </c:pt>
                <c:pt idx="71">
                  <c:v>5.91</c:v>
                </c:pt>
                <c:pt idx="72">
                  <c:v>6.48</c:v>
                </c:pt>
                <c:pt idx="73">
                  <c:v>7.04</c:v>
                </c:pt>
                <c:pt idx="74">
                  <c:v>7.62</c:v>
                </c:pt>
                <c:pt idx="75">
                  <c:v>8.1999999999999993</c:v>
                </c:pt>
                <c:pt idx="76">
                  <c:v>8.77</c:v>
                </c:pt>
                <c:pt idx="77">
                  <c:v>9.36</c:v>
                </c:pt>
                <c:pt idx="78">
                  <c:v>9.93</c:v>
                </c:pt>
                <c:pt idx="79">
                  <c:v>10.54</c:v>
                </c:pt>
                <c:pt idx="80">
                  <c:v>11.11</c:v>
                </c:pt>
                <c:pt idx="81">
                  <c:v>11.71</c:v>
                </c:pt>
                <c:pt idx="82">
                  <c:v>12.32</c:v>
                </c:pt>
                <c:pt idx="83">
                  <c:v>12.92</c:v>
                </c:pt>
                <c:pt idx="84">
                  <c:v>13.51</c:v>
                </c:pt>
                <c:pt idx="85">
                  <c:v>14.12</c:v>
                </c:pt>
                <c:pt idx="86">
                  <c:v>14.74</c:v>
                </c:pt>
                <c:pt idx="87">
                  <c:v>15.35</c:v>
                </c:pt>
                <c:pt idx="88">
                  <c:v>15.98</c:v>
                </c:pt>
                <c:pt idx="89">
                  <c:v>16.59</c:v>
                </c:pt>
                <c:pt idx="90">
                  <c:v>17.170000000000002</c:v>
                </c:pt>
                <c:pt idx="91">
                  <c:v>17.809999999999999</c:v>
                </c:pt>
                <c:pt idx="92">
                  <c:v>18.489999999999998</c:v>
                </c:pt>
                <c:pt idx="93">
                  <c:v>19.12</c:v>
                </c:pt>
                <c:pt idx="94">
                  <c:v>19.809999999999999</c:v>
                </c:pt>
                <c:pt idx="95">
                  <c:v>20.440000000000001</c:v>
                </c:pt>
                <c:pt idx="96">
                  <c:v>21.09</c:v>
                </c:pt>
                <c:pt idx="97">
                  <c:v>21.76</c:v>
                </c:pt>
                <c:pt idx="98">
                  <c:v>22.45</c:v>
                </c:pt>
                <c:pt idx="99">
                  <c:v>23.11</c:v>
                </c:pt>
                <c:pt idx="100">
                  <c:v>23.75</c:v>
                </c:pt>
                <c:pt idx="101">
                  <c:v>24.49</c:v>
                </c:pt>
                <c:pt idx="102">
                  <c:v>25.19</c:v>
                </c:pt>
                <c:pt idx="103">
                  <c:v>25.89</c:v>
                </c:pt>
                <c:pt idx="104">
                  <c:v>26.6</c:v>
                </c:pt>
                <c:pt idx="105">
                  <c:v>27.33</c:v>
                </c:pt>
                <c:pt idx="106">
                  <c:v>28.06</c:v>
                </c:pt>
                <c:pt idx="107">
                  <c:v>28.81</c:v>
                </c:pt>
                <c:pt idx="108">
                  <c:v>29.56</c:v>
                </c:pt>
                <c:pt idx="109">
                  <c:v>30.33</c:v>
                </c:pt>
                <c:pt idx="110">
                  <c:v>31.1</c:v>
                </c:pt>
                <c:pt idx="111">
                  <c:v>31.86</c:v>
                </c:pt>
                <c:pt idx="112">
                  <c:v>32.67</c:v>
                </c:pt>
                <c:pt idx="113">
                  <c:v>33.47</c:v>
                </c:pt>
                <c:pt idx="114">
                  <c:v>34.26</c:v>
                </c:pt>
                <c:pt idx="115">
                  <c:v>35.1</c:v>
                </c:pt>
                <c:pt idx="116">
                  <c:v>35.92</c:v>
                </c:pt>
                <c:pt idx="117">
                  <c:v>36.79</c:v>
                </c:pt>
                <c:pt idx="118">
                  <c:v>37.64</c:v>
                </c:pt>
                <c:pt idx="119">
                  <c:v>38.520000000000003</c:v>
                </c:pt>
                <c:pt idx="120">
                  <c:v>39.409999999999997</c:v>
                </c:pt>
                <c:pt idx="121">
                  <c:v>40.299999999999997</c:v>
                </c:pt>
                <c:pt idx="122">
                  <c:v>41.25</c:v>
                </c:pt>
                <c:pt idx="123">
                  <c:v>42.2</c:v>
                </c:pt>
                <c:pt idx="124">
                  <c:v>43.11</c:v>
                </c:pt>
                <c:pt idx="125">
                  <c:v>44.1</c:v>
                </c:pt>
                <c:pt idx="126">
                  <c:v>45.08</c:v>
                </c:pt>
                <c:pt idx="127">
                  <c:v>46.03</c:v>
                </c:pt>
                <c:pt idx="128">
                  <c:v>47.07</c:v>
                </c:pt>
                <c:pt idx="129">
                  <c:v>48.15</c:v>
                </c:pt>
                <c:pt idx="130">
                  <c:v>49.22</c:v>
                </c:pt>
                <c:pt idx="131">
                  <c:v>50.27</c:v>
                </c:pt>
                <c:pt idx="132">
                  <c:v>51.36</c:v>
                </c:pt>
                <c:pt idx="133">
                  <c:v>52.48</c:v>
                </c:pt>
                <c:pt idx="134">
                  <c:v>53.62</c:v>
                </c:pt>
                <c:pt idx="135">
                  <c:v>54.77</c:v>
                </c:pt>
                <c:pt idx="136">
                  <c:v>55.99</c:v>
                </c:pt>
                <c:pt idx="137">
                  <c:v>57.22</c:v>
                </c:pt>
                <c:pt idx="138">
                  <c:v>58.44</c:v>
                </c:pt>
                <c:pt idx="139">
                  <c:v>59.73</c:v>
                </c:pt>
                <c:pt idx="140">
                  <c:v>61</c:v>
                </c:pt>
                <c:pt idx="141">
                  <c:v>62.37</c:v>
                </c:pt>
                <c:pt idx="142">
                  <c:v>63.73</c:v>
                </c:pt>
                <c:pt idx="143">
                  <c:v>65.16</c:v>
                </c:pt>
                <c:pt idx="144">
                  <c:v>66.62</c:v>
                </c:pt>
                <c:pt idx="145">
                  <c:v>68.11</c:v>
                </c:pt>
                <c:pt idx="146">
                  <c:v>69.599999999999994</c:v>
                </c:pt>
                <c:pt idx="147">
                  <c:v>71.14</c:v>
                </c:pt>
                <c:pt idx="148">
                  <c:v>72.739999999999995</c:v>
                </c:pt>
                <c:pt idx="149">
                  <c:v>74.34</c:v>
                </c:pt>
                <c:pt idx="150">
                  <c:v>76.03</c:v>
                </c:pt>
                <c:pt idx="151">
                  <c:v>77.8</c:v>
                </c:pt>
                <c:pt idx="152">
                  <c:v>79.45</c:v>
                </c:pt>
                <c:pt idx="153">
                  <c:v>81.42</c:v>
                </c:pt>
                <c:pt idx="154">
                  <c:v>83.3</c:v>
                </c:pt>
                <c:pt idx="155">
                  <c:v>85.17</c:v>
                </c:pt>
                <c:pt idx="156">
                  <c:v>87.1</c:v>
                </c:pt>
                <c:pt idx="157">
                  <c:v>89.16</c:v>
                </c:pt>
                <c:pt idx="158">
                  <c:v>91.32</c:v>
                </c:pt>
                <c:pt idx="159">
                  <c:v>93.47</c:v>
                </c:pt>
                <c:pt idx="160">
                  <c:v>95.79</c:v>
                </c:pt>
                <c:pt idx="161">
                  <c:v>98.14</c:v>
                </c:pt>
                <c:pt idx="162">
                  <c:v>100.61</c:v>
                </c:pt>
                <c:pt idx="163">
                  <c:v>103.25</c:v>
                </c:pt>
                <c:pt idx="164">
                  <c:v>105.55</c:v>
                </c:pt>
                <c:pt idx="165">
                  <c:v>108.57</c:v>
                </c:pt>
                <c:pt idx="166">
                  <c:v>111.42</c:v>
                </c:pt>
                <c:pt idx="167">
                  <c:v>114.35</c:v>
                </c:pt>
                <c:pt idx="168">
                  <c:v>117.43</c:v>
                </c:pt>
                <c:pt idx="169">
                  <c:v>120.64</c:v>
                </c:pt>
                <c:pt idx="170">
                  <c:v>123.85</c:v>
                </c:pt>
                <c:pt idx="171">
                  <c:v>127.37</c:v>
                </c:pt>
                <c:pt idx="172">
                  <c:v>130.82</c:v>
                </c:pt>
                <c:pt idx="173">
                  <c:v>134.19999999999999</c:v>
                </c:pt>
                <c:pt idx="174">
                  <c:v>137.82</c:v>
                </c:pt>
                <c:pt idx="175">
                  <c:v>141.52000000000001</c:v>
                </c:pt>
                <c:pt idx="176">
                  <c:v>145.29</c:v>
                </c:pt>
                <c:pt idx="177">
                  <c:v>148.85</c:v>
                </c:pt>
                <c:pt idx="178">
                  <c:v>152.83000000000001</c:v>
                </c:pt>
                <c:pt idx="179">
                  <c:v>156.82</c:v>
                </c:pt>
                <c:pt idx="180">
                  <c:v>160.75</c:v>
                </c:pt>
                <c:pt idx="181">
                  <c:v>165.02</c:v>
                </c:pt>
                <c:pt idx="182">
                  <c:v>168.9</c:v>
                </c:pt>
                <c:pt idx="183">
                  <c:v>173.46</c:v>
                </c:pt>
                <c:pt idx="184">
                  <c:v>177.87</c:v>
                </c:pt>
                <c:pt idx="185">
                  <c:v>182.02</c:v>
                </c:pt>
                <c:pt idx="186">
                  <c:v>186.43</c:v>
                </c:pt>
                <c:pt idx="187">
                  <c:v>190.78</c:v>
                </c:pt>
                <c:pt idx="188">
                  <c:v>194.65</c:v>
                </c:pt>
                <c:pt idx="189">
                  <c:v>198.29</c:v>
                </c:pt>
                <c:pt idx="190">
                  <c:v>201.35</c:v>
                </c:pt>
                <c:pt idx="191">
                  <c:v>203.43</c:v>
                </c:pt>
                <c:pt idx="192">
                  <c:v>204.23</c:v>
                </c:pt>
                <c:pt idx="193">
                  <c:v>203.87</c:v>
                </c:pt>
                <c:pt idx="194">
                  <c:v>199.87</c:v>
                </c:pt>
                <c:pt idx="195">
                  <c:v>194.77</c:v>
                </c:pt>
                <c:pt idx="196">
                  <c:v>185.97</c:v>
                </c:pt>
                <c:pt idx="197">
                  <c:v>173.27</c:v>
                </c:pt>
                <c:pt idx="198">
                  <c:v>155.87</c:v>
                </c:pt>
                <c:pt idx="199">
                  <c:v>133.02000000000001</c:v>
                </c:pt>
                <c:pt idx="200">
                  <c:v>102.6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F1-4192-BEBF-6EA4E822B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600879"/>
        <c:axId val="783387375"/>
      </c:scatterChart>
      <c:valAx>
        <c:axId val="981600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3387375"/>
        <c:crosses val="autoZero"/>
        <c:crossBetween val="midCat"/>
      </c:valAx>
      <c:valAx>
        <c:axId val="78338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600879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0"/>
          <c:tx>
            <c:strRef>
              <c:f>'Case 3'!$C$1</c:f>
              <c:strCache>
                <c:ptCount val="1"/>
                <c:pt idx="0">
                  <c:v>Xs(Case3)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3'!$C$2:$C$202</c:f>
              <c:numCache>
                <c:formatCode>General</c:formatCode>
                <c:ptCount val="201"/>
                <c:pt idx="1">
                  <c:v>4.21</c:v>
                </c:pt>
                <c:pt idx="2">
                  <c:v>2.08</c:v>
                </c:pt>
                <c:pt idx="3">
                  <c:v>1.4</c:v>
                </c:pt>
                <c:pt idx="4">
                  <c:v>1.21</c:v>
                </c:pt>
                <c:pt idx="5">
                  <c:v>1.1399999999999999</c:v>
                </c:pt>
                <c:pt idx="6">
                  <c:v>1.1100000000000001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1.1399999999999999</c:v>
                </c:pt>
                <c:pt idx="10">
                  <c:v>1.24</c:v>
                </c:pt>
                <c:pt idx="11">
                  <c:v>1.26</c:v>
                </c:pt>
                <c:pt idx="12">
                  <c:v>1.31</c:v>
                </c:pt>
                <c:pt idx="13">
                  <c:v>1.32</c:v>
                </c:pt>
                <c:pt idx="14">
                  <c:v>1.4</c:v>
                </c:pt>
                <c:pt idx="15">
                  <c:v>1.47</c:v>
                </c:pt>
                <c:pt idx="16">
                  <c:v>1.51</c:v>
                </c:pt>
                <c:pt idx="17">
                  <c:v>1.59</c:v>
                </c:pt>
                <c:pt idx="18">
                  <c:v>1.63</c:v>
                </c:pt>
                <c:pt idx="19">
                  <c:v>1.63</c:v>
                </c:pt>
                <c:pt idx="20">
                  <c:v>1.69</c:v>
                </c:pt>
                <c:pt idx="21">
                  <c:v>1.75</c:v>
                </c:pt>
                <c:pt idx="22">
                  <c:v>1.83</c:v>
                </c:pt>
                <c:pt idx="23">
                  <c:v>1.81</c:v>
                </c:pt>
                <c:pt idx="24">
                  <c:v>1.87</c:v>
                </c:pt>
                <c:pt idx="25">
                  <c:v>2</c:v>
                </c:pt>
                <c:pt idx="26">
                  <c:v>2.02</c:v>
                </c:pt>
                <c:pt idx="27">
                  <c:v>2.12</c:v>
                </c:pt>
                <c:pt idx="28">
                  <c:v>2.13</c:v>
                </c:pt>
                <c:pt idx="29">
                  <c:v>2.2000000000000002</c:v>
                </c:pt>
                <c:pt idx="30">
                  <c:v>2.2200000000000002</c:v>
                </c:pt>
                <c:pt idx="31">
                  <c:v>2.3199999999999998</c:v>
                </c:pt>
                <c:pt idx="32">
                  <c:v>2.4300000000000002</c:v>
                </c:pt>
                <c:pt idx="33">
                  <c:v>2.42</c:v>
                </c:pt>
                <c:pt idx="34">
                  <c:v>2.54</c:v>
                </c:pt>
                <c:pt idx="35">
                  <c:v>2.7</c:v>
                </c:pt>
                <c:pt idx="36">
                  <c:v>2.64</c:v>
                </c:pt>
                <c:pt idx="37">
                  <c:v>2.67</c:v>
                </c:pt>
                <c:pt idx="38">
                  <c:v>2.84</c:v>
                </c:pt>
                <c:pt idx="39">
                  <c:v>2.92</c:v>
                </c:pt>
                <c:pt idx="40">
                  <c:v>2.84</c:v>
                </c:pt>
                <c:pt idx="41">
                  <c:v>2.97</c:v>
                </c:pt>
                <c:pt idx="42">
                  <c:v>3.06</c:v>
                </c:pt>
                <c:pt idx="43">
                  <c:v>3.14</c:v>
                </c:pt>
                <c:pt idx="44">
                  <c:v>3.16</c:v>
                </c:pt>
                <c:pt idx="45">
                  <c:v>3.27</c:v>
                </c:pt>
                <c:pt idx="46">
                  <c:v>3.32</c:v>
                </c:pt>
                <c:pt idx="47">
                  <c:v>3.34</c:v>
                </c:pt>
                <c:pt idx="48">
                  <c:v>3.38</c:v>
                </c:pt>
                <c:pt idx="49">
                  <c:v>3.48</c:v>
                </c:pt>
                <c:pt idx="50">
                  <c:v>3.53</c:v>
                </c:pt>
                <c:pt idx="51">
                  <c:v>3.82</c:v>
                </c:pt>
                <c:pt idx="52">
                  <c:v>4.04</c:v>
                </c:pt>
                <c:pt idx="53">
                  <c:v>4.16</c:v>
                </c:pt>
                <c:pt idx="54">
                  <c:v>4.2</c:v>
                </c:pt>
                <c:pt idx="55">
                  <c:v>4.25</c:v>
                </c:pt>
                <c:pt idx="56">
                  <c:v>4.3</c:v>
                </c:pt>
                <c:pt idx="57">
                  <c:v>4.3600000000000003</c:v>
                </c:pt>
                <c:pt idx="58">
                  <c:v>4.45</c:v>
                </c:pt>
                <c:pt idx="59">
                  <c:v>4.5</c:v>
                </c:pt>
                <c:pt idx="60">
                  <c:v>4.58</c:v>
                </c:pt>
                <c:pt idx="61">
                  <c:v>4.63</c:v>
                </c:pt>
                <c:pt idx="62">
                  <c:v>4.68</c:v>
                </c:pt>
                <c:pt idx="63">
                  <c:v>4.7300000000000004</c:v>
                </c:pt>
                <c:pt idx="64">
                  <c:v>4.79</c:v>
                </c:pt>
                <c:pt idx="65">
                  <c:v>4.8499999999999996</c:v>
                </c:pt>
                <c:pt idx="66">
                  <c:v>4.9000000000000004</c:v>
                </c:pt>
                <c:pt idx="67">
                  <c:v>4.99</c:v>
                </c:pt>
                <c:pt idx="68">
                  <c:v>5.07</c:v>
                </c:pt>
                <c:pt idx="69">
                  <c:v>5.13</c:v>
                </c:pt>
                <c:pt idx="70">
                  <c:v>5.22</c:v>
                </c:pt>
                <c:pt idx="71">
                  <c:v>5.24</c:v>
                </c:pt>
                <c:pt idx="72">
                  <c:v>5.3</c:v>
                </c:pt>
                <c:pt idx="73">
                  <c:v>5.34</c:v>
                </c:pt>
                <c:pt idx="74">
                  <c:v>5.4</c:v>
                </c:pt>
                <c:pt idx="75">
                  <c:v>5.45</c:v>
                </c:pt>
                <c:pt idx="76">
                  <c:v>5.56</c:v>
                </c:pt>
                <c:pt idx="77">
                  <c:v>5.61</c:v>
                </c:pt>
                <c:pt idx="78">
                  <c:v>5.66</c:v>
                </c:pt>
                <c:pt idx="79">
                  <c:v>5.67</c:v>
                </c:pt>
                <c:pt idx="80">
                  <c:v>5.72</c:v>
                </c:pt>
                <c:pt idx="81">
                  <c:v>5.81</c:v>
                </c:pt>
                <c:pt idx="82">
                  <c:v>5.89</c:v>
                </c:pt>
                <c:pt idx="83">
                  <c:v>5.93</c:v>
                </c:pt>
                <c:pt idx="84">
                  <c:v>5.95</c:v>
                </c:pt>
                <c:pt idx="85">
                  <c:v>6.05</c:v>
                </c:pt>
                <c:pt idx="86">
                  <c:v>6.03</c:v>
                </c:pt>
                <c:pt idx="87">
                  <c:v>6.12</c:v>
                </c:pt>
                <c:pt idx="88">
                  <c:v>6.12</c:v>
                </c:pt>
                <c:pt idx="89">
                  <c:v>6.15</c:v>
                </c:pt>
                <c:pt idx="90">
                  <c:v>6.18</c:v>
                </c:pt>
                <c:pt idx="91">
                  <c:v>6.21</c:v>
                </c:pt>
                <c:pt idx="92">
                  <c:v>6.25</c:v>
                </c:pt>
                <c:pt idx="93">
                  <c:v>6.23</c:v>
                </c:pt>
                <c:pt idx="94">
                  <c:v>6.3</c:v>
                </c:pt>
                <c:pt idx="95">
                  <c:v>6.34</c:v>
                </c:pt>
                <c:pt idx="96">
                  <c:v>6.31</c:v>
                </c:pt>
                <c:pt idx="97">
                  <c:v>6.36</c:v>
                </c:pt>
                <c:pt idx="98">
                  <c:v>6.33</c:v>
                </c:pt>
                <c:pt idx="99">
                  <c:v>6.32</c:v>
                </c:pt>
                <c:pt idx="100">
                  <c:v>6.28</c:v>
                </c:pt>
                <c:pt idx="101">
                  <c:v>6.35</c:v>
                </c:pt>
                <c:pt idx="102">
                  <c:v>6.24</c:v>
                </c:pt>
                <c:pt idx="103">
                  <c:v>6.26</c:v>
                </c:pt>
                <c:pt idx="104">
                  <c:v>6.28</c:v>
                </c:pt>
                <c:pt idx="105">
                  <c:v>6.24</c:v>
                </c:pt>
                <c:pt idx="106">
                  <c:v>6.19</c:v>
                </c:pt>
                <c:pt idx="107">
                  <c:v>6.14</c:v>
                </c:pt>
                <c:pt idx="108">
                  <c:v>6.04</c:v>
                </c:pt>
                <c:pt idx="109">
                  <c:v>6.03</c:v>
                </c:pt>
                <c:pt idx="110">
                  <c:v>5.97</c:v>
                </c:pt>
                <c:pt idx="111">
                  <c:v>5.9</c:v>
                </c:pt>
                <c:pt idx="112">
                  <c:v>5.85</c:v>
                </c:pt>
                <c:pt idx="113">
                  <c:v>5.73</c:v>
                </c:pt>
                <c:pt idx="114">
                  <c:v>5.7</c:v>
                </c:pt>
                <c:pt idx="115">
                  <c:v>5.61</c:v>
                </c:pt>
                <c:pt idx="116">
                  <c:v>5.49</c:v>
                </c:pt>
                <c:pt idx="117">
                  <c:v>5.37</c:v>
                </c:pt>
                <c:pt idx="118">
                  <c:v>5.27</c:v>
                </c:pt>
                <c:pt idx="119">
                  <c:v>5.15</c:v>
                </c:pt>
                <c:pt idx="120">
                  <c:v>5.08</c:v>
                </c:pt>
                <c:pt idx="121">
                  <c:v>4.84</c:v>
                </c:pt>
                <c:pt idx="122">
                  <c:v>4.7</c:v>
                </c:pt>
                <c:pt idx="123">
                  <c:v>4.54</c:v>
                </c:pt>
                <c:pt idx="124">
                  <c:v>4.43</c:v>
                </c:pt>
                <c:pt idx="125">
                  <c:v>4.25</c:v>
                </c:pt>
                <c:pt idx="126">
                  <c:v>4.13</c:v>
                </c:pt>
                <c:pt idx="127">
                  <c:v>4.04</c:v>
                </c:pt>
                <c:pt idx="128">
                  <c:v>3.95</c:v>
                </c:pt>
                <c:pt idx="129">
                  <c:v>3.83</c:v>
                </c:pt>
                <c:pt idx="130">
                  <c:v>3.66</c:v>
                </c:pt>
                <c:pt idx="131">
                  <c:v>3.58</c:v>
                </c:pt>
                <c:pt idx="132">
                  <c:v>3.4</c:v>
                </c:pt>
                <c:pt idx="133">
                  <c:v>3.34</c:v>
                </c:pt>
                <c:pt idx="134">
                  <c:v>3.34</c:v>
                </c:pt>
                <c:pt idx="135">
                  <c:v>3.22</c:v>
                </c:pt>
                <c:pt idx="136">
                  <c:v>3.21</c:v>
                </c:pt>
                <c:pt idx="137">
                  <c:v>2.96</c:v>
                </c:pt>
                <c:pt idx="138">
                  <c:v>2.7</c:v>
                </c:pt>
                <c:pt idx="139">
                  <c:v>2.1800000000000002</c:v>
                </c:pt>
                <c:pt idx="140">
                  <c:v>1.85</c:v>
                </c:pt>
                <c:pt idx="141">
                  <c:v>1.41</c:v>
                </c:pt>
                <c:pt idx="142">
                  <c:v>0.96</c:v>
                </c:pt>
                <c:pt idx="143">
                  <c:v>0.46</c:v>
                </c:pt>
                <c:pt idx="144">
                  <c:v>0.01</c:v>
                </c:pt>
                <c:pt idx="145">
                  <c:v>-0.47</c:v>
                </c:pt>
                <c:pt idx="146">
                  <c:v>-1.1499999999999999</c:v>
                </c:pt>
                <c:pt idx="147">
                  <c:v>-1.64</c:v>
                </c:pt>
                <c:pt idx="148">
                  <c:v>-2.23</c:v>
                </c:pt>
                <c:pt idx="149">
                  <c:v>-2.79</c:v>
                </c:pt>
                <c:pt idx="150">
                  <c:v>-3.28</c:v>
                </c:pt>
                <c:pt idx="151">
                  <c:v>-3.81</c:v>
                </c:pt>
                <c:pt idx="152">
                  <c:v>-4.3099999999999996</c:v>
                </c:pt>
                <c:pt idx="153">
                  <c:v>-4.82</c:v>
                </c:pt>
                <c:pt idx="154">
                  <c:v>-5.36</c:v>
                </c:pt>
                <c:pt idx="155">
                  <c:v>-5.9</c:v>
                </c:pt>
                <c:pt idx="156">
                  <c:v>-6.42</c:v>
                </c:pt>
                <c:pt idx="157">
                  <c:v>-6.95</c:v>
                </c:pt>
                <c:pt idx="158">
                  <c:v>-7.43</c:v>
                </c:pt>
                <c:pt idx="159">
                  <c:v>-8.0299999999999994</c:v>
                </c:pt>
                <c:pt idx="160">
                  <c:v>-8.7100000000000009</c:v>
                </c:pt>
                <c:pt idx="161">
                  <c:v>-9.41</c:v>
                </c:pt>
                <c:pt idx="162">
                  <c:v>-10.23</c:v>
                </c:pt>
                <c:pt idx="163">
                  <c:v>-11.13</c:v>
                </c:pt>
                <c:pt idx="164">
                  <c:v>-12.07</c:v>
                </c:pt>
                <c:pt idx="165">
                  <c:v>-12.92</c:v>
                </c:pt>
                <c:pt idx="166">
                  <c:v>-13.86</c:v>
                </c:pt>
                <c:pt idx="167">
                  <c:v>-14.87</c:v>
                </c:pt>
                <c:pt idx="168">
                  <c:v>-15.84</c:v>
                </c:pt>
                <c:pt idx="169">
                  <c:v>-16.77</c:v>
                </c:pt>
                <c:pt idx="170">
                  <c:v>-17.78</c:v>
                </c:pt>
                <c:pt idx="171">
                  <c:v>-18.670000000000002</c:v>
                </c:pt>
                <c:pt idx="172">
                  <c:v>-19.440000000000001</c:v>
                </c:pt>
                <c:pt idx="173">
                  <c:v>-20.309999999999999</c:v>
                </c:pt>
                <c:pt idx="174">
                  <c:v>-21.09</c:v>
                </c:pt>
                <c:pt idx="175">
                  <c:v>-21.78</c:v>
                </c:pt>
                <c:pt idx="176">
                  <c:v>-22.56</c:v>
                </c:pt>
                <c:pt idx="177">
                  <c:v>-23.35</c:v>
                </c:pt>
                <c:pt idx="178">
                  <c:v>-24.03</c:v>
                </c:pt>
                <c:pt idx="179">
                  <c:v>-24.68</c:v>
                </c:pt>
                <c:pt idx="180">
                  <c:v>-25.33</c:v>
                </c:pt>
                <c:pt idx="181">
                  <c:v>-26.07</c:v>
                </c:pt>
                <c:pt idx="182">
                  <c:v>-26.68</c:v>
                </c:pt>
                <c:pt idx="183">
                  <c:v>-27.4</c:v>
                </c:pt>
                <c:pt idx="184">
                  <c:v>-28.08</c:v>
                </c:pt>
                <c:pt idx="185">
                  <c:v>-28.92</c:v>
                </c:pt>
                <c:pt idx="186">
                  <c:v>-29.68</c:v>
                </c:pt>
                <c:pt idx="187">
                  <c:v>-30.74</c:v>
                </c:pt>
                <c:pt idx="188">
                  <c:v>-32.4</c:v>
                </c:pt>
                <c:pt idx="189">
                  <c:v>-35.1</c:v>
                </c:pt>
                <c:pt idx="190">
                  <c:v>-39.31</c:v>
                </c:pt>
                <c:pt idx="191">
                  <c:v>-43.32</c:v>
                </c:pt>
                <c:pt idx="192">
                  <c:v>-43.09</c:v>
                </c:pt>
                <c:pt idx="193">
                  <c:v>-40.049999999999997</c:v>
                </c:pt>
                <c:pt idx="194">
                  <c:v>-37.409999999999997</c:v>
                </c:pt>
                <c:pt idx="195">
                  <c:v>-35.71</c:v>
                </c:pt>
                <c:pt idx="196">
                  <c:v>-34.74</c:v>
                </c:pt>
                <c:pt idx="197">
                  <c:v>-34.08</c:v>
                </c:pt>
                <c:pt idx="198">
                  <c:v>-33.72</c:v>
                </c:pt>
                <c:pt idx="199">
                  <c:v>-33.6</c:v>
                </c:pt>
                <c:pt idx="200">
                  <c:v>-33.799999999999997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982-4066-8ED6-A82A41EB9B63}"/>
            </c:ext>
          </c:extLst>
        </c:ser>
        <c:ser>
          <c:idx val="1"/>
          <c:order val="1"/>
          <c:tx>
            <c:strRef>
              <c:f>'Case 2'!$C$1</c:f>
              <c:strCache>
                <c:ptCount val="1"/>
                <c:pt idx="0">
                  <c:v>Xs(Case2)</c:v>
                </c:pt>
              </c:strCache>
            </c:strRef>
          </c:tx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2'!$C$2:$C$202</c:f>
              <c:numCache>
                <c:formatCode>General</c:formatCode>
                <c:ptCount val="201"/>
                <c:pt idx="1">
                  <c:v>2.64</c:v>
                </c:pt>
                <c:pt idx="2">
                  <c:v>0.54</c:v>
                </c:pt>
                <c:pt idx="3">
                  <c:v>-0.38</c:v>
                </c:pt>
                <c:pt idx="4">
                  <c:v>-1.01</c:v>
                </c:pt>
                <c:pt idx="5">
                  <c:v>-1.51</c:v>
                </c:pt>
                <c:pt idx="6">
                  <c:v>-1.98</c:v>
                </c:pt>
                <c:pt idx="7">
                  <c:v>-2.44</c:v>
                </c:pt>
                <c:pt idx="8">
                  <c:v>-2.86</c:v>
                </c:pt>
                <c:pt idx="9">
                  <c:v>-3.25</c:v>
                </c:pt>
                <c:pt idx="10">
                  <c:v>-3.6</c:v>
                </c:pt>
                <c:pt idx="11">
                  <c:v>-4.01</c:v>
                </c:pt>
                <c:pt idx="12">
                  <c:v>-4.32</c:v>
                </c:pt>
                <c:pt idx="13">
                  <c:v>-4.63</c:v>
                </c:pt>
                <c:pt idx="14">
                  <c:v>-4.9800000000000004</c:v>
                </c:pt>
                <c:pt idx="15">
                  <c:v>-5.25</c:v>
                </c:pt>
                <c:pt idx="16">
                  <c:v>-5.56</c:v>
                </c:pt>
                <c:pt idx="17">
                  <c:v>-5.77</c:v>
                </c:pt>
                <c:pt idx="18">
                  <c:v>-6.04</c:v>
                </c:pt>
                <c:pt idx="19">
                  <c:v>-6.23</c:v>
                </c:pt>
                <c:pt idx="20">
                  <c:v>-6.45</c:v>
                </c:pt>
                <c:pt idx="21">
                  <c:v>-6.61</c:v>
                </c:pt>
                <c:pt idx="22">
                  <c:v>-6.79</c:v>
                </c:pt>
                <c:pt idx="23">
                  <c:v>-6.9</c:v>
                </c:pt>
                <c:pt idx="24">
                  <c:v>-7.03</c:v>
                </c:pt>
                <c:pt idx="25">
                  <c:v>-7.09</c:v>
                </c:pt>
                <c:pt idx="26">
                  <c:v>-7.17</c:v>
                </c:pt>
                <c:pt idx="27">
                  <c:v>-7.25</c:v>
                </c:pt>
                <c:pt idx="28">
                  <c:v>-7.3</c:v>
                </c:pt>
                <c:pt idx="29">
                  <c:v>-7.31</c:v>
                </c:pt>
                <c:pt idx="30">
                  <c:v>-7.3</c:v>
                </c:pt>
                <c:pt idx="31">
                  <c:v>-7.27</c:v>
                </c:pt>
                <c:pt idx="32">
                  <c:v>-7.2</c:v>
                </c:pt>
                <c:pt idx="33">
                  <c:v>-7.12</c:v>
                </c:pt>
                <c:pt idx="34">
                  <c:v>-7.07</c:v>
                </c:pt>
                <c:pt idx="35">
                  <c:v>-6.97</c:v>
                </c:pt>
                <c:pt idx="36">
                  <c:v>-6.83</c:v>
                </c:pt>
                <c:pt idx="37">
                  <c:v>-6.74</c:v>
                </c:pt>
                <c:pt idx="38">
                  <c:v>-6.59</c:v>
                </c:pt>
                <c:pt idx="39">
                  <c:v>-6.45</c:v>
                </c:pt>
                <c:pt idx="40">
                  <c:v>-6.27</c:v>
                </c:pt>
                <c:pt idx="41">
                  <c:v>-6.13</c:v>
                </c:pt>
                <c:pt idx="42">
                  <c:v>-5.88</c:v>
                </c:pt>
                <c:pt idx="43">
                  <c:v>-5.69</c:v>
                </c:pt>
                <c:pt idx="44">
                  <c:v>-5.46</c:v>
                </c:pt>
                <c:pt idx="45">
                  <c:v>-5.21</c:v>
                </c:pt>
                <c:pt idx="46">
                  <c:v>-4.9400000000000004</c:v>
                </c:pt>
                <c:pt idx="47">
                  <c:v>-4.6900000000000004</c:v>
                </c:pt>
                <c:pt idx="48">
                  <c:v>-4.41</c:v>
                </c:pt>
                <c:pt idx="49">
                  <c:v>-4.13</c:v>
                </c:pt>
                <c:pt idx="50">
                  <c:v>-3.79</c:v>
                </c:pt>
                <c:pt idx="51">
                  <c:v>-3.44</c:v>
                </c:pt>
                <c:pt idx="52">
                  <c:v>-3.04</c:v>
                </c:pt>
                <c:pt idx="53">
                  <c:v>-2.71</c:v>
                </c:pt>
                <c:pt idx="54">
                  <c:v>-2.38</c:v>
                </c:pt>
                <c:pt idx="55">
                  <c:v>-2.04</c:v>
                </c:pt>
                <c:pt idx="56">
                  <c:v>-1.72</c:v>
                </c:pt>
                <c:pt idx="57">
                  <c:v>-1.35</c:v>
                </c:pt>
                <c:pt idx="58">
                  <c:v>-0.98</c:v>
                </c:pt>
                <c:pt idx="59">
                  <c:v>-0.59</c:v>
                </c:pt>
                <c:pt idx="60">
                  <c:v>-0.18</c:v>
                </c:pt>
                <c:pt idx="61">
                  <c:v>0.22</c:v>
                </c:pt>
                <c:pt idx="62">
                  <c:v>0.61</c:v>
                </c:pt>
                <c:pt idx="63">
                  <c:v>1.02</c:v>
                </c:pt>
                <c:pt idx="64">
                  <c:v>1.42</c:v>
                </c:pt>
                <c:pt idx="65">
                  <c:v>1.82</c:v>
                </c:pt>
                <c:pt idx="66">
                  <c:v>2.25</c:v>
                </c:pt>
                <c:pt idx="67">
                  <c:v>2.69</c:v>
                </c:pt>
                <c:pt idx="68">
                  <c:v>3.14</c:v>
                </c:pt>
                <c:pt idx="69">
                  <c:v>3.56</c:v>
                </c:pt>
                <c:pt idx="70">
                  <c:v>4.03</c:v>
                </c:pt>
                <c:pt idx="71">
                  <c:v>4.46</c:v>
                </c:pt>
                <c:pt idx="72">
                  <c:v>4.92</c:v>
                </c:pt>
                <c:pt idx="73">
                  <c:v>5.39</c:v>
                </c:pt>
                <c:pt idx="74">
                  <c:v>5.9</c:v>
                </c:pt>
                <c:pt idx="75">
                  <c:v>6.34</c:v>
                </c:pt>
                <c:pt idx="76">
                  <c:v>6.85</c:v>
                </c:pt>
                <c:pt idx="77">
                  <c:v>7.35</c:v>
                </c:pt>
                <c:pt idx="78">
                  <c:v>7.84</c:v>
                </c:pt>
                <c:pt idx="79">
                  <c:v>8.3699999999999992</c:v>
                </c:pt>
                <c:pt idx="80">
                  <c:v>8.86</c:v>
                </c:pt>
                <c:pt idx="81">
                  <c:v>9.4</c:v>
                </c:pt>
                <c:pt idx="82">
                  <c:v>9.92</c:v>
                </c:pt>
                <c:pt idx="83">
                  <c:v>10.42</c:v>
                </c:pt>
                <c:pt idx="84">
                  <c:v>10.96</c:v>
                </c:pt>
                <c:pt idx="85">
                  <c:v>11.48</c:v>
                </c:pt>
                <c:pt idx="86">
                  <c:v>12.05</c:v>
                </c:pt>
                <c:pt idx="87">
                  <c:v>12.57</c:v>
                </c:pt>
                <c:pt idx="88">
                  <c:v>13.14</c:v>
                </c:pt>
                <c:pt idx="89">
                  <c:v>13.7</c:v>
                </c:pt>
                <c:pt idx="90">
                  <c:v>14.24</c:v>
                </c:pt>
                <c:pt idx="91">
                  <c:v>14.82</c:v>
                </c:pt>
                <c:pt idx="92">
                  <c:v>15.42</c:v>
                </c:pt>
                <c:pt idx="93">
                  <c:v>15.99</c:v>
                </c:pt>
                <c:pt idx="94">
                  <c:v>16.559999999999999</c:v>
                </c:pt>
                <c:pt idx="95">
                  <c:v>17.16</c:v>
                </c:pt>
                <c:pt idx="96">
                  <c:v>17.78</c:v>
                </c:pt>
                <c:pt idx="97">
                  <c:v>18.38</c:v>
                </c:pt>
                <c:pt idx="98">
                  <c:v>18.989999999999998</c:v>
                </c:pt>
                <c:pt idx="99">
                  <c:v>19.59</c:v>
                </c:pt>
                <c:pt idx="100">
                  <c:v>20.21</c:v>
                </c:pt>
                <c:pt idx="101">
                  <c:v>20.84</c:v>
                </c:pt>
                <c:pt idx="102">
                  <c:v>21.43</c:v>
                </c:pt>
                <c:pt idx="103">
                  <c:v>22.13</c:v>
                </c:pt>
                <c:pt idx="104">
                  <c:v>22.73</c:v>
                </c:pt>
                <c:pt idx="105">
                  <c:v>23.37</c:v>
                </c:pt>
                <c:pt idx="106">
                  <c:v>24.05</c:v>
                </c:pt>
                <c:pt idx="107">
                  <c:v>24.73</c:v>
                </c:pt>
                <c:pt idx="108">
                  <c:v>25.41</c:v>
                </c:pt>
                <c:pt idx="109">
                  <c:v>26.16</c:v>
                </c:pt>
                <c:pt idx="110">
                  <c:v>26.77</c:v>
                </c:pt>
                <c:pt idx="111">
                  <c:v>27.46</c:v>
                </c:pt>
                <c:pt idx="112">
                  <c:v>28.17</c:v>
                </c:pt>
                <c:pt idx="113">
                  <c:v>28.9</c:v>
                </c:pt>
                <c:pt idx="114">
                  <c:v>29.61</c:v>
                </c:pt>
                <c:pt idx="115">
                  <c:v>30.35</c:v>
                </c:pt>
                <c:pt idx="116">
                  <c:v>31.05</c:v>
                </c:pt>
                <c:pt idx="117">
                  <c:v>31.84</c:v>
                </c:pt>
                <c:pt idx="118">
                  <c:v>32.58</c:v>
                </c:pt>
                <c:pt idx="119">
                  <c:v>33.369999999999997</c:v>
                </c:pt>
                <c:pt idx="120">
                  <c:v>34.159999999999997</c:v>
                </c:pt>
                <c:pt idx="121">
                  <c:v>34.9</c:v>
                </c:pt>
                <c:pt idx="122">
                  <c:v>35.75</c:v>
                </c:pt>
                <c:pt idx="123">
                  <c:v>36.58</c:v>
                </c:pt>
                <c:pt idx="124">
                  <c:v>37.409999999999997</c:v>
                </c:pt>
                <c:pt idx="125">
                  <c:v>38.28</c:v>
                </c:pt>
                <c:pt idx="126">
                  <c:v>39.159999999999997</c:v>
                </c:pt>
                <c:pt idx="127">
                  <c:v>39.92</c:v>
                </c:pt>
                <c:pt idx="128">
                  <c:v>40.83</c:v>
                </c:pt>
                <c:pt idx="129">
                  <c:v>41.75</c:v>
                </c:pt>
                <c:pt idx="130">
                  <c:v>42.59</c:v>
                </c:pt>
                <c:pt idx="131">
                  <c:v>43.57</c:v>
                </c:pt>
                <c:pt idx="132">
                  <c:v>44.52</c:v>
                </c:pt>
                <c:pt idx="133">
                  <c:v>45.41</c:v>
                </c:pt>
                <c:pt idx="134">
                  <c:v>46.43</c:v>
                </c:pt>
                <c:pt idx="135">
                  <c:v>47.52</c:v>
                </c:pt>
                <c:pt idx="136">
                  <c:v>48.49</c:v>
                </c:pt>
                <c:pt idx="137">
                  <c:v>49.56</c:v>
                </c:pt>
                <c:pt idx="138">
                  <c:v>50.68</c:v>
                </c:pt>
                <c:pt idx="139">
                  <c:v>51.75</c:v>
                </c:pt>
                <c:pt idx="140">
                  <c:v>52.99</c:v>
                </c:pt>
                <c:pt idx="141">
                  <c:v>54.12</c:v>
                </c:pt>
                <c:pt idx="142">
                  <c:v>55.25</c:v>
                </c:pt>
                <c:pt idx="143">
                  <c:v>56.51</c:v>
                </c:pt>
                <c:pt idx="144">
                  <c:v>57.69</c:v>
                </c:pt>
                <c:pt idx="145">
                  <c:v>59.03</c:v>
                </c:pt>
                <c:pt idx="146">
                  <c:v>60.21</c:v>
                </c:pt>
                <c:pt idx="147">
                  <c:v>61.49</c:v>
                </c:pt>
                <c:pt idx="148">
                  <c:v>62.8</c:v>
                </c:pt>
                <c:pt idx="149">
                  <c:v>64.13</c:v>
                </c:pt>
                <c:pt idx="150">
                  <c:v>65.59</c:v>
                </c:pt>
                <c:pt idx="151">
                  <c:v>67.14</c:v>
                </c:pt>
                <c:pt idx="152">
                  <c:v>68.84</c:v>
                </c:pt>
                <c:pt idx="153">
                  <c:v>70.650000000000006</c:v>
                </c:pt>
                <c:pt idx="154">
                  <c:v>72.680000000000007</c:v>
                </c:pt>
                <c:pt idx="155">
                  <c:v>74.989999999999995</c:v>
                </c:pt>
                <c:pt idx="156">
                  <c:v>77.42</c:v>
                </c:pt>
                <c:pt idx="157">
                  <c:v>79.900000000000006</c:v>
                </c:pt>
                <c:pt idx="158">
                  <c:v>82.14</c:v>
                </c:pt>
                <c:pt idx="159">
                  <c:v>82.13</c:v>
                </c:pt>
                <c:pt idx="160">
                  <c:v>76.33</c:v>
                </c:pt>
                <c:pt idx="161">
                  <c:v>63.57</c:v>
                </c:pt>
                <c:pt idx="162">
                  <c:v>53.36</c:v>
                </c:pt>
                <c:pt idx="163">
                  <c:v>51.41</c:v>
                </c:pt>
                <c:pt idx="164">
                  <c:v>53.48</c:v>
                </c:pt>
                <c:pt idx="165">
                  <c:v>55.87</c:v>
                </c:pt>
                <c:pt idx="166">
                  <c:v>58.03</c:v>
                </c:pt>
                <c:pt idx="167">
                  <c:v>59.51</c:v>
                </c:pt>
                <c:pt idx="168">
                  <c:v>60.42</c:v>
                </c:pt>
                <c:pt idx="169">
                  <c:v>60.89</c:v>
                </c:pt>
                <c:pt idx="170">
                  <c:v>61.05</c:v>
                </c:pt>
                <c:pt idx="171">
                  <c:v>60.72</c:v>
                </c:pt>
                <c:pt idx="172">
                  <c:v>59.91</c:v>
                </c:pt>
                <c:pt idx="173">
                  <c:v>58.78</c:v>
                </c:pt>
                <c:pt idx="174">
                  <c:v>57.42</c:v>
                </c:pt>
                <c:pt idx="175">
                  <c:v>55.47</c:v>
                </c:pt>
                <c:pt idx="176">
                  <c:v>53.29</c:v>
                </c:pt>
                <c:pt idx="177">
                  <c:v>50.65</c:v>
                </c:pt>
                <c:pt idx="178">
                  <c:v>47.86</c:v>
                </c:pt>
                <c:pt idx="179">
                  <c:v>44.78</c:v>
                </c:pt>
                <c:pt idx="180">
                  <c:v>41.82</c:v>
                </c:pt>
                <c:pt idx="181">
                  <c:v>38.17</c:v>
                </c:pt>
                <c:pt idx="182">
                  <c:v>34.4</c:v>
                </c:pt>
                <c:pt idx="183">
                  <c:v>30.26</c:v>
                </c:pt>
                <c:pt idx="184">
                  <c:v>25.52</c:v>
                </c:pt>
                <c:pt idx="185">
                  <c:v>20.55</c:v>
                </c:pt>
                <c:pt idx="186">
                  <c:v>15.02</c:v>
                </c:pt>
                <c:pt idx="187">
                  <c:v>9.24</c:v>
                </c:pt>
                <c:pt idx="188">
                  <c:v>2.97</c:v>
                </c:pt>
                <c:pt idx="189">
                  <c:v>-3.54</c:v>
                </c:pt>
                <c:pt idx="190">
                  <c:v>-10.08</c:v>
                </c:pt>
                <c:pt idx="191">
                  <c:v>-17.420000000000002</c:v>
                </c:pt>
                <c:pt idx="192">
                  <c:v>-24.47</c:v>
                </c:pt>
                <c:pt idx="193">
                  <c:v>-31.42</c:v>
                </c:pt>
                <c:pt idx="194">
                  <c:v>-38.43</c:v>
                </c:pt>
                <c:pt idx="195">
                  <c:v>-44.92</c:v>
                </c:pt>
                <c:pt idx="196">
                  <c:v>-51.31</c:v>
                </c:pt>
                <c:pt idx="197">
                  <c:v>-57.13</c:v>
                </c:pt>
                <c:pt idx="198">
                  <c:v>-62.94</c:v>
                </c:pt>
                <c:pt idx="199">
                  <c:v>-68.03</c:v>
                </c:pt>
                <c:pt idx="200">
                  <c:v>-72.599999999999994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982-4066-8ED6-A82A41EB9B63}"/>
            </c:ext>
          </c:extLst>
        </c:ser>
        <c:ser>
          <c:idx val="0"/>
          <c:order val="2"/>
          <c:tx>
            <c:strRef>
              <c:f>'Case 1'!$C$1</c:f>
              <c:strCache>
                <c:ptCount val="1"/>
                <c:pt idx="0">
                  <c:v>Xs(Case1)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1'!$C$2:$C$202</c:f>
              <c:numCache>
                <c:formatCode>General</c:formatCode>
                <c:ptCount val="201"/>
                <c:pt idx="1">
                  <c:v>2.2000000000000002</c:v>
                </c:pt>
                <c:pt idx="2">
                  <c:v>-0.33</c:v>
                </c:pt>
                <c:pt idx="3">
                  <c:v>-1.79</c:v>
                </c:pt>
                <c:pt idx="4">
                  <c:v>-2.87</c:v>
                </c:pt>
                <c:pt idx="5">
                  <c:v>-3.82</c:v>
                </c:pt>
                <c:pt idx="6">
                  <c:v>-4.74</c:v>
                </c:pt>
                <c:pt idx="7">
                  <c:v>-5.57</c:v>
                </c:pt>
                <c:pt idx="8">
                  <c:v>-6.35</c:v>
                </c:pt>
                <c:pt idx="9">
                  <c:v>-7.12</c:v>
                </c:pt>
                <c:pt idx="10">
                  <c:v>-7.84</c:v>
                </c:pt>
                <c:pt idx="11">
                  <c:v>-8.51</c:v>
                </c:pt>
                <c:pt idx="12">
                  <c:v>-9.1</c:v>
                </c:pt>
                <c:pt idx="13">
                  <c:v>-9.6999999999999993</c:v>
                </c:pt>
                <c:pt idx="14">
                  <c:v>-10.19</c:v>
                </c:pt>
                <c:pt idx="15">
                  <c:v>-10.7</c:v>
                </c:pt>
                <c:pt idx="16">
                  <c:v>-11.14</c:v>
                </c:pt>
                <c:pt idx="17">
                  <c:v>-11.49</c:v>
                </c:pt>
                <c:pt idx="18">
                  <c:v>-11.84</c:v>
                </c:pt>
                <c:pt idx="19">
                  <c:v>-12.07</c:v>
                </c:pt>
                <c:pt idx="20">
                  <c:v>-12.33</c:v>
                </c:pt>
                <c:pt idx="21">
                  <c:v>-12.5</c:v>
                </c:pt>
                <c:pt idx="22">
                  <c:v>-12.65</c:v>
                </c:pt>
                <c:pt idx="23">
                  <c:v>-12.78</c:v>
                </c:pt>
                <c:pt idx="24">
                  <c:v>-12.84</c:v>
                </c:pt>
                <c:pt idx="25">
                  <c:v>-12.86</c:v>
                </c:pt>
                <c:pt idx="26">
                  <c:v>-12.81</c:v>
                </c:pt>
                <c:pt idx="27">
                  <c:v>-12.74</c:v>
                </c:pt>
                <c:pt idx="28">
                  <c:v>-12.66</c:v>
                </c:pt>
                <c:pt idx="29">
                  <c:v>-12.52</c:v>
                </c:pt>
                <c:pt idx="30">
                  <c:v>-12.36</c:v>
                </c:pt>
                <c:pt idx="31">
                  <c:v>-12.19</c:v>
                </c:pt>
                <c:pt idx="32">
                  <c:v>-11.98</c:v>
                </c:pt>
                <c:pt idx="33">
                  <c:v>-11.74</c:v>
                </c:pt>
                <c:pt idx="34">
                  <c:v>-11.46</c:v>
                </c:pt>
                <c:pt idx="35">
                  <c:v>-11.22</c:v>
                </c:pt>
                <c:pt idx="36">
                  <c:v>-10.88</c:v>
                </c:pt>
                <c:pt idx="37">
                  <c:v>-10.55</c:v>
                </c:pt>
                <c:pt idx="38">
                  <c:v>-10.24</c:v>
                </c:pt>
                <c:pt idx="39">
                  <c:v>-9.9</c:v>
                </c:pt>
                <c:pt idx="40">
                  <c:v>-9.52</c:v>
                </c:pt>
                <c:pt idx="41">
                  <c:v>-9.14</c:v>
                </c:pt>
                <c:pt idx="42">
                  <c:v>-8.76</c:v>
                </c:pt>
                <c:pt idx="43">
                  <c:v>-8.33</c:v>
                </c:pt>
                <c:pt idx="44">
                  <c:v>-7.89</c:v>
                </c:pt>
                <c:pt idx="45">
                  <c:v>-7.49</c:v>
                </c:pt>
                <c:pt idx="46">
                  <c:v>-7.04</c:v>
                </c:pt>
                <c:pt idx="47">
                  <c:v>-6.62</c:v>
                </c:pt>
                <c:pt idx="48">
                  <c:v>-6.12</c:v>
                </c:pt>
                <c:pt idx="49">
                  <c:v>-5.64</c:v>
                </c:pt>
                <c:pt idx="50">
                  <c:v>-5.18</c:v>
                </c:pt>
                <c:pt idx="51">
                  <c:v>-4.63</c:v>
                </c:pt>
                <c:pt idx="52">
                  <c:v>-4.1399999999999997</c:v>
                </c:pt>
                <c:pt idx="53">
                  <c:v>-3.63</c:v>
                </c:pt>
                <c:pt idx="54">
                  <c:v>-3.17</c:v>
                </c:pt>
                <c:pt idx="55">
                  <c:v>-2.66</c:v>
                </c:pt>
                <c:pt idx="56">
                  <c:v>-2.15</c:v>
                </c:pt>
                <c:pt idx="57">
                  <c:v>-1.65</c:v>
                </c:pt>
                <c:pt idx="58">
                  <c:v>-1.1299999999999999</c:v>
                </c:pt>
                <c:pt idx="59">
                  <c:v>-0.6</c:v>
                </c:pt>
                <c:pt idx="60">
                  <c:v>-0.09</c:v>
                </c:pt>
                <c:pt idx="61">
                  <c:v>0.46</c:v>
                </c:pt>
                <c:pt idx="62">
                  <c:v>0.98</c:v>
                </c:pt>
                <c:pt idx="63">
                  <c:v>1.5</c:v>
                </c:pt>
                <c:pt idx="64">
                  <c:v>2.0499999999999998</c:v>
                </c:pt>
                <c:pt idx="65">
                  <c:v>2.6</c:v>
                </c:pt>
                <c:pt idx="66">
                  <c:v>3.13</c:v>
                </c:pt>
                <c:pt idx="67">
                  <c:v>3.68</c:v>
                </c:pt>
                <c:pt idx="68">
                  <c:v>4.25</c:v>
                </c:pt>
                <c:pt idx="69">
                  <c:v>4.79</c:v>
                </c:pt>
                <c:pt idx="70">
                  <c:v>5.35</c:v>
                </c:pt>
                <c:pt idx="71">
                  <c:v>5.91</c:v>
                </c:pt>
                <c:pt idx="72">
                  <c:v>6.48</c:v>
                </c:pt>
                <c:pt idx="73">
                  <c:v>7.04</c:v>
                </c:pt>
                <c:pt idx="74">
                  <c:v>7.62</c:v>
                </c:pt>
                <c:pt idx="75">
                  <c:v>8.1999999999999993</c:v>
                </c:pt>
                <c:pt idx="76">
                  <c:v>8.77</c:v>
                </c:pt>
                <c:pt idx="77">
                  <c:v>9.36</c:v>
                </c:pt>
                <c:pt idx="78">
                  <c:v>9.93</c:v>
                </c:pt>
                <c:pt idx="79">
                  <c:v>10.54</c:v>
                </c:pt>
                <c:pt idx="80">
                  <c:v>11.11</c:v>
                </c:pt>
                <c:pt idx="81">
                  <c:v>11.71</c:v>
                </c:pt>
                <c:pt idx="82">
                  <c:v>12.32</c:v>
                </c:pt>
                <c:pt idx="83">
                  <c:v>12.92</c:v>
                </c:pt>
                <c:pt idx="84">
                  <c:v>13.51</c:v>
                </c:pt>
                <c:pt idx="85">
                  <c:v>14.12</c:v>
                </c:pt>
                <c:pt idx="86">
                  <c:v>14.74</c:v>
                </c:pt>
                <c:pt idx="87">
                  <c:v>15.35</c:v>
                </c:pt>
                <c:pt idx="88">
                  <c:v>15.98</c:v>
                </c:pt>
                <c:pt idx="89">
                  <c:v>16.59</c:v>
                </c:pt>
                <c:pt idx="90">
                  <c:v>17.170000000000002</c:v>
                </c:pt>
                <c:pt idx="91">
                  <c:v>17.809999999999999</c:v>
                </c:pt>
                <c:pt idx="92">
                  <c:v>18.489999999999998</c:v>
                </c:pt>
                <c:pt idx="93">
                  <c:v>19.12</c:v>
                </c:pt>
                <c:pt idx="94">
                  <c:v>19.809999999999999</c:v>
                </c:pt>
                <c:pt idx="95">
                  <c:v>20.440000000000001</c:v>
                </c:pt>
                <c:pt idx="96">
                  <c:v>21.09</c:v>
                </c:pt>
                <c:pt idx="97">
                  <c:v>21.76</c:v>
                </c:pt>
                <c:pt idx="98">
                  <c:v>22.45</c:v>
                </c:pt>
                <c:pt idx="99">
                  <c:v>23.11</c:v>
                </c:pt>
                <c:pt idx="100">
                  <c:v>23.75</c:v>
                </c:pt>
                <c:pt idx="101">
                  <c:v>24.49</c:v>
                </c:pt>
                <c:pt idx="102">
                  <c:v>25.19</c:v>
                </c:pt>
                <c:pt idx="103">
                  <c:v>25.89</c:v>
                </c:pt>
                <c:pt idx="104">
                  <c:v>26.6</c:v>
                </c:pt>
                <c:pt idx="105">
                  <c:v>27.33</c:v>
                </c:pt>
                <c:pt idx="106">
                  <c:v>28.06</c:v>
                </c:pt>
                <c:pt idx="107">
                  <c:v>28.81</c:v>
                </c:pt>
                <c:pt idx="108">
                  <c:v>29.56</c:v>
                </c:pt>
                <c:pt idx="109">
                  <c:v>30.33</c:v>
                </c:pt>
                <c:pt idx="110">
                  <c:v>31.1</c:v>
                </c:pt>
                <c:pt idx="111">
                  <c:v>31.86</c:v>
                </c:pt>
                <c:pt idx="112">
                  <c:v>32.67</c:v>
                </c:pt>
                <c:pt idx="113">
                  <c:v>33.47</c:v>
                </c:pt>
                <c:pt idx="114">
                  <c:v>34.26</c:v>
                </c:pt>
                <c:pt idx="115">
                  <c:v>35.1</c:v>
                </c:pt>
                <c:pt idx="116">
                  <c:v>35.92</c:v>
                </c:pt>
                <c:pt idx="117">
                  <c:v>36.79</c:v>
                </c:pt>
                <c:pt idx="118">
                  <c:v>37.64</c:v>
                </c:pt>
                <c:pt idx="119">
                  <c:v>38.520000000000003</c:v>
                </c:pt>
                <c:pt idx="120">
                  <c:v>39.409999999999997</c:v>
                </c:pt>
                <c:pt idx="121">
                  <c:v>40.299999999999997</c:v>
                </c:pt>
                <c:pt idx="122">
                  <c:v>41.25</c:v>
                </c:pt>
                <c:pt idx="123">
                  <c:v>42.2</c:v>
                </c:pt>
                <c:pt idx="124">
                  <c:v>43.11</c:v>
                </c:pt>
                <c:pt idx="125">
                  <c:v>44.1</c:v>
                </c:pt>
                <c:pt idx="126">
                  <c:v>45.08</c:v>
                </c:pt>
                <c:pt idx="127">
                  <c:v>46.03</c:v>
                </c:pt>
                <c:pt idx="128">
                  <c:v>47.07</c:v>
                </c:pt>
                <c:pt idx="129">
                  <c:v>48.15</c:v>
                </c:pt>
                <c:pt idx="130">
                  <c:v>49.22</c:v>
                </c:pt>
                <c:pt idx="131">
                  <c:v>50.27</c:v>
                </c:pt>
                <c:pt idx="132">
                  <c:v>51.36</c:v>
                </c:pt>
                <c:pt idx="133">
                  <c:v>52.48</c:v>
                </c:pt>
                <c:pt idx="134">
                  <c:v>53.62</c:v>
                </c:pt>
                <c:pt idx="135">
                  <c:v>54.77</c:v>
                </c:pt>
                <c:pt idx="136">
                  <c:v>55.99</c:v>
                </c:pt>
                <c:pt idx="137">
                  <c:v>57.22</c:v>
                </c:pt>
                <c:pt idx="138">
                  <c:v>58.44</c:v>
                </c:pt>
                <c:pt idx="139">
                  <c:v>59.73</c:v>
                </c:pt>
                <c:pt idx="140">
                  <c:v>61</c:v>
                </c:pt>
                <c:pt idx="141">
                  <c:v>62.37</c:v>
                </c:pt>
                <c:pt idx="142">
                  <c:v>63.73</c:v>
                </c:pt>
                <c:pt idx="143">
                  <c:v>65.16</c:v>
                </c:pt>
                <c:pt idx="144">
                  <c:v>66.62</c:v>
                </c:pt>
                <c:pt idx="145">
                  <c:v>68.11</c:v>
                </c:pt>
                <c:pt idx="146">
                  <c:v>69.599999999999994</c:v>
                </c:pt>
                <c:pt idx="147">
                  <c:v>71.14</c:v>
                </c:pt>
                <c:pt idx="148">
                  <c:v>72.739999999999995</c:v>
                </c:pt>
                <c:pt idx="149">
                  <c:v>74.34</c:v>
                </c:pt>
                <c:pt idx="150">
                  <c:v>76.03</c:v>
                </c:pt>
                <c:pt idx="151">
                  <c:v>77.8</c:v>
                </c:pt>
                <c:pt idx="152">
                  <c:v>79.45</c:v>
                </c:pt>
                <c:pt idx="153">
                  <c:v>81.42</c:v>
                </c:pt>
                <c:pt idx="154">
                  <c:v>83.3</c:v>
                </c:pt>
                <c:pt idx="155">
                  <c:v>85.17</c:v>
                </c:pt>
                <c:pt idx="156">
                  <c:v>87.1</c:v>
                </c:pt>
                <c:pt idx="157">
                  <c:v>89.16</c:v>
                </c:pt>
                <c:pt idx="158">
                  <c:v>91.32</c:v>
                </c:pt>
                <c:pt idx="159">
                  <c:v>93.47</c:v>
                </c:pt>
                <c:pt idx="160">
                  <c:v>95.79</c:v>
                </c:pt>
                <c:pt idx="161">
                  <c:v>98.14</c:v>
                </c:pt>
                <c:pt idx="162">
                  <c:v>100.61</c:v>
                </c:pt>
                <c:pt idx="163">
                  <c:v>103.25</c:v>
                </c:pt>
                <c:pt idx="164">
                  <c:v>105.55</c:v>
                </c:pt>
                <c:pt idx="165">
                  <c:v>108.57</c:v>
                </c:pt>
                <c:pt idx="166">
                  <c:v>111.42</c:v>
                </c:pt>
                <c:pt idx="167">
                  <c:v>114.35</c:v>
                </c:pt>
                <c:pt idx="168">
                  <c:v>117.43</c:v>
                </c:pt>
                <c:pt idx="169">
                  <c:v>120.64</c:v>
                </c:pt>
                <c:pt idx="170">
                  <c:v>123.85</c:v>
                </c:pt>
                <c:pt idx="171">
                  <c:v>127.37</c:v>
                </c:pt>
                <c:pt idx="172">
                  <c:v>130.82</c:v>
                </c:pt>
                <c:pt idx="173">
                  <c:v>134.19999999999999</c:v>
                </c:pt>
                <c:pt idx="174">
                  <c:v>137.82</c:v>
                </c:pt>
                <c:pt idx="175">
                  <c:v>141.52000000000001</c:v>
                </c:pt>
                <c:pt idx="176">
                  <c:v>145.29</c:v>
                </c:pt>
                <c:pt idx="177">
                  <c:v>148.85</c:v>
                </c:pt>
                <c:pt idx="178">
                  <c:v>152.83000000000001</c:v>
                </c:pt>
                <c:pt idx="179">
                  <c:v>156.82</c:v>
                </c:pt>
                <c:pt idx="180">
                  <c:v>160.75</c:v>
                </c:pt>
                <c:pt idx="181">
                  <c:v>165.02</c:v>
                </c:pt>
                <c:pt idx="182">
                  <c:v>168.9</c:v>
                </c:pt>
                <c:pt idx="183">
                  <c:v>173.46</c:v>
                </c:pt>
                <c:pt idx="184">
                  <c:v>177.87</c:v>
                </c:pt>
                <c:pt idx="185">
                  <c:v>182.02</c:v>
                </c:pt>
                <c:pt idx="186">
                  <c:v>186.43</c:v>
                </c:pt>
                <c:pt idx="187">
                  <c:v>190.78</c:v>
                </c:pt>
                <c:pt idx="188">
                  <c:v>194.65</c:v>
                </c:pt>
                <c:pt idx="189">
                  <c:v>198.29</c:v>
                </c:pt>
                <c:pt idx="190">
                  <c:v>201.35</c:v>
                </c:pt>
                <c:pt idx="191">
                  <c:v>203.43</c:v>
                </c:pt>
                <c:pt idx="192">
                  <c:v>204.23</c:v>
                </c:pt>
                <c:pt idx="193">
                  <c:v>203.87</c:v>
                </c:pt>
                <c:pt idx="194">
                  <c:v>199.87</c:v>
                </c:pt>
                <c:pt idx="195">
                  <c:v>194.77</c:v>
                </c:pt>
                <c:pt idx="196">
                  <c:v>185.97</c:v>
                </c:pt>
                <c:pt idx="197">
                  <c:v>173.27</c:v>
                </c:pt>
                <c:pt idx="198">
                  <c:v>155.87</c:v>
                </c:pt>
                <c:pt idx="199">
                  <c:v>133.02000000000001</c:v>
                </c:pt>
                <c:pt idx="200">
                  <c:v>102.6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982-4066-8ED6-A82A41EB9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600879"/>
        <c:axId val="783387375"/>
      </c:scatterChart>
      <c:valAx>
        <c:axId val="981600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3387375"/>
        <c:crosses val="autoZero"/>
        <c:crossBetween val="midCat"/>
      </c:valAx>
      <c:valAx>
        <c:axId val="78338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600879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3"/>
          <c:order val="0"/>
          <c:tx>
            <c:strRef>
              <c:f>'Case 4'!$C$1</c:f>
              <c:strCache>
                <c:ptCount val="1"/>
                <c:pt idx="0">
                  <c:v>Xs(Case4)</c:v>
                </c:pt>
              </c:strCache>
            </c:strRef>
          </c:tx>
          <c:marker>
            <c:symbol val="none"/>
          </c:marker>
          <c:xVal>
            <c:numRef>
              <c:f>'Case 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4'!$C$2:$C$202</c:f>
              <c:numCache>
                <c:formatCode>General</c:formatCode>
                <c:ptCount val="201"/>
                <c:pt idx="1">
                  <c:v>2.58</c:v>
                </c:pt>
                <c:pt idx="2">
                  <c:v>1.0900000000000001</c:v>
                </c:pt>
                <c:pt idx="3">
                  <c:v>0.66</c:v>
                </c:pt>
                <c:pt idx="4">
                  <c:v>0.39</c:v>
                </c:pt>
                <c:pt idx="5">
                  <c:v>0.26</c:v>
                </c:pt>
                <c:pt idx="6">
                  <c:v>0.15</c:v>
                </c:pt>
                <c:pt idx="7">
                  <c:v>0.02</c:v>
                </c:pt>
                <c:pt idx="8">
                  <c:v>-0.02</c:v>
                </c:pt>
                <c:pt idx="9">
                  <c:v>-0.14000000000000001</c:v>
                </c:pt>
                <c:pt idx="10">
                  <c:v>-0.16</c:v>
                </c:pt>
                <c:pt idx="11">
                  <c:v>-0.25</c:v>
                </c:pt>
                <c:pt idx="12">
                  <c:v>-0.28000000000000003</c:v>
                </c:pt>
                <c:pt idx="13">
                  <c:v>-0.34</c:v>
                </c:pt>
                <c:pt idx="14">
                  <c:v>-0.39</c:v>
                </c:pt>
                <c:pt idx="15">
                  <c:v>-0.41</c:v>
                </c:pt>
                <c:pt idx="16">
                  <c:v>-0.52</c:v>
                </c:pt>
                <c:pt idx="17">
                  <c:v>-0.53</c:v>
                </c:pt>
                <c:pt idx="18">
                  <c:v>-0.52</c:v>
                </c:pt>
                <c:pt idx="19">
                  <c:v>-0.55000000000000004</c:v>
                </c:pt>
                <c:pt idx="20">
                  <c:v>-0.61</c:v>
                </c:pt>
                <c:pt idx="21">
                  <c:v>-0.62</c:v>
                </c:pt>
                <c:pt idx="22">
                  <c:v>-0.66</c:v>
                </c:pt>
                <c:pt idx="23">
                  <c:v>-0.6</c:v>
                </c:pt>
                <c:pt idx="24">
                  <c:v>-0.64</c:v>
                </c:pt>
                <c:pt idx="25">
                  <c:v>-0.64</c:v>
                </c:pt>
                <c:pt idx="26">
                  <c:v>-0.68</c:v>
                </c:pt>
                <c:pt idx="27">
                  <c:v>-0.6</c:v>
                </c:pt>
                <c:pt idx="28">
                  <c:v>-0.65</c:v>
                </c:pt>
                <c:pt idx="29">
                  <c:v>-0.61</c:v>
                </c:pt>
                <c:pt idx="30">
                  <c:v>-0.59</c:v>
                </c:pt>
                <c:pt idx="31">
                  <c:v>-0.54</c:v>
                </c:pt>
                <c:pt idx="32">
                  <c:v>-0.53</c:v>
                </c:pt>
                <c:pt idx="33">
                  <c:v>-0.46</c:v>
                </c:pt>
                <c:pt idx="34">
                  <c:v>-0.4</c:v>
                </c:pt>
                <c:pt idx="35">
                  <c:v>-0.36</c:v>
                </c:pt>
                <c:pt idx="36">
                  <c:v>-0.28999999999999998</c:v>
                </c:pt>
                <c:pt idx="37">
                  <c:v>-0.22</c:v>
                </c:pt>
                <c:pt idx="38">
                  <c:v>-0.17</c:v>
                </c:pt>
                <c:pt idx="39">
                  <c:v>-7.0000000000000007E-2</c:v>
                </c:pt>
                <c:pt idx="40">
                  <c:v>0.01</c:v>
                </c:pt>
                <c:pt idx="41">
                  <c:v>0.12</c:v>
                </c:pt>
                <c:pt idx="42">
                  <c:v>0.21</c:v>
                </c:pt>
                <c:pt idx="43">
                  <c:v>0.32</c:v>
                </c:pt>
                <c:pt idx="44">
                  <c:v>0.4</c:v>
                </c:pt>
                <c:pt idx="45">
                  <c:v>0.47</c:v>
                </c:pt>
                <c:pt idx="46">
                  <c:v>0.56999999999999995</c:v>
                </c:pt>
                <c:pt idx="47">
                  <c:v>0.66</c:v>
                </c:pt>
                <c:pt idx="48">
                  <c:v>0.78</c:v>
                </c:pt>
                <c:pt idx="49">
                  <c:v>0.92</c:v>
                </c:pt>
                <c:pt idx="50">
                  <c:v>1.1000000000000001</c:v>
                </c:pt>
                <c:pt idx="51">
                  <c:v>1.32</c:v>
                </c:pt>
                <c:pt idx="52">
                  <c:v>1.55</c:v>
                </c:pt>
                <c:pt idx="53">
                  <c:v>1.69</c:v>
                </c:pt>
                <c:pt idx="54">
                  <c:v>1.82</c:v>
                </c:pt>
                <c:pt idx="55">
                  <c:v>1.96</c:v>
                </c:pt>
                <c:pt idx="56">
                  <c:v>2.12</c:v>
                </c:pt>
                <c:pt idx="57">
                  <c:v>2.2799999999999998</c:v>
                </c:pt>
                <c:pt idx="58">
                  <c:v>2.44</c:v>
                </c:pt>
                <c:pt idx="59">
                  <c:v>2.62</c:v>
                </c:pt>
                <c:pt idx="60">
                  <c:v>2.79</c:v>
                </c:pt>
                <c:pt idx="61">
                  <c:v>2.98</c:v>
                </c:pt>
                <c:pt idx="62">
                  <c:v>3.17</c:v>
                </c:pt>
                <c:pt idx="63">
                  <c:v>3.34</c:v>
                </c:pt>
                <c:pt idx="64">
                  <c:v>3.54</c:v>
                </c:pt>
                <c:pt idx="65">
                  <c:v>3.73</c:v>
                </c:pt>
                <c:pt idx="66">
                  <c:v>3.93</c:v>
                </c:pt>
                <c:pt idx="67">
                  <c:v>4.1100000000000003</c:v>
                </c:pt>
                <c:pt idx="68">
                  <c:v>4.3</c:v>
                </c:pt>
                <c:pt idx="69">
                  <c:v>4.51</c:v>
                </c:pt>
                <c:pt idx="70">
                  <c:v>4.7300000000000004</c:v>
                </c:pt>
                <c:pt idx="71">
                  <c:v>4.8899999999999997</c:v>
                </c:pt>
                <c:pt idx="72">
                  <c:v>5.12</c:v>
                </c:pt>
                <c:pt idx="73">
                  <c:v>5.34</c:v>
                </c:pt>
                <c:pt idx="74">
                  <c:v>5.58</c:v>
                </c:pt>
                <c:pt idx="75">
                  <c:v>5.75</c:v>
                </c:pt>
                <c:pt idx="76">
                  <c:v>5.99</c:v>
                </c:pt>
                <c:pt idx="77">
                  <c:v>6.26</c:v>
                </c:pt>
                <c:pt idx="78">
                  <c:v>6.39</c:v>
                </c:pt>
                <c:pt idx="79">
                  <c:v>6.65</c:v>
                </c:pt>
                <c:pt idx="80">
                  <c:v>6.84</c:v>
                </c:pt>
                <c:pt idx="81">
                  <c:v>7.13</c:v>
                </c:pt>
                <c:pt idx="82">
                  <c:v>7.35</c:v>
                </c:pt>
                <c:pt idx="83">
                  <c:v>7.57</c:v>
                </c:pt>
                <c:pt idx="84">
                  <c:v>7.84</c:v>
                </c:pt>
                <c:pt idx="85">
                  <c:v>8.0500000000000007</c:v>
                </c:pt>
                <c:pt idx="86">
                  <c:v>8.3000000000000007</c:v>
                </c:pt>
                <c:pt idx="87">
                  <c:v>8.48</c:v>
                </c:pt>
                <c:pt idx="88">
                  <c:v>8.74</c:v>
                </c:pt>
                <c:pt idx="89">
                  <c:v>8.98</c:v>
                </c:pt>
                <c:pt idx="90">
                  <c:v>9.1999999999999993</c:v>
                </c:pt>
                <c:pt idx="91">
                  <c:v>9.43</c:v>
                </c:pt>
                <c:pt idx="92">
                  <c:v>9.6999999999999993</c:v>
                </c:pt>
                <c:pt idx="93">
                  <c:v>9.8800000000000008</c:v>
                </c:pt>
                <c:pt idx="94">
                  <c:v>10.130000000000001</c:v>
                </c:pt>
                <c:pt idx="95">
                  <c:v>10.35</c:v>
                </c:pt>
                <c:pt idx="96">
                  <c:v>10.59</c:v>
                </c:pt>
                <c:pt idx="97">
                  <c:v>10.77</c:v>
                </c:pt>
                <c:pt idx="98">
                  <c:v>10.96</c:v>
                </c:pt>
                <c:pt idx="99">
                  <c:v>11.16</c:v>
                </c:pt>
                <c:pt idx="100">
                  <c:v>11.4</c:v>
                </c:pt>
                <c:pt idx="101">
                  <c:v>11.58</c:v>
                </c:pt>
                <c:pt idx="102">
                  <c:v>11.74</c:v>
                </c:pt>
                <c:pt idx="103">
                  <c:v>11.97</c:v>
                </c:pt>
                <c:pt idx="104">
                  <c:v>12.12</c:v>
                </c:pt>
                <c:pt idx="105">
                  <c:v>12.33</c:v>
                </c:pt>
                <c:pt idx="106">
                  <c:v>12.49</c:v>
                </c:pt>
                <c:pt idx="107">
                  <c:v>12.6</c:v>
                </c:pt>
                <c:pt idx="108">
                  <c:v>12.78</c:v>
                </c:pt>
                <c:pt idx="109">
                  <c:v>12.89</c:v>
                </c:pt>
                <c:pt idx="110">
                  <c:v>13.03</c:v>
                </c:pt>
                <c:pt idx="111">
                  <c:v>13.12</c:v>
                </c:pt>
                <c:pt idx="112">
                  <c:v>13.27</c:v>
                </c:pt>
                <c:pt idx="113">
                  <c:v>13.32</c:v>
                </c:pt>
                <c:pt idx="114">
                  <c:v>13.45</c:v>
                </c:pt>
                <c:pt idx="115">
                  <c:v>13.51</c:v>
                </c:pt>
                <c:pt idx="116">
                  <c:v>13.5</c:v>
                </c:pt>
                <c:pt idx="117">
                  <c:v>13.5</c:v>
                </c:pt>
                <c:pt idx="118">
                  <c:v>13.52</c:v>
                </c:pt>
                <c:pt idx="119">
                  <c:v>13.46</c:v>
                </c:pt>
                <c:pt idx="120">
                  <c:v>13.44</c:v>
                </c:pt>
                <c:pt idx="121">
                  <c:v>13.39</c:v>
                </c:pt>
                <c:pt idx="122">
                  <c:v>13.23</c:v>
                </c:pt>
                <c:pt idx="123">
                  <c:v>13.19</c:v>
                </c:pt>
                <c:pt idx="124">
                  <c:v>13.07</c:v>
                </c:pt>
                <c:pt idx="125">
                  <c:v>12.74</c:v>
                </c:pt>
                <c:pt idx="126">
                  <c:v>12.6</c:v>
                </c:pt>
                <c:pt idx="127">
                  <c:v>12.44</c:v>
                </c:pt>
                <c:pt idx="128">
                  <c:v>12.26</c:v>
                </c:pt>
                <c:pt idx="129">
                  <c:v>12.16</c:v>
                </c:pt>
                <c:pt idx="130">
                  <c:v>12.16</c:v>
                </c:pt>
                <c:pt idx="131">
                  <c:v>11.73</c:v>
                </c:pt>
                <c:pt idx="132">
                  <c:v>11.53</c:v>
                </c:pt>
                <c:pt idx="133">
                  <c:v>11.29</c:v>
                </c:pt>
                <c:pt idx="134">
                  <c:v>11.09</c:v>
                </c:pt>
                <c:pt idx="135">
                  <c:v>11.16</c:v>
                </c:pt>
                <c:pt idx="136">
                  <c:v>10.92</c:v>
                </c:pt>
                <c:pt idx="137">
                  <c:v>10.48</c:v>
                </c:pt>
                <c:pt idx="138">
                  <c:v>9.92</c:v>
                </c:pt>
                <c:pt idx="139">
                  <c:v>9.27</c:v>
                </c:pt>
                <c:pt idx="140">
                  <c:v>8.6199999999999992</c:v>
                </c:pt>
                <c:pt idx="141">
                  <c:v>8.0299999999999994</c:v>
                </c:pt>
                <c:pt idx="142">
                  <c:v>7.12</c:v>
                </c:pt>
                <c:pt idx="143">
                  <c:v>6.14</c:v>
                </c:pt>
                <c:pt idx="144">
                  <c:v>5.28</c:v>
                </c:pt>
                <c:pt idx="145">
                  <c:v>3.79</c:v>
                </c:pt>
                <c:pt idx="146">
                  <c:v>1.84</c:v>
                </c:pt>
                <c:pt idx="147">
                  <c:v>-0.1</c:v>
                </c:pt>
                <c:pt idx="148">
                  <c:v>-1.47</c:v>
                </c:pt>
                <c:pt idx="149">
                  <c:v>-2.4300000000000002</c:v>
                </c:pt>
                <c:pt idx="150">
                  <c:v>-2.5</c:v>
                </c:pt>
                <c:pt idx="151">
                  <c:v>-1.36</c:v>
                </c:pt>
                <c:pt idx="152">
                  <c:v>0.55000000000000004</c:v>
                </c:pt>
                <c:pt idx="153">
                  <c:v>2.54</c:v>
                </c:pt>
                <c:pt idx="154">
                  <c:v>4.37</c:v>
                </c:pt>
                <c:pt idx="155">
                  <c:v>5.94</c:v>
                </c:pt>
                <c:pt idx="156">
                  <c:v>6.7</c:v>
                </c:pt>
                <c:pt idx="157">
                  <c:v>6.96</c:v>
                </c:pt>
                <c:pt idx="158">
                  <c:v>7.07</c:v>
                </c:pt>
                <c:pt idx="159">
                  <c:v>6.62</c:v>
                </c:pt>
                <c:pt idx="160">
                  <c:v>6.11</c:v>
                </c:pt>
                <c:pt idx="161">
                  <c:v>5.51</c:v>
                </c:pt>
                <c:pt idx="162">
                  <c:v>4.82</c:v>
                </c:pt>
                <c:pt idx="163">
                  <c:v>4.0599999999999996</c:v>
                </c:pt>
                <c:pt idx="164">
                  <c:v>3.13</c:v>
                </c:pt>
                <c:pt idx="165">
                  <c:v>2.2200000000000002</c:v>
                </c:pt>
                <c:pt idx="166">
                  <c:v>1.21</c:v>
                </c:pt>
                <c:pt idx="167">
                  <c:v>0.09</c:v>
                </c:pt>
                <c:pt idx="168">
                  <c:v>-1.0900000000000001</c:v>
                </c:pt>
                <c:pt idx="169">
                  <c:v>-2.15</c:v>
                </c:pt>
                <c:pt idx="170">
                  <c:v>-3.3</c:v>
                </c:pt>
                <c:pt idx="171">
                  <c:v>-4.54</c:v>
                </c:pt>
                <c:pt idx="172">
                  <c:v>-5.68</c:v>
                </c:pt>
                <c:pt idx="173">
                  <c:v>-6.92</c:v>
                </c:pt>
                <c:pt idx="174">
                  <c:v>-8.11</c:v>
                </c:pt>
                <c:pt idx="175">
                  <c:v>-9.4</c:v>
                </c:pt>
                <c:pt idx="176">
                  <c:v>-10.49</c:v>
                </c:pt>
                <c:pt idx="177">
                  <c:v>-11.76</c:v>
                </c:pt>
                <c:pt idx="178">
                  <c:v>-12.98</c:v>
                </c:pt>
                <c:pt idx="179">
                  <c:v>-14.37</c:v>
                </c:pt>
                <c:pt idx="180">
                  <c:v>-15.51</c:v>
                </c:pt>
                <c:pt idx="181">
                  <c:v>-16.809999999999999</c:v>
                </c:pt>
                <c:pt idx="182">
                  <c:v>-18.02</c:v>
                </c:pt>
                <c:pt idx="183">
                  <c:v>-19.260000000000002</c:v>
                </c:pt>
                <c:pt idx="184">
                  <c:v>-20.45</c:v>
                </c:pt>
                <c:pt idx="185">
                  <c:v>-21.69</c:v>
                </c:pt>
                <c:pt idx="186">
                  <c:v>-22.75</c:v>
                </c:pt>
                <c:pt idx="187">
                  <c:v>-23.96</c:v>
                </c:pt>
                <c:pt idx="188">
                  <c:v>-25.15</c:v>
                </c:pt>
                <c:pt idx="189">
                  <c:v>-26.24</c:v>
                </c:pt>
                <c:pt idx="190">
                  <c:v>-27.19</c:v>
                </c:pt>
                <c:pt idx="191">
                  <c:v>-28.22</c:v>
                </c:pt>
                <c:pt idx="192">
                  <c:v>-29.08</c:v>
                </c:pt>
                <c:pt idx="193">
                  <c:v>-29.98</c:v>
                </c:pt>
                <c:pt idx="194">
                  <c:v>-30.92</c:v>
                </c:pt>
                <c:pt idx="195">
                  <c:v>-31.67</c:v>
                </c:pt>
                <c:pt idx="196">
                  <c:v>-32.479999999999997</c:v>
                </c:pt>
                <c:pt idx="197">
                  <c:v>-33.200000000000003</c:v>
                </c:pt>
                <c:pt idx="198">
                  <c:v>-33.880000000000003</c:v>
                </c:pt>
                <c:pt idx="199">
                  <c:v>-34.53</c:v>
                </c:pt>
                <c:pt idx="200">
                  <c:v>-34.99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A00-47D8-BDE2-775186E44C91}"/>
            </c:ext>
          </c:extLst>
        </c:ser>
        <c:ser>
          <c:idx val="2"/>
          <c:order val="1"/>
          <c:tx>
            <c:strRef>
              <c:f>'Case 3'!$C$1</c:f>
              <c:strCache>
                <c:ptCount val="1"/>
                <c:pt idx="0">
                  <c:v>Xs(Case3)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3'!$C$2:$C$202</c:f>
              <c:numCache>
                <c:formatCode>General</c:formatCode>
                <c:ptCount val="201"/>
                <c:pt idx="1">
                  <c:v>4.21</c:v>
                </c:pt>
                <c:pt idx="2">
                  <c:v>2.08</c:v>
                </c:pt>
                <c:pt idx="3">
                  <c:v>1.4</c:v>
                </c:pt>
                <c:pt idx="4">
                  <c:v>1.21</c:v>
                </c:pt>
                <c:pt idx="5">
                  <c:v>1.1399999999999999</c:v>
                </c:pt>
                <c:pt idx="6">
                  <c:v>1.1100000000000001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1.1399999999999999</c:v>
                </c:pt>
                <c:pt idx="10">
                  <c:v>1.24</c:v>
                </c:pt>
                <c:pt idx="11">
                  <c:v>1.26</c:v>
                </c:pt>
                <c:pt idx="12">
                  <c:v>1.31</c:v>
                </c:pt>
                <c:pt idx="13">
                  <c:v>1.32</c:v>
                </c:pt>
                <c:pt idx="14">
                  <c:v>1.4</c:v>
                </c:pt>
                <c:pt idx="15">
                  <c:v>1.47</c:v>
                </c:pt>
                <c:pt idx="16">
                  <c:v>1.51</c:v>
                </c:pt>
                <c:pt idx="17">
                  <c:v>1.59</c:v>
                </c:pt>
                <c:pt idx="18">
                  <c:v>1.63</c:v>
                </c:pt>
                <c:pt idx="19">
                  <c:v>1.63</c:v>
                </c:pt>
                <c:pt idx="20">
                  <c:v>1.69</c:v>
                </c:pt>
                <c:pt idx="21">
                  <c:v>1.75</c:v>
                </c:pt>
                <c:pt idx="22">
                  <c:v>1.83</c:v>
                </c:pt>
                <c:pt idx="23">
                  <c:v>1.81</c:v>
                </c:pt>
                <c:pt idx="24">
                  <c:v>1.87</c:v>
                </c:pt>
                <c:pt idx="25">
                  <c:v>2</c:v>
                </c:pt>
                <c:pt idx="26">
                  <c:v>2.02</c:v>
                </c:pt>
                <c:pt idx="27">
                  <c:v>2.12</c:v>
                </c:pt>
                <c:pt idx="28">
                  <c:v>2.13</c:v>
                </c:pt>
                <c:pt idx="29">
                  <c:v>2.2000000000000002</c:v>
                </c:pt>
                <c:pt idx="30">
                  <c:v>2.2200000000000002</c:v>
                </c:pt>
                <c:pt idx="31">
                  <c:v>2.3199999999999998</c:v>
                </c:pt>
                <c:pt idx="32">
                  <c:v>2.4300000000000002</c:v>
                </c:pt>
                <c:pt idx="33">
                  <c:v>2.42</c:v>
                </c:pt>
                <c:pt idx="34">
                  <c:v>2.54</c:v>
                </c:pt>
                <c:pt idx="35">
                  <c:v>2.7</c:v>
                </c:pt>
                <c:pt idx="36">
                  <c:v>2.64</c:v>
                </c:pt>
                <c:pt idx="37">
                  <c:v>2.67</c:v>
                </c:pt>
                <c:pt idx="38">
                  <c:v>2.84</c:v>
                </c:pt>
                <c:pt idx="39">
                  <c:v>2.92</c:v>
                </c:pt>
                <c:pt idx="40">
                  <c:v>2.84</c:v>
                </c:pt>
                <c:pt idx="41">
                  <c:v>2.97</c:v>
                </c:pt>
                <c:pt idx="42">
                  <c:v>3.06</c:v>
                </c:pt>
                <c:pt idx="43">
                  <c:v>3.14</c:v>
                </c:pt>
                <c:pt idx="44">
                  <c:v>3.16</c:v>
                </c:pt>
                <c:pt idx="45">
                  <c:v>3.27</c:v>
                </c:pt>
                <c:pt idx="46">
                  <c:v>3.32</c:v>
                </c:pt>
                <c:pt idx="47">
                  <c:v>3.34</c:v>
                </c:pt>
                <c:pt idx="48">
                  <c:v>3.38</c:v>
                </c:pt>
                <c:pt idx="49">
                  <c:v>3.48</c:v>
                </c:pt>
                <c:pt idx="50">
                  <c:v>3.53</c:v>
                </c:pt>
                <c:pt idx="51">
                  <c:v>3.82</c:v>
                </c:pt>
                <c:pt idx="52">
                  <c:v>4.04</c:v>
                </c:pt>
                <c:pt idx="53">
                  <c:v>4.16</c:v>
                </c:pt>
                <c:pt idx="54">
                  <c:v>4.2</c:v>
                </c:pt>
                <c:pt idx="55">
                  <c:v>4.25</c:v>
                </c:pt>
                <c:pt idx="56">
                  <c:v>4.3</c:v>
                </c:pt>
                <c:pt idx="57">
                  <c:v>4.3600000000000003</c:v>
                </c:pt>
                <c:pt idx="58">
                  <c:v>4.45</c:v>
                </c:pt>
                <c:pt idx="59">
                  <c:v>4.5</c:v>
                </c:pt>
                <c:pt idx="60">
                  <c:v>4.58</c:v>
                </c:pt>
                <c:pt idx="61">
                  <c:v>4.63</c:v>
                </c:pt>
                <c:pt idx="62">
                  <c:v>4.68</c:v>
                </c:pt>
                <c:pt idx="63">
                  <c:v>4.7300000000000004</c:v>
                </c:pt>
                <c:pt idx="64">
                  <c:v>4.79</c:v>
                </c:pt>
                <c:pt idx="65">
                  <c:v>4.8499999999999996</c:v>
                </c:pt>
                <c:pt idx="66">
                  <c:v>4.9000000000000004</c:v>
                </c:pt>
                <c:pt idx="67">
                  <c:v>4.99</c:v>
                </c:pt>
                <c:pt idx="68">
                  <c:v>5.07</c:v>
                </c:pt>
                <c:pt idx="69">
                  <c:v>5.13</c:v>
                </c:pt>
                <c:pt idx="70">
                  <c:v>5.22</c:v>
                </c:pt>
                <c:pt idx="71">
                  <c:v>5.24</c:v>
                </c:pt>
                <c:pt idx="72">
                  <c:v>5.3</c:v>
                </c:pt>
                <c:pt idx="73">
                  <c:v>5.34</c:v>
                </c:pt>
                <c:pt idx="74">
                  <c:v>5.4</c:v>
                </c:pt>
                <c:pt idx="75">
                  <c:v>5.45</c:v>
                </c:pt>
                <c:pt idx="76">
                  <c:v>5.56</c:v>
                </c:pt>
                <c:pt idx="77">
                  <c:v>5.61</c:v>
                </c:pt>
                <c:pt idx="78">
                  <c:v>5.66</c:v>
                </c:pt>
                <c:pt idx="79">
                  <c:v>5.67</c:v>
                </c:pt>
                <c:pt idx="80">
                  <c:v>5.72</c:v>
                </c:pt>
                <c:pt idx="81">
                  <c:v>5.81</c:v>
                </c:pt>
                <c:pt idx="82">
                  <c:v>5.89</c:v>
                </c:pt>
                <c:pt idx="83">
                  <c:v>5.93</c:v>
                </c:pt>
                <c:pt idx="84">
                  <c:v>5.95</c:v>
                </c:pt>
                <c:pt idx="85">
                  <c:v>6.05</c:v>
                </c:pt>
                <c:pt idx="86">
                  <c:v>6.03</c:v>
                </c:pt>
                <c:pt idx="87">
                  <c:v>6.12</c:v>
                </c:pt>
                <c:pt idx="88">
                  <c:v>6.12</c:v>
                </c:pt>
                <c:pt idx="89">
                  <c:v>6.15</c:v>
                </c:pt>
                <c:pt idx="90">
                  <c:v>6.18</c:v>
                </c:pt>
                <c:pt idx="91">
                  <c:v>6.21</c:v>
                </c:pt>
                <c:pt idx="92">
                  <c:v>6.25</c:v>
                </c:pt>
                <c:pt idx="93">
                  <c:v>6.23</c:v>
                </c:pt>
                <c:pt idx="94">
                  <c:v>6.3</c:v>
                </c:pt>
                <c:pt idx="95">
                  <c:v>6.34</c:v>
                </c:pt>
                <c:pt idx="96">
                  <c:v>6.31</c:v>
                </c:pt>
                <c:pt idx="97">
                  <c:v>6.36</c:v>
                </c:pt>
                <c:pt idx="98">
                  <c:v>6.33</c:v>
                </c:pt>
                <c:pt idx="99">
                  <c:v>6.32</c:v>
                </c:pt>
                <c:pt idx="100">
                  <c:v>6.28</c:v>
                </c:pt>
                <c:pt idx="101">
                  <c:v>6.35</c:v>
                </c:pt>
                <c:pt idx="102">
                  <c:v>6.24</c:v>
                </c:pt>
                <c:pt idx="103">
                  <c:v>6.26</c:v>
                </c:pt>
                <c:pt idx="104">
                  <c:v>6.28</c:v>
                </c:pt>
                <c:pt idx="105">
                  <c:v>6.24</c:v>
                </c:pt>
                <c:pt idx="106">
                  <c:v>6.19</c:v>
                </c:pt>
                <c:pt idx="107">
                  <c:v>6.14</c:v>
                </c:pt>
                <c:pt idx="108">
                  <c:v>6.04</c:v>
                </c:pt>
                <c:pt idx="109">
                  <c:v>6.03</c:v>
                </c:pt>
                <c:pt idx="110">
                  <c:v>5.97</c:v>
                </c:pt>
                <c:pt idx="111">
                  <c:v>5.9</c:v>
                </c:pt>
                <c:pt idx="112">
                  <c:v>5.85</c:v>
                </c:pt>
                <c:pt idx="113">
                  <c:v>5.73</c:v>
                </c:pt>
                <c:pt idx="114">
                  <c:v>5.7</c:v>
                </c:pt>
                <c:pt idx="115">
                  <c:v>5.61</c:v>
                </c:pt>
                <c:pt idx="116">
                  <c:v>5.49</c:v>
                </c:pt>
                <c:pt idx="117">
                  <c:v>5.37</c:v>
                </c:pt>
                <c:pt idx="118">
                  <c:v>5.27</c:v>
                </c:pt>
                <c:pt idx="119">
                  <c:v>5.15</c:v>
                </c:pt>
                <c:pt idx="120">
                  <c:v>5.08</c:v>
                </c:pt>
                <c:pt idx="121">
                  <c:v>4.84</c:v>
                </c:pt>
                <c:pt idx="122">
                  <c:v>4.7</c:v>
                </c:pt>
                <c:pt idx="123">
                  <c:v>4.54</c:v>
                </c:pt>
                <c:pt idx="124">
                  <c:v>4.43</c:v>
                </c:pt>
                <c:pt idx="125">
                  <c:v>4.25</c:v>
                </c:pt>
                <c:pt idx="126">
                  <c:v>4.13</c:v>
                </c:pt>
                <c:pt idx="127">
                  <c:v>4.04</c:v>
                </c:pt>
                <c:pt idx="128">
                  <c:v>3.95</c:v>
                </c:pt>
                <c:pt idx="129">
                  <c:v>3.83</c:v>
                </c:pt>
                <c:pt idx="130">
                  <c:v>3.66</c:v>
                </c:pt>
                <c:pt idx="131">
                  <c:v>3.58</c:v>
                </c:pt>
                <c:pt idx="132">
                  <c:v>3.4</c:v>
                </c:pt>
                <c:pt idx="133">
                  <c:v>3.34</c:v>
                </c:pt>
                <c:pt idx="134">
                  <c:v>3.34</c:v>
                </c:pt>
                <c:pt idx="135">
                  <c:v>3.22</c:v>
                </c:pt>
                <c:pt idx="136">
                  <c:v>3.21</c:v>
                </c:pt>
                <c:pt idx="137">
                  <c:v>2.96</c:v>
                </c:pt>
                <c:pt idx="138">
                  <c:v>2.7</c:v>
                </c:pt>
                <c:pt idx="139">
                  <c:v>2.1800000000000002</c:v>
                </c:pt>
                <c:pt idx="140">
                  <c:v>1.85</c:v>
                </c:pt>
                <c:pt idx="141">
                  <c:v>1.41</c:v>
                </c:pt>
                <c:pt idx="142">
                  <c:v>0.96</c:v>
                </c:pt>
                <c:pt idx="143">
                  <c:v>0.46</c:v>
                </c:pt>
                <c:pt idx="144">
                  <c:v>0.01</c:v>
                </c:pt>
                <c:pt idx="145">
                  <c:v>-0.47</c:v>
                </c:pt>
                <c:pt idx="146">
                  <c:v>-1.1499999999999999</c:v>
                </c:pt>
                <c:pt idx="147">
                  <c:v>-1.64</c:v>
                </c:pt>
                <c:pt idx="148">
                  <c:v>-2.23</c:v>
                </c:pt>
                <c:pt idx="149">
                  <c:v>-2.79</c:v>
                </c:pt>
                <c:pt idx="150">
                  <c:v>-3.28</c:v>
                </c:pt>
                <c:pt idx="151">
                  <c:v>-3.81</c:v>
                </c:pt>
                <c:pt idx="152">
                  <c:v>-4.3099999999999996</c:v>
                </c:pt>
                <c:pt idx="153">
                  <c:v>-4.82</c:v>
                </c:pt>
                <c:pt idx="154">
                  <c:v>-5.36</c:v>
                </c:pt>
                <c:pt idx="155">
                  <c:v>-5.9</c:v>
                </c:pt>
                <c:pt idx="156">
                  <c:v>-6.42</c:v>
                </c:pt>
                <c:pt idx="157">
                  <c:v>-6.95</c:v>
                </c:pt>
                <c:pt idx="158">
                  <c:v>-7.43</c:v>
                </c:pt>
                <c:pt idx="159">
                  <c:v>-8.0299999999999994</c:v>
                </c:pt>
                <c:pt idx="160">
                  <c:v>-8.7100000000000009</c:v>
                </c:pt>
                <c:pt idx="161">
                  <c:v>-9.41</c:v>
                </c:pt>
                <c:pt idx="162">
                  <c:v>-10.23</c:v>
                </c:pt>
                <c:pt idx="163">
                  <c:v>-11.13</c:v>
                </c:pt>
                <c:pt idx="164">
                  <c:v>-12.07</c:v>
                </c:pt>
                <c:pt idx="165">
                  <c:v>-12.92</c:v>
                </c:pt>
                <c:pt idx="166">
                  <c:v>-13.86</c:v>
                </c:pt>
                <c:pt idx="167">
                  <c:v>-14.87</c:v>
                </c:pt>
                <c:pt idx="168">
                  <c:v>-15.84</c:v>
                </c:pt>
                <c:pt idx="169">
                  <c:v>-16.77</c:v>
                </c:pt>
                <c:pt idx="170">
                  <c:v>-17.78</c:v>
                </c:pt>
                <c:pt idx="171">
                  <c:v>-18.670000000000002</c:v>
                </c:pt>
                <c:pt idx="172">
                  <c:v>-19.440000000000001</c:v>
                </c:pt>
                <c:pt idx="173">
                  <c:v>-20.309999999999999</c:v>
                </c:pt>
                <c:pt idx="174">
                  <c:v>-21.09</c:v>
                </c:pt>
                <c:pt idx="175">
                  <c:v>-21.78</c:v>
                </c:pt>
                <c:pt idx="176">
                  <c:v>-22.56</c:v>
                </c:pt>
                <c:pt idx="177">
                  <c:v>-23.35</c:v>
                </c:pt>
                <c:pt idx="178">
                  <c:v>-24.03</c:v>
                </c:pt>
                <c:pt idx="179">
                  <c:v>-24.68</c:v>
                </c:pt>
                <c:pt idx="180">
                  <c:v>-25.33</c:v>
                </c:pt>
                <c:pt idx="181">
                  <c:v>-26.07</c:v>
                </c:pt>
                <c:pt idx="182">
                  <c:v>-26.68</c:v>
                </c:pt>
                <c:pt idx="183">
                  <c:v>-27.4</c:v>
                </c:pt>
                <c:pt idx="184">
                  <c:v>-28.08</c:v>
                </c:pt>
                <c:pt idx="185">
                  <c:v>-28.92</c:v>
                </c:pt>
                <c:pt idx="186">
                  <c:v>-29.68</c:v>
                </c:pt>
                <c:pt idx="187">
                  <c:v>-30.74</c:v>
                </c:pt>
                <c:pt idx="188">
                  <c:v>-32.4</c:v>
                </c:pt>
                <c:pt idx="189">
                  <c:v>-35.1</c:v>
                </c:pt>
                <c:pt idx="190">
                  <c:v>-39.31</c:v>
                </c:pt>
                <c:pt idx="191">
                  <c:v>-43.32</c:v>
                </c:pt>
                <c:pt idx="192">
                  <c:v>-43.09</c:v>
                </c:pt>
                <c:pt idx="193">
                  <c:v>-40.049999999999997</c:v>
                </c:pt>
                <c:pt idx="194">
                  <c:v>-37.409999999999997</c:v>
                </c:pt>
                <c:pt idx="195">
                  <c:v>-35.71</c:v>
                </c:pt>
                <c:pt idx="196">
                  <c:v>-34.74</c:v>
                </c:pt>
                <c:pt idx="197">
                  <c:v>-34.08</c:v>
                </c:pt>
                <c:pt idx="198">
                  <c:v>-33.72</c:v>
                </c:pt>
                <c:pt idx="199">
                  <c:v>-33.6</c:v>
                </c:pt>
                <c:pt idx="200">
                  <c:v>-33.799999999999997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00-47D8-BDE2-775186E44C91}"/>
            </c:ext>
          </c:extLst>
        </c:ser>
        <c:ser>
          <c:idx val="1"/>
          <c:order val="2"/>
          <c:tx>
            <c:strRef>
              <c:f>'Case 2'!$C$1</c:f>
              <c:strCache>
                <c:ptCount val="1"/>
                <c:pt idx="0">
                  <c:v>Xs(Case2)</c:v>
                </c:pt>
              </c:strCache>
            </c:strRef>
          </c:tx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2'!$C$2:$C$202</c:f>
              <c:numCache>
                <c:formatCode>General</c:formatCode>
                <c:ptCount val="201"/>
                <c:pt idx="1">
                  <c:v>2.64</c:v>
                </c:pt>
                <c:pt idx="2">
                  <c:v>0.54</c:v>
                </c:pt>
                <c:pt idx="3">
                  <c:v>-0.38</c:v>
                </c:pt>
                <c:pt idx="4">
                  <c:v>-1.01</c:v>
                </c:pt>
                <c:pt idx="5">
                  <c:v>-1.51</c:v>
                </c:pt>
                <c:pt idx="6">
                  <c:v>-1.98</c:v>
                </c:pt>
                <c:pt idx="7">
                  <c:v>-2.44</c:v>
                </c:pt>
                <c:pt idx="8">
                  <c:v>-2.86</c:v>
                </c:pt>
                <c:pt idx="9">
                  <c:v>-3.25</c:v>
                </c:pt>
                <c:pt idx="10">
                  <c:v>-3.6</c:v>
                </c:pt>
                <c:pt idx="11">
                  <c:v>-4.01</c:v>
                </c:pt>
                <c:pt idx="12">
                  <c:v>-4.32</c:v>
                </c:pt>
                <c:pt idx="13">
                  <c:v>-4.63</c:v>
                </c:pt>
                <c:pt idx="14">
                  <c:v>-4.9800000000000004</c:v>
                </c:pt>
                <c:pt idx="15">
                  <c:v>-5.25</c:v>
                </c:pt>
                <c:pt idx="16">
                  <c:v>-5.56</c:v>
                </c:pt>
                <c:pt idx="17">
                  <c:v>-5.77</c:v>
                </c:pt>
                <c:pt idx="18">
                  <c:v>-6.04</c:v>
                </c:pt>
                <c:pt idx="19">
                  <c:v>-6.23</c:v>
                </c:pt>
                <c:pt idx="20">
                  <c:v>-6.45</c:v>
                </c:pt>
                <c:pt idx="21">
                  <c:v>-6.61</c:v>
                </c:pt>
                <c:pt idx="22">
                  <c:v>-6.79</c:v>
                </c:pt>
                <c:pt idx="23">
                  <c:v>-6.9</c:v>
                </c:pt>
                <c:pt idx="24">
                  <c:v>-7.03</c:v>
                </c:pt>
                <c:pt idx="25">
                  <c:v>-7.09</c:v>
                </c:pt>
                <c:pt idx="26">
                  <c:v>-7.17</c:v>
                </c:pt>
                <c:pt idx="27">
                  <c:v>-7.25</c:v>
                </c:pt>
                <c:pt idx="28">
                  <c:v>-7.3</c:v>
                </c:pt>
                <c:pt idx="29">
                  <c:v>-7.31</c:v>
                </c:pt>
                <c:pt idx="30">
                  <c:v>-7.3</c:v>
                </c:pt>
                <c:pt idx="31">
                  <c:v>-7.27</c:v>
                </c:pt>
                <c:pt idx="32">
                  <c:v>-7.2</c:v>
                </c:pt>
                <c:pt idx="33">
                  <c:v>-7.12</c:v>
                </c:pt>
                <c:pt idx="34">
                  <c:v>-7.07</c:v>
                </c:pt>
                <c:pt idx="35">
                  <c:v>-6.97</c:v>
                </c:pt>
                <c:pt idx="36">
                  <c:v>-6.83</c:v>
                </c:pt>
                <c:pt idx="37">
                  <c:v>-6.74</c:v>
                </c:pt>
                <c:pt idx="38">
                  <c:v>-6.59</c:v>
                </c:pt>
                <c:pt idx="39">
                  <c:v>-6.45</c:v>
                </c:pt>
                <c:pt idx="40">
                  <c:v>-6.27</c:v>
                </c:pt>
                <c:pt idx="41">
                  <c:v>-6.13</c:v>
                </c:pt>
                <c:pt idx="42">
                  <c:v>-5.88</c:v>
                </c:pt>
                <c:pt idx="43">
                  <c:v>-5.69</c:v>
                </c:pt>
                <c:pt idx="44">
                  <c:v>-5.46</c:v>
                </c:pt>
                <c:pt idx="45">
                  <c:v>-5.21</c:v>
                </c:pt>
                <c:pt idx="46">
                  <c:v>-4.9400000000000004</c:v>
                </c:pt>
                <c:pt idx="47">
                  <c:v>-4.6900000000000004</c:v>
                </c:pt>
                <c:pt idx="48">
                  <c:v>-4.41</c:v>
                </c:pt>
                <c:pt idx="49">
                  <c:v>-4.13</c:v>
                </c:pt>
                <c:pt idx="50">
                  <c:v>-3.79</c:v>
                </c:pt>
                <c:pt idx="51">
                  <c:v>-3.44</c:v>
                </c:pt>
                <c:pt idx="52">
                  <c:v>-3.04</c:v>
                </c:pt>
                <c:pt idx="53">
                  <c:v>-2.71</c:v>
                </c:pt>
                <c:pt idx="54">
                  <c:v>-2.38</c:v>
                </c:pt>
                <c:pt idx="55">
                  <c:v>-2.04</c:v>
                </c:pt>
                <c:pt idx="56">
                  <c:v>-1.72</c:v>
                </c:pt>
                <c:pt idx="57">
                  <c:v>-1.35</c:v>
                </c:pt>
                <c:pt idx="58">
                  <c:v>-0.98</c:v>
                </c:pt>
                <c:pt idx="59">
                  <c:v>-0.59</c:v>
                </c:pt>
                <c:pt idx="60">
                  <c:v>-0.18</c:v>
                </c:pt>
                <c:pt idx="61">
                  <c:v>0.22</c:v>
                </c:pt>
                <c:pt idx="62">
                  <c:v>0.61</c:v>
                </c:pt>
                <c:pt idx="63">
                  <c:v>1.02</c:v>
                </c:pt>
                <c:pt idx="64">
                  <c:v>1.42</c:v>
                </c:pt>
                <c:pt idx="65">
                  <c:v>1.82</c:v>
                </c:pt>
                <c:pt idx="66">
                  <c:v>2.25</c:v>
                </c:pt>
                <c:pt idx="67">
                  <c:v>2.69</c:v>
                </c:pt>
                <c:pt idx="68">
                  <c:v>3.14</c:v>
                </c:pt>
                <c:pt idx="69">
                  <c:v>3.56</c:v>
                </c:pt>
                <c:pt idx="70">
                  <c:v>4.03</c:v>
                </c:pt>
                <c:pt idx="71">
                  <c:v>4.46</c:v>
                </c:pt>
                <c:pt idx="72">
                  <c:v>4.92</c:v>
                </c:pt>
                <c:pt idx="73">
                  <c:v>5.39</c:v>
                </c:pt>
                <c:pt idx="74">
                  <c:v>5.9</c:v>
                </c:pt>
                <c:pt idx="75">
                  <c:v>6.34</c:v>
                </c:pt>
                <c:pt idx="76">
                  <c:v>6.85</c:v>
                </c:pt>
                <c:pt idx="77">
                  <c:v>7.35</c:v>
                </c:pt>
                <c:pt idx="78">
                  <c:v>7.84</c:v>
                </c:pt>
                <c:pt idx="79">
                  <c:v>8.3699999999999992</c:v>
                </c:pt>
                <c:pt idx="80">
                  <c:v>8.86</c:v>
                </c:pt>
                <c:pt idx="81">
                  <c:v>9.4</c:v>
                </c:pt>
                <c:pt idx="82">
                  <c:v>9.92</c:v>
                </c:pt>
                <c:pt idx="83">
                  <c:v>10.42</c:v>
                </c:pt>
                <c:pt idx="84">
                  <c:v>10.96</c:v>
                </c:pt>
                <c:pt idx="85">
                  <c:v>11.48</c:v>
                </c:pt>
                <c:pt idx="86">
                  <c:v>12.05</c:v>
                </c:pt>
                <c:pt idx="87">
                  <c:v>12.57</c:v>
                </c:pt>
                <c:pt idx="88">
                  <c:v>13.14</c:v>
                </c:pt>
                <c:pt idx="89">
                  <c:v>13.7</c:v>
                </c:pt>
                <c:pt idx="90">
                  <c:v>14.24</c:v>
                </c:pt>
                <c:pt idx="91">
                  <c:v>14.82</c:v>
                </c:pt>
                <c:pt idx="92">
                  <c:v>15.42</c:v>
                </c:pt>
                <c:pt idx="93">
                  <c:v>15.99</c:v>
                </c:pt>
                <c:pt idx="94">
                  <c:v>16.559999999999999</c:v>
                </c:pt>
                <c:pt idx="95">
                  <c:v>17.16</c:v>
                </c:pt>
                <c:pt idx="96">
                  <c:v>17.78</c:v>
                </c:pt>
                <c:pt idx="97">
                  <c:v>18.38</c:v>
                </c:pt>
                <c:pt idx="98">
                  <c:v>18.989999999999998</c:v>
                </c:pt>
                <c:pt idx="99">
                  <c:v>19.59</c:v>
                </c:pt>
                <c:pt idx="100">
                  <c:v>20.21</c:v>
                </c:pt>
                <c:pt idx="101">
                  <c:v>20.84</c:v>
                </c:pt>
                <c:pt idx="102">
                  <c:v>21.43</c:v>
                </c:pt>
                <c:pt idx="103">
                  <c:v>22.13</c:v>
                </c:pt>
                <c:pt idx="104">
                  <c:v>22.73</c:v>
                </c:pt>
                <c:pt idx="105">
                  <c:v>23.37</c:v>
                </c:pt>
                <c:pt idx="106">
                  <c:v>24.05</c:v>
                </c:pt>
                <c:pt idx="107">
                  <c:v>24.73</c:v>
                </c:pt>
                <c:pt idx="108">
                  <c:v>25.41</c:v>
                </c:pt>
                <c:pt idx="109">
                  <c:v>26.16</c:v>
                </c:pt>
                <c:pt idx="110">
                  <c:v>26.77</c:v>
                </c:pt>
                <c:pt idx="111">
                  <c:v>27.46</c:v>
                </c:pt>
                <c:pt idx="112">
                  <c:v>28.17</c:v>
                </c:pt>
                <c:pt idx="113">
                  <c:v>28.9</c:v>
                </c:pt>
                <c:pt idx="114">
                  <c:v>29.61</c:v>
                </c:pt>
                <c:pt idx="115">
                  <c:v>30.35</c:v>
                </c:pt>
                <c:pt idx="116">
                  <c:v>31.05</c:v>
                </c:pt>
                <c:pt idx="117">
                  <c:v>31.84</c:v>
                </c:pt>
                <c:pt idx="118">
                  <c:v>32.58</c:v>
                </c:pt>
                <c:pt idx="119">
                  <c:v>33.369999999999997</c:v>
                </c:pt>
                <c:pt idx="120">
                  <c:v>34.159999999999997</c:v>
                </c:pt>
                <c:pt idx="121">
                  <c:v>34.9</c:v>
                </c:pt>
                <c:pt idx="122">
                  <c:v>35.75</c:v>
                </c:pt>
                <c:pt idx="123">
                  <c:v>36.58</c:v>
                </c:pt>
                <c:pt idx="124">
                  <c:v>37.409999999999997</c:v>
                </c:pt>
                <c:pt idx="125">
                  <c:v>38.28</c:v>
                </c:pt>
                <c:pt idx="126">
                  <c:v>39.159999999999997</c:v>
                </c:pt>
                <c:pt idx="127">
                  <c:v>39.92</c:v>
                </c:pt>
                <c:pt idx="128">
                  <c:v>40.83</c:v>
                </c:pt>
                <c:pt idx="129">
                  <c:v>41.75</c:v>
                </c:pt>
                <c:pt idx="130">
                  <c:v>42.59</c:v>
                </c:pt>
                <c:pt idx="131">
                  <c:v>43.57</c:v>
                </c:pt>
                <c:pt idx="132">
                  <c:v>44.52</c:v>
                </c:pt>
                <c:pt idx="133">
                  <c:v>45.41</c:v>
                </c:pt>
                <c:pt idx="134">
                  <c:v>46.43</c:v>
                </c:pt>
                <c:pt idx="135">
                  <c:v>47.52</c:v>
                </c:pt>
                <c:pt idx="136">
                  <c:v>48.49</c:v>
                </c:pt>
                <c:pt idx="137">
                  <c:v>49.56</c:v>
                </c:pt>
                <c:pt idx="138">
                  <c:v>50.68</c:v>
                </c:pt>
                <c:pt idx="139">
                  <c:v>51.75</c:v>
                </c:pt>
                <c:pt idx="140">
                  <c:v>52.99</c:v>
                </c:pt>
                <c:pt idx="141">
                  <c:v>54.12</c:v>
                </c:pt>
                <c:pt idx="142">
                  <c:v>55.25</c:v>
                </c:pt>
                <c:pt idx="143">
                  <c:v>56.51</c:v>
                </c:pt>
                <c:pt idx="144">
                  <c:v>57.69</c:v>
                </c:pt>
                <c:pt idx="145">
                  <c:v>59.03</c:v>
                </c:pt>
                <c:pt idx="146">
                  <c:v>60.21</c:v>
                </c:pt>
                <c:pt idx="147">
                  <c:v>61.49</c:v>
                </c:pt>
                <c:pt idx="148">
                  <c:v>62.8</c:v>
                </c:pt>
                <c:pt idx="149">
                  <c:v>64.13</c:v>
                </c:pt>
                <c:pt idx="150">
                  <c:v>65.59</c:v>
                </c:pt>
                <c:pt idx="151">
                  <c:v>67.14</c:v>
                </c:pt>
                <c:pt idx="152">
                  <c:v>68.84</c:v>
                </c:pt>
                <c:pt idx="153">
                  <c:v>70.650000000000006</c:v>
                </c:pt>
                <c:pt idx="154">
                  <c:v>72.680000000000007</c:v>
                </c:pt>
                <c:pt idx="155">
                  <c:v>74.989999999999995</c:v>
                </c:pt>
                <c:pt idx="156">
                  <c:v>77.42</c:v>
                </c:pt>
                <c:pt idx="157">
                  <c:v>79.900000000000006</c:v>
                </c:pt>
                <c:pt idx="158">
                  <c:v>82.14</c:v>
                </c:pt>
                <c:pt idx="159">
                  <c:v>82.13</c:v>
                </c:pt>
                <c:pt idx="160">
                  <c:v>76.33</c:v>
                </c:pt>
                <c:pt idx="161">
                  <c:v>63.57</c:v>
                </c:pt>
                <c:pt idx="162">
                  <c:v>53.36</c:v>
                </c:pt>
                <c:pt idx="163">
                  <c:v>51.41</c:v>
                </c:pt>
                <c:pt idx="164">
                  <c:v>53.48</c:v>
                </c:pt>
                <c:pt idx="165">
                  <c:v>55.87</c:v>
                </c:pt>
                <c:pt idx="166">
                  <c:v>58.03</c:v>
                </c:pt>
                <c:pt idx="167">
                  <c:v>59.51</c:v>
                </c:pt>
                <c:pt idx="168">
                  <c:v>60.42</c:v>
                </c:pt>
                <c:pt idx="169">
                  <c:v>60.89</c:v>
                </c:pt>
                <c:pt idx="170">
                  <c:v>61.05</c:v>
                </c:pt>
                <c:pt idx="171">
                  <c:v>60.72</c:v>
                </c:pt>
                <c:pt idx="172">
                  <c:v>59.91</c:v>
                </c:pt>
                <c:pt idx="173">
                  <c:v>58.78</c:v>
                </c:pt>
                <c:pt idx="174">
                  <c:v>57.42</c:v>
                </c:pt>
                <c:pt idx="175">
                  <c:v>55.47</c:v>
                </c:pt>
                <c:pt idx="176">
                  <c:v>53.29</c:v>
                </c:pt>
                <c:pt idx="177">
                  <c:v>50.65</c:v>
                </c:pt>
                <c:pt idx="178">
                  <c:v>47.86</c:v>
                </c:pt>
                <c:pt idx="179">
                  <c:v>44.78</c:v>
                </c:pt>
                <c:pt idx="180">
                  <c:v>41.82</c:v>
                </c:pt>
                <c:pt idx="181">
                  <c:v>38.17</c:v>
                </c:pt>
                <c:pt idx="182">
                  <c:v>34.4</c:v>
                </c:pt>
                <c:pt idx="183">
                  <c:v>30.26</c:v>
                </c:pt>
                <c:pt idx="184">
                  <c:v>25.52</c:v>
                </c:pt>
                <c:pt idx="185">
                  <c:v>20.55</c:v>
                </c:pt>
                <c:pt idx="186">
                  <c:v>15.02</c:v>
                </c:pt>
                <c:pt idx="187">
                  <c:v>9.24</c:v>
                </c:pt>
                <c:pt idx="188">
                  <c:v>2.97</c:v>
                </c:pt>
                <c:pt idx="189">
                  <c:v>-3.54</c:v>
                </c:pt>
                <c:pt idx="190">
                  <c:v>-10.08</c:v>
                </c:pt>
                <c:pt idx="191">
                  <c:v>-17.420000000000002</c:v>
                </c:pt>
                <c:pt idx="192">
                  <c:v>-24.47</c:v>
                </c:pt>
                <c:pt idx="193">
                  <c:v>-31.42</c:v>
                </c:pt>
                <c:pt idx="194">
                  <c:v>-38.43</c:v>
                </c:pt>
                <c:pt idx="195">
                  <c:v>-44.92</c:v>
                </c:pt>
                <c:pt idx="196">
                  <c:v>-51.31</c:v>
                </c:pt>
                <c:pt idx="197">
                  <c:v>-57.13</c:v>
                </c:pt>
                <c:pt idx="198">
                  <c:v>-62.94</c:v>
                </c:pt>
                <c:pt idx="199">
                  <c:v>-68.03</c:v>
                </c:pt>
                <c:pt idx="200">
                  <c:v>-72.599999999999994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A00-47D8-BDE2-775186E44C91}"/>
            </c:ext>
          </c:extLst>
        </c:ser>
        <c:ser>
          <c:idx val="0"/>
          <c:order val="3"/>
          <c:tx>
            <c:strRef>
              <c:f>'Case 1'!$C$1</c:f>
              <c:strCache>
                <c:ptCount val="1"/>
                <c:pt idx="0">
                  <c:v>Xs(Case1)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1'!$C$2:$C$202</c:f>
              <c:numCache>
                <c:formatCode>General</c:formatCode>
                <c:ptCount val="201"/>
                <c:pt idx="1">
                  <c:v>2.2000000000000002</c:v>
                </c:pt>
                <c:pt idx="2">
                  <c:v>-0.33</c:v>
                </c:pt>
                <c:pt idx="3">
                  <c:v>-1.79</c:v>
                </c:pt>
                <c:pt idx="4">
                  <c:v>-2.87</c:v>
                </c:pt>
                <c:pt idx="5">
                  <c:v>-3.82</c:v>
                </c:pt>
                <c:pt idx="6">
                  <c:v>-4.74</c:v>
                </c:pt>
                <c:pt idx="7">
                  <c:v>-5.57</c:v>
                </c:pt>
                <c:pt idx="8">
                  <c:v>-6.35</c:v>
                </c:pt>
                <c:pt idx="9">
                  <c:v>-7.12</c:v>
                </c:pt>
                <c:pt idx="10">
                  <c:v>-7.84</c:v>
                </c:pt>
                <c:pt idx="11">
                  <c:v>-8.51</c:v>
                </c:pt>
                <c:pt idx="12">
                  <c:v>-9.1</c:v>
                </c:pt>
                <c:pt idx="13">
                  <c:v>-9.6999999999999993</c:v>
                </c:pt>
                <c:pt idx="14">
                  <c:v>-10.19</c:v>
                </c:pt>
                <c:pt idx="15">
                  <c:v>-10.7</c:v>
                </c:pt>
                <c:pt idx="16">
                  <c:v>-11.14</c:v>
                </c:pt>
                <c:pt idx="17">
                  <c:v>-11.49</c:v>
                </c:pt>
                <c:pt idx="18">
                  <c:v>-11.84</c:v>
                </c:pt>
                <c:pt idx="19">
                  <c:v>-12.07</c:v>
                </c:pt>
                <c:pt idx="20">
                  <c:v>-12.33</c:v>
                </c:pt>
                <c:pt idx="21">
                  <c:v>-12.5</c:v>
                </c:pt>
                <c:pt idx="22">
                  <c:v>-12.65</c:v>
                </c:pt>
                <c:pt idx="23">
                  <c:v>-12.78</c:v>
                </c:pt>
                <c:pt idx="24">
                  <c:v>-12.84</c:v>
                </c:pt>
                <c:pt idx="25">
                  <c:v>-12.86</c:v>
                </c:pt>
                <c:pt idx="26">
                  <c:v>-12.81</c:v>
                </c:pt>
                <c:pt idx="27">
                  <c:v>-12.74</c:v>
                </c:pt>
                <c:pt idx="28">
                  <c:v>-12.66</c:v>
                </c:pt>
                <c:pt idx="29">
                  <c:v>-12.52</c:v>
                </c:pt>
                <c:pt idx="30">
                  <c:v>-12.36</c:v>
                </c:pt>
                <c:pt idx="31">
                  <c:v>-12.19</c:v>
                </c:pt>
                <c:pt idx="32">
                  <c:v>-11.98</c:v>
                </c:pt>
                <c:pt idx="33">
                  <c:v>-11.74</c:v>
                </c:pt>
                <c:pt idx="34">
                  <c:v>-11.46</c:v>
                </c:pt>
                <c:pt idx="35">
                  <c:v>-11.22</c:v>
                </c:pt>
                <c:pt idx="36">
                  <c:v>-10.88</c:v>
                </c:pt>
                <c:pt idx="37">
                  <c:v>-10.55</c:v>
                </c:pt>
                <c:pt idx="38">
                  <c:v>-10.24</c:v>
                </c:pt>
                <c:pt idx="39">
                  <c:v>-9.9</c:v>
                </c:pt>
                <c:pt idx="40">
                  <c:v>-9.52</c:v>
                </c:pt>
                <c:pt idx="41">
                  <c:v>-9.14</c:v>
                </c:pt>
                <c:pt idx="42">
                  <c:v>-8.76</c:v>
                </c:pt>
                <c:pt idx="43">
                  <c:v>-8.33</c:v>
                </c:pt>
                <c:pt idx="44">
                  <c:v>-7.89</c:v>
                </c:pt>
                <c:pt idx="45">
                  <c:v>-7.49</c:v>
                </c:pt>
                <c:pt idx="46">
                  <c:v>-7.04</c:v>
                </c:pt>
                <c:pt idx="47">
                  <c:v>-6.62</c:v>
                </c:pt>
                <c:pt idx="48">
                  <c:v>-6.12</c:v>
                </c:pt>
                <c:pt idx="49">
                  <c:v>-5.64</c:v>
                </c:pt>
                <c:pt idx="50">
                  <c:v>-5.18</c:v>
                </c:pt>
                <c:pt idx="51">
                  <c:v>-4.63</c:v>
                </c:pt>
                <c:pt idx="52">
                  <c:v>-4.1399999999999997</c:v>
                </c:pt>
                <c:pt idx="53">
                  <c:v>-3.63</c:v>
                </c:pt>
                <c:pt idx="54">
                  <c:v>-3.17</c:v>
                </c:pt>
                <c:pt idx="55">
                  <c:v>-2.66</c:v>
                </c:pt>
                <c:pt idx="56">
                  <c:v>-2.15</c:v>
                </c:pt>
                <c:pt idx="57">
                  <c:v>-1.65</c:v>
                </c:pt>
                <c:pt idx="58">
                  <c:v>-1.1299999999999999</c:v>
                </c:pt>
                <c:pt idx="59">
                  <c:v>-0.6</c:v>
                </c:pt>
                <c:pt idx="60">
                  <c:v>-0.09</c:v>
                </c:pt>
                <c:pt idx="61">
                  <c:v>0.46</c:v>
                </c:pt>
                <c:pt idx="62">
                  <c:v>0.98</c:v>
                </c:pt>
                <c:pt idx="63">
                  <c:v>1.5</c:v>
                </c:pt>
                <c:pt idx="64">
                  <c:v>2.0499999999999998</c:v>
                </c:pt>
                <c:pt idx="65">
                  <c:v>2.6</c:v>
                </c:pt>
                <c:pt idx="66">
                  <c:v>3.13</c:v>
                </c:pt>
                <c:pt idx="67">
                  <c:v>3.68</c:v>
                </c:pt>
                <c:pt idx="68">
                  <c:v>4.25</c:v>
                </c:pt>
                <c:pt idx="69">
                  <c:v>4.79</c:v>
                </c:pt>
                <c:pt idx="70">
                  <c:v>5.35</c:v>
                </c:pt>
                <c:pt idx="71">
                  <c:v>5.91</c:v>
                </c:pt>
                <c:pt idx="72">
                  <c:v>6.48</c:v>
                </c:pt>
                <c:pt idx="73">
                  <c:v>7.04</c:v>
                </c:pt>
                <c:pt idx="74">
                  <c:v>7.62</c:v>
                </c:pt>
                <c:pt idx="75">
                  <c:v>8.1999999999999993</c:v>
                </c:pt>
                <c:pt idx="76">
                  <c:v>8.77</c:v>
                </c:pt>
                <c:pt idx="77">
                  <c:v>9.36</c:v>
                </c:pt>
                <c:pt idx="78">
                  <c:v>9.93</c:v>
                </c:pt>
                <c:pt idx="79">
                  <c:v>10.54</c:v>
                </c:pt>
                <c:pt idx="80">
                  <c:v>11.11</c:v>
                </c:pt>
                <c:pt idx="81">
                  <c:v>11.71</c:v>
                </c:pt>
                <c:pt idx="82">
                  <c:v>12.32</c:v>
                </c:pt>
                <c:pt idx="83">
                  <c:v>12.92</c:v>
                </c:pt>
                <c:pt idx="84">
                  <c:v>13.51</c:v>
                </c:pt>
                <c:pt idx="85">
                  <c:v>14.12</c:v>
                </c:pt>
                <c:pt idx="86">
                  <c:v>14.74</c:v>
                </c:pt>
                <c:pt idx="87">
                  <c:v>15.35</c:v>
                </c:pt>
                <c:pt idx="88">
                  <c:v>15.98</c:v>
                </c:pt>
                <c:pt idx="89">
                  <c:v>16.59</c:v>
                </c:pt>
                <c:pt idx="90">
                  <c:v>17.170000000000002</c:v>
                </c:pt>
                <c:pt idx="91">
                  <c:v>17.809999999999999</c:v>
                </c:pt>
                <c:pt idx="92">
                  <c:v>18.489999999999998</c:v>
                </c:pt>
                <c:pt idx="93">
                  <c:v>19.12</c:v>
                </c:pt>
                <c:pt idx="94">
                  <c:v>19.809999999999999</c:v>
                </c:pt>
                <c:pt idx="95">
                  <c:v>20.440000000000001</c:v>
                </c:pt>
                <c:pt idx="96">
                  <c:v>21.09</c:v>
                </c:pt>
                <c:pt idx="97">
                  <c:v>21.76</c:v>
                </c:pt>
                <c:pt idx="98">
                  <c:v>22.45</c:v>
                </c:pt>
                <c:pt idx="99">
                  <c:v>23.11</c:v>
                </c:pt>
                <c:pt idx="100">
                  <c:v>23.75</c:v>
                </c:pt>
                <c:pt idx="101">
                  <c:v>24.49</c:v>
                </c:pt>
                <c:pt idx="102">
                  <c:v>25.19</c:v>
                </c:pt>
                <c:pt idx="103">
                  <c:v>25.89</c:v>
                </c:pt>
                <c:pt idx="104">
                  <c:v>26.6</c:v>
                </c:pt>
                <c:pt idx="105">
                  <c:v>27.33</c:v>
                </c:pt>
                <c:pt idx="106">
                  <c:v>28.06</c:v>
                </c:pt>
                <c:pt idx="107">
                  <c:v>28.81</c:v>
                </c:pt>
                <c:pt idx="108">
                  <c:v>29.56</c:v>
                </c:pt>
                <c:pt idx="109">
                  <c:v>30.33</c:v>
                </c:pt>
                <c:pt idx="110">
                  <c:v>31.1</c:v>
                </c:pt>
                <c:pt idx="111">
                  <c:v>31.86</c:v>
                </c:pt>
                <c:pt idx="112">
                  <c:v>32.67</c:v>
                </c:pt>
                <c:pt idx="113">
                  <c:v>33.47</c:v>
                </c:pt>
                <c:pt idx="114">
                  <c:v>34.26</c:v>
                </c:pt>
                <c:pt idx="115">
                  <c:v>35.1</c:v>
                </c:pt>
                <c:pt idx="116">
                  <c:v>35.92</c:v>
                </c:pt>
                <c:pt idx="117">
                  <c:v>36.79</c:v>
                </c:pt>
                <c:pt idx="118">
                  <c:v>37.64</c:v>
                </c:pt>
                <c:pt idx="119">
                  <c:v>38.520000000000003</c:v>
                </c:pt>
                <c:pt idx="120">
                  <c:v>39.409999999999997</c:v>
                </c:pt>
                <c:pt idx="121">
                  <c:v>40.299999999999997</c:v>
                </c:pt>
                <c:pt idx="122">
                  <c:v>41.25</c:v>
                </c:pt>
                <c:pt idx="123">
                  <c:v>42.2</c:v>
                </c:pt>
                <c:pt idx="124">
                  <c:v>43.11</c:v>
                </c:pt>
                <c:pt idx="125">
                  <c:v>44.1</c:v>
                </c:pt>
                <c:pt idx="126">
                  <c:v>45.08</c:v>
                </c:pt>
                <c:pt idx="127">
                  <c:v>46.03</c:v>
                </c:pt>
                <c:pt idx="128">
                  <c:v>47.07</c:v>
                </c:pt>
                <c:pt idx="129">
                  <c:v>48.15</c:v>
                </c:pt>
                <c:pt idx="130">
                  <c:v>49.22</c:v>
                </c:pt>
                <c:pt idx="131">
                  <c:v>50.27</c:v>
                </c:pt>
                <c:pt idx="132">
                  <c:v>51.36</c:v>
                </c:pt>
                <c:pt idx="133">
                  <c:v>52.48</c:v>
                </c:pt>
                <c:pt idx="134">
                  <c:v>53.62</c:v>
                </c:pt>
                <c:pt idx="135">
                  <c:v>54.77</c:v>
                </c:pt>
                <c:pt idx="136">
                  <c:v>55.99</c:v>
                </c:pt>
                <c:pt idx="137">
                  <c:v>57.22</c:v>
                </c:pt>
                <c:pt idx="138">
                  <c:v>58.44</c:v>
                </c:pt>
                <c:pt idx="139">
                  <c:v>59.73</c:v>
                </c:pt>
                <c:pt idx="140">
                  <c:v>61</c:v>
                </c:pt>
                <c:pt idx="141">
                  <c:v>62.37</c:v>
                </c:pt>
                <c:pt idx="142">
                  <c:v>63.73</c:v>
                </c:pt>
                <c:pt idx="143">
                  <c:v>65.16</c:v>
                </c:pt>
                <c:pt idx="144">
                  <c:v>66.62</c:v>
                </c:pt>
                <c:pt idx="145">
                  <c:v>68.11</c:v>
                </c:pt>
                <c:pt idx="146">
                  <c:v>69.599999999999994</c:v>
                </c:pt>
                <c:pt idx="147">
                  <c:v>71.14</c:v>
                </c:pt>
                <c:pt idx="148">
                  <c:v>72.739999999999995</c:v>
                </c:pt>
                <c:pt idx="149">
                  <c:v>74.34</c:v>
                </c:pt>
                <c:pt idx="150">
                  <c:v>76.03</c:v>
                </c:pt>
                <c:pt idx="151">
                  <c:v>77.8</c:v>
                </c:pt>
                <c:pt idx="152">
                  <c:v>79.45</c:v>
                </c:pt>
                <c:pt idx="153">
                  <c:v>81.42</c:v>
                </c:pt>
                <c:pt idx="154">
                  <c:v>83.3</c:v>
                </c:pt>
                <c:pt idx="155">
                  <c:v>85.17</c:v>
                </c:pt>
                <c:pt idx="156">
                  <c:v>87.1</c:v>
                </c:pt>
                <c:pt idx="157">
                  <c:v>89.16</c:v>
                </c:pt>
                <c:pt idx="158">
                  <c:v>91.32</c:v>
                </c:pt>
                <c:pt idx="159">
                  <c:v>93.47</c:v>
                </c:pt>
                <c:pt idx="160">
                  <c:v>95.79</c:v>
                </c:pt>
                <c:pt idx="161">
                  <c:v>98.14</c:v>
                </c:pt>
                <c:pt idx="162">
                  <c:v>100.61</c:v>
                </c:pt>
                <c:pt idx="163">
                  <c:v>103.25</c:v>
                </c:pt>
                <c:pt idx="164">
                  <c:v>105.55</c:v>
                </c:pt>
                <c:pt idx="165">
                  <c:v>108.57</c:v>
                </c:pt>
                <c:pt idx="166">
                  <c:v>111.42</c:v>
                </c:pt>
                <c:pt idx="167">
                  <c:v>114.35</c:v>
                </c:pt>
                <c:pt idx="168">
                  <c:v>117.43</c:v>
                </c:pt>
                <c:pt idx="169">
                  <c:v>120.64</c:v>
                </c:pt>
                <c:pt idx="170">
                  <c:v>123.85</c:v>
                </c:pt>
                <c:pt idx="171">
                  <c:v>127.37</c:v>
                </c:pt>
                <c:pt idx="172">
                  <c:v>130.82</c:v>
                </c:pt>
                <c:pt idx="173">
                  <c:v>134.19999999999999</c:v>
                </c:pt>
                <c:pt idx="174">
                  <c:v>137.82</c:v>
                </c:pt>
                <c:pt idx="175">
                  <c:v>141.52000000000001</c:v>
                </c:pt>
                <c:pt idx="176">
                  <c:v>145.29</c:v>
                </c:pt>
                <c:pt idx="177">
                  <c:v>148.85</c:v>
                </c:pt>
                <c:pt idx="178">
                  <c:v>152.83000000000001</c:v>
                </c:pt>
                <c:pt idx="179">
                  <c:v>156.82</c:v>
                </c:pt>
                <c:pt idx="180">
                  <c:v>160.75</c:v>
                </c:pt>
                <c:pt idx="181">
                  <c:v>165.02</c:v>
                </c:pt>
                <c:pt idx="182">
                  <c:v>168.9</c:v>
                </c:pt>
                <c:pt idx="183">
                  <c:v>173.46</c:v>
                </c:pt>
                <c:pt idx="184">
                  <c:v>177.87</c:v>
                </c:pt>
                <c:pt idx="185">
                  <c:v>182.02</c:v>
                </c:pt>
                <c:pt idx="186">
                  <c:v>186.43</c:v>
                </c:pt>
                <c:pt idx="187">
                  <c:v>190.78</c:v>
                </c:pt>
                <c:pt idx="188">
                  <c:v>194.65</c:v>
                </c:pt>
                <c:pt idx="189">
                  <c:v>198.29</c:v>
                </c:pt>
                <c:pt idx="190">
                  <c:v>201.35</c:v>
                </c:pt>
                <c:pt idx="191">
                  <c:v>203.43</c:v>
                </c:pt>
                <c:pt idx="192">
                  <c:v>204.23</c:v>
                </c:pt>
                <c:pt idx="193">
                  <c:v>203.87</c:v>
                </c:pt>
                <c:pt idx="194">
                  <c:v>199.87</c:v>
                </c:pt>
                <c:pt idx="195">
                  <c:v>194.77</c:v>
                </c:pt>
                <c:pt idx="196">
                  <c:v>185.97</c:v>
                </c:pt>
                <c:pt idx="197">
                  <c:v>173.27</c:v>
                </c:pt>
                <c:pt idx="198">
                  <c:v>155.87</c:v>
                </c:pt>
                <c:pt idx="199">
                  <c:v>133.02000000000001</c:v>
                </c:pt>
                <c:pt idx="200">
                  <c:v>102.6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A00-47D8-BDE2-775186E44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600879"/>
        <c:axId val="783387375"/>
      </c:scatterChart>
      <c:valAx>
        <c:axId val="981600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3387375"/>
        <c:crosses val="autoZero"/>
        <c:crossBetween val="midCat"/>
      </c:valAx>
      <c:valAx>
        <c:axId val="78338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600879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strRef>
              <c:f>'Case 5'!$C$1</c:f>
              <c:strCache>
                <c:ptCount val="1"/>
                <c:pt idx="0">
                  <c:v>Xs(Case5)</c:v>
                </c:pt>
              </c:strCache>
            </c:strRef>
          </c:tx>
          <c:marker>
            <c:symbol val="none"/>
          </c:marker>
          <c:xVal>
            <c:numRef>
              <c:f>'Case 5'!$A$2:$A$202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5'!$C$2:$C$202</c:f>
              <c:numCache>
                <c:formatCode>General</c:formatCode>
                <c:ptCount val="201"/>
                <c:pt idx="1">
                  <c:v>2.75</c:v>
                </c:pt>
                <c:pt idx="2">
                  <c:v>1.29</c:v>
                </c:pt>
                <c:pt idx="3">
                  <c:v>0.88</c:v>
                </c:pt>
                <c:pt idx="4">
                  <c:v>0.75</c:v>
                </c:pt>
                <c:pt idx="5">
                  <c:v>0.74</c:v>
                </c:pt>
                <c:pt idx="6">
                  <c:v>0.69</c:v>
                </c:pt>
                <c:pt idx="7">
                  <c:v>0.68</c:v>
                </c:pt>
                <c:pt idx="8">
                  <c:v>0.59</c:v>
                </c:pt>
                <c:pt idx="9">
                  <c:v>0.67</c:v>
                </c:pt>
                <c:pt idx="10">
                  <c:v>0.68</c:v>
                </c:pt>
                <c:pt idx="11">
                  <c:v>0.67</c:v>
                </c:pt>
                <c:pt idx="12">
                  <c:v>0.7</c:v>
                </c:pt>
                <c:pt idx="13">
                  <c:v>0.72</c:v>
                </c:pt>
                <c:pt idx="14">
                  <c:v>0.72</c:v>
                </c:pt>
                <c:pt idx="15">
                  <c:v>0.73</c:v>
                </c:pt>
                <c:pt idx="16">
                  <c:v>0.8</c:v>
                </c:pt>
                <c:pt idx="17">
                  <c:v>0.86</c:v>
                </c:pt>
                <c:pt idx="18">
                  <c:v>0.83</c:v>
                </c:pt>
                <c:pt idx="19">
                  <c:v>0.85</c:v>
                </c:pt>
                <c:pt idx="20">
                  <c:v>0.89</c:v>
                </c:pt>
                <c:pt idx="21">
                  <c:v>0.94</c:v>
                </c:pt>
                <c:pt idx="22">
                  <c:v>0.99</c:v>
                </c:pt>
                <c:pt idx="23">
                  <c:v>1.05</c:v>
                </c:pt>
                <c:pt idx="24">
                  <c:v>1.02</c:v>
                </c:pt>
                <c:pt idx="25">
                  <c:v>1.1499999999999999</c:v>
                </c:pt>
                <c:pt idx="26">
                  <c:v>1.19</c:v>
                </c:pt>
                <c:pt idx="27">
                  <c:v>1.22</c:v>
                </c:pt>
                <c:pt idx="28">
                  <c:v>1.26</c:v>
                </c:pt>
                <c:pt idx="29">
                  <c:v>1.37</c:v>
                </c:pt>
                <c:pt idx="30">
                  <c:v>1.37</c:v>
                </c:pt>
                <c:pt idx="31">
                  <c:v>1.5</c:v>
                </c:pt>
                <c:pt idx="32">
                  <c:v>1.54</c:v>
                </c:pt>
                <c:pt idx="33">
                  <c:v>1.59</c:v>
                </c:pt>
                <c:pt idx="34">
                  <c:v>1.68</c:v>
                </c:pt>
                <c:pt idx="35">
                  <c:v>1.87</c:v>
                </c:pt>
                <c:pt idx="36">
                  <c:v>1.93</c:v>
                </c:pt>
                <c:pt idx="37">
                  <c:v>1.9</c:v>
                </c:pt>
                <c:pt idx="38">
                  <c:v>2.0699999999999998</c:v>
                </c:pt>
                <c:pt idx="39">
                  <c:v>2.17</c:v>
                </c:pt>
                <c:pt idx="40">
                  <c:v>2.21</c:v>
                </c:pt>
                <c:pt idx="41">
                  <c:v>2.2599999999999998</c:v>
                </c:pt>
                <c:pt idx="42">
                  <c:v>2.4500000000000002</c:v>
                </c:pt>
                <c:pt idx="43">
                  <c:v>2.46</c:v>
                </c:pt>
                <c:pt idx="44">
                  <c:v>2.58</c:v>
                </c:pt>
                <c:pt idx="45">
                  <c:v>2.69</c:v>
                </c:pt>
                <c:pt idx="46">
                  <c:v>2.77</c:v>
                </c:pt>
                <c:pt idx="47">
                  <c:v>2.86</c:v>
                </c:pt>
                <c:pt idx="48">
                  <c:v>2.94</c:v>
                </c:pt>
                <c:pt idx="49">
                  <c:v>3.02</c:v>
                </c:pt>
                <c:pt idx="50">
                  <c:v>3.28</c:v>
                </c:pt>
                <c:pt idx="51">
                  <c:v>3.9</c:v>
                </c:pt>
                <c:pt idx="52">
                  <c:v>4.3099999999999996</c:v>
                </c:pt>
                <c:pt idx="53">
                  <c:v>4.34</c:v>
                </c:pt>
                <c:pt idx="54">
                  <c:v>4.34</c:v>
                </c:pt>
                <c:pt idx="55">
                  <c:v>4.3899999999999997</c:v>
                </c:pt>
                <c:pt idx="56">
                  <c:v>4.5199999999999996</c:v>
                </c:pt>
                <c:pt idx="57">
                  <c:v>4.6500000000000004</c:v>
                </c:pt>
                <c:pt idx="58">
                  <c:v>4.76</c:v>
                </c:pt>
                <c:pt idx="59">
                  <c:v>4.8899999999999997</c:v>
                </c:pt>
                <c:pt idx="60">
                  <c:v>4.9800000000000004</c:v>
                </c:pt>
                <c:pt idx="61">
                  <c:v>5.0599999999999996</c:v>
                </c:pt>
                <c:pt idx="62">
                  <c:v>5.19</c:v>
                </c:pt>
                <c:pt idx="63">
                  <c:v>5.27</c:v>
                </c:pt>
                <c:pt idx="64">
                  <c:v>5.36</c:v>
                </c:pt>
                <c:pt idx="65">
                  <c:v>5.48</c:v>
                </c:pt>
                <c:pt idx="66">
                  <c:v>5.59</c:v>
                </c:pt>
                <c:pt idx="67">
                  <c:v>5.71</c:v>
                </c:pt>
                <c:pt idx="68">
                  <c:v>5.79</c:v>
                </c:pt>
                <c:pt idx="69">
                  <c:v>5.89</c:v>
                </c:pt>
                <c:pt idx="70">
                  <c:v>5.97</c:v>
                </c:pt>
                <c:pt idx="71">
                  <c:v>6.06</c:v>
                </c:pt>
                <c:pt idx="72">
                  <c:v>6.18</c:v>
                </c:pt>
                <c:pt idx="73">
                  <c:v>6.26</c:v>
                </c:pt>
                <c:pt idx="74">
                  <c:v>6.36</c:v>
                </c:pt>
                <c:pt idx="75">
                  <c:v>6.48</c:v>
                </c:pt>
                <c:pt idx="76">
                  <c:v>6.5</c:v>
                </c:pt>
                <c:pt idx="77">
                  <c:v>6.57</c:v>
                </c:pt>
                <c:pt idx="78">
                  <c:v>6.68</c:v>
                </c:pt>
                <c:pt idx="79">
                  <c:v>6.71</c:v>
                </c:pt>
                <c:pt idx="80">
                  <c:v>6.78</c:v>
                </c:pt>
                <c:pt idx="81">
                  <c:v>6.88</c:v>
                </c:pt>
                <c:pt idx="82">
                  <c:v>6.9</c:v>
                </c:pt>
                <c:pt idx="83">
                  <c:v>6.97</c:v>
                </c:pt>
                <c:pt idx="84">
                  <c:v>6.98</c:v>
                </c:pt>
                <c:pt idx="85">
                  <c:v>7.03</c:v>
                </c:pt>
                <c:pt idx="86">
                  <c:v>7.03</c:v>
                </c:pt>
                <c:pt idx="87">
                  <c:v>7.04</c:v>
                </c:pt>
                <c:pt idx="88">
                  <c:v>7</c:v>
                </c:pt>
                <c:pt idx="89">
                  <c:v>6.98</c:v>
                </c:pt>
                <c:pt idx="90">
                  <c:v>7.01</c:v>
                </c:pt>
                <c:pt idx="91">
                  <c:v>6.98</c:v>
                </c:pt>
                <c:pt idx="92">
                  <c:v>6.94</c:v>
                </c:pt>
                <c:pt idx="93">
                  <c:v>6.84</c:v>
                </c:pt>
                <c:pt idx="94">
                  <c:v>6.82</c:v>
                </c:pt>
                <c:pt idx="95">
                  <c:v>6.7</c:v>
                </c:pt>
                <c:pt idx="96">
                  <c:v>6.64</c:v>
                </c:pt>
                <c:pt idx="97">
                  <c:v>6.52</c:v>
                </c:pt>
                <c:pt idx="98">
                  <c:v>6.4</c:v>
                </c:pt>
                <c:pt idx="99">
                  <c:v>6.26</c:v>
                </c:pt>
                <c:pt idx="100">
                  <c:v>6.12</c:v>
                </c:pt>
                <c:pt idx="101">
                  <c:v>5.95</c:v>
                </c:pt>
                <c:pt idx="102">
                  <c:v>5.74</c:v>
                </c:pt>
                <c:pt idx="103">
                  <c:v>5.61</c:v>
                </c:pt>
                <c:pt idx="104">
                  <c:v>5.43</c:v>
                </c:pt>
                <c:pt idx="105">
                  <c:v>5.18</c:v>
                </c:pt>
                <c:pt idx="106">
                  <c:v>5.09</c:v>
                </c:pt>
                <c:pt idx="107">
                  <c:v>4.8600000000000003</c:v>
                </c:pt>
                <c:pt idx="108">
                  <c:v>4.7</c:v>
                </c:pt>
                <c:pt idx="109">
                  <c:v>4.55</c:v>
                </c:pt>
                <c:pt idx="110">
                  <c:v>4.46</c:v>
                </c:pt>
                <c:pt idx="111">
                  <c:v>4.5599999999999996</c:v>
                </c:pt>
                <c:pt idx="112">
                  <c:v>4.8499999999999996</c:v>
                </c:pt>
                <c:pt idx="113">
                  <c:v>5.3</c:v>
                </c:pt>
                <c:pt idx="114">
                  <c:v>5.76</c:v>
                </c:pt>
                <c:pt idx="115">
                  <c:v>6.24</c:v>
                </c:pt>
                <c:pt idx="116">
                  <c:v>6.88</c:v>
                </c:pt>
                <c:pt idx="117">
                  <c:v>7.53</c:v>
                </c:pt>
                <c:pt idx="118">
                  <c:v>8.08</c:v>
                </c:pt>
                <c:pt idx="119">
                  <c:v>8.27</c:v>
                </c:pt>
                <c:pt idx="120">
                  <c:v>8.17</c:v>
                </c:pt>
                <c:pt idx="121">
                  <c:v>7.52</c:v>
                </c:pt>
                <c:pt idx="122">
                  <c:v>6.85</c:v>
                </c:pt>
                <c:pt idx="123">
                  <c:v>6.39</c:v>
                </c:pt>
                <c:pt idx="124">
                  <c:v>6.41</c:v>
                </c:pt>
                <c:pt idx="125">
                  <c:v>5.84</c:v>
                </c:pt>
                <c:pt idx="126">
                  <c:v>4.8499999999999996</c:v>
                </c:pt>
                <c:pt idx="127">
                  <c:v>3.87</c:v>
                </c:pt>
                <c:pt idx="128">
                  <c:v>2.88</c:v>
                </c:pt>
                <c:pt idx="129">
                  <c:v>1.9</c:v>
                </c:pt>
                <c:pt idx="130">
                  <c:v>1.07</c:v>
                </c:pt>
                <c:pt idx="131">
                  <c:v>0.4</c:v>
                </c:pt>
                <c:pt idx="132">
                  <c:v>-0.47</c:v>
                </c:pt>
                <c:pt idx="133">
                  <c:v>-1.52</c:v>
                </c:pt>
                <c:pt idx="134">
                  <c:v>-2.34</c:v>
                </c:pt>
                <c:pt idx="135">
                  <c:v>-3.14</c:v>
                </c:pt>
                <c:pt idx="136">
                  <c:v>-4.09</c:v>
                </c:pt>
                <c:pt idx="137">
                  <c:v>-4.82</c:v>
                </c:pt>
                <c:pt idx="138">
                  <c:v>-5.45</c:v>
                </c:pt>
                <c:pt idx="139">
                  <c:v>-6.3</c:v>
                </c:pt>
                <c:pt idx="140">
                  <c:v>-7.02</c:v>
                </c:pt>
                <c:pt idx="141">
                  <c:v>-7.87</c:v>
                </c:pt>
                <c:pt idx="142">
                  <c:v>-8.68</c:v>
                </c:pt>
                <c:pt idx="143">
                  <c:v>-9.33</c:v>
                </c:pt>
                <c:pt idx="144">
                  <c:v>-10.17</c:v>
                </c:pt>
                <c:pt idx="145">
                  <c:v>-10.93</c:v>
                </c:pt>
                <c:pt idx="146">
                  <c:v>-11.58</c:v>
                </c:pt>
                <c:pt idx="147">
                  <c:v>-12.26</c:v>
                </c:pt>
                <c:pt idx="148">
                  <c:v>-12.88</c:v>
                </c:pt>
                <c:pt idx="149">
                  <c:v>-13.52</c:v>
                </c:pt>
                <c:pt idx="150">
                  <c:v>-14.22</c:v>
                </c:pt>
                <c:pt idx="151">
                  <c:v>-14.94</c:v>
                </c:pt>
                <c:pt idx="152">
                  <c:v>-15.6</c:v>
                </c:pt>
                <c:pt idx="153">
                  <c:v>-16.3</c:v>
                </c:pt>
                <c:pt idx="154">
                  <c:v>-16.899999999999999</c:v>
                </c:pt>
                <c:pt idx="155">
                  <c:v>-17.52</c:v>
                </c:pt>
                <c:pt idx="156">
                  <c:v>-18.11</c:v>
                </c:pt>
                <c:pt idx="157">
                  <c:v>-18.71</c:v>
                </c:pt>
                <c:pt idx="158">
                  <c:v>-19.27</c:v>
                </c:pt>
                <c:pt idx="159">
                  <c:v>-19.87</c:v>
                </c:pt>
                <c:pt idx="160">
                  <c:v>-20.41</c:v>
                </c:pt>
                <c:pt idx="161">
                  <c:v>-20.86</c:v>
                </c:pt>
                <c:pt idx="162">
                  <c:v>-21.31</c:v>
                </c:pt>
                <c:pt idx="163">
                  <c:v>-21.72</c:v>
                </c:pt>
                <c:pt idx="164">
                  <c:v>-22.18</c:v>
                </c:pt>
                <c:pt idx="165">
                  <c:v>-22.49</c:v>
                </c:pt>
                <c:pt idx="166">
                  <c:v>-22.86</c:v>
                </c:pt>
                <c:pt idx="167">
                  <c:v>-23.06</c:v>
                </c:pt>
                <c:pt idx="168">
                  <c:v>-23.39</c:v>
                </c:pt>
                <c:pt idx="169">
                  <c:v>-23.63</c:v>
                </c:pt>
                <c:pt idx="170">
                  <c:v>-23.87</c:v>
                </c:pt>
                <c:pt idx="171">
                  <c:v>-24.04</c:v>
                </c:pt>
                <c:pt idx="172">
                  <c:v>-24.16</c:v>
                </c:pt>
                <c:pt idx="173">
                  <c:v>-24.25</c:v>
                </c:pt>
                <c:pt idx="174">
                  <c:v>-24.36</c:v>
                </c:pt>
                <c:pt idx="175">
                  <c:v>-24.43</c:v>
                </c:pt>
                <c:pt idx="176">
                  <c:v>-24.52</c:v>
                </c:pt>
                <c:pt idx="177">
                  <c:v>-24.51</c:v>
                </c:pt>
                <c:pt idx="178">
                  <c:v>-24.48</c:v>
                </c:pt>
                <c:pt idx="179">
                  <c:v>-24.49</c:v>
                </c:pt>
                <c:pt idx="180">
                  <c:v>-24.39</c:v>
                </c:pt>
                <c:pt idx="181">
                  <c:v>-24.34</c:v>
                </c:pt>
                <c:pt idx="182">
                  <c:v>-24.21</c:v>
                </c:pt>
                <c:pt idx="183">
                  <c:v>-24.11</c:v>
                </c:pt>
                <c:pt idx="184">
                  <c:v>-23.96</c:v>
                </c:pt>
                <c:pt idx="185">
                  <c:v>-23.83</c:v>
                </c:pt>
                <c:pt idx="186">
                  <c:v>-23.68</c:v>
                </c:pt>
                <c:pt idx="187">
                  <c:v>-23.52</c:v>
                </c:pt>
                <c:pt idx="188">
                  <c:v>-23.33</c:v>
                </c:pt>
                <c:pt idx="189">
                  <c:v>-23.13</c:v>
                </c:pt>
                <c:pt idx="190">
                  <c:v>-23.02</c:v>
                </c:pt>
                <c:pt idx="191">
                  <c:v>-22.82</c:v>
                </c:pt>
                <c:pt idx="192">
                  <c:v>-22.68</c:v>
                </c:pt>
                <c:pt idx="193">
                  <c:v>-22.57</c:v>
                </c:pt>
                <c:pt idx="194">
                  <c:v>-22.47</c:v>
                </c:pt>
                <c:pt idx="195">
                  <c:v>-22.5</c:v>
                </c:pt>
                <c:pt idx="196">
                  <c:v>-22.53</c:v>
                </c:pt>
                <c:pt idx="197">
                  <c:v>-22.52</c:v>
                </c:pt>
                <c:pt idx="198">
                  <c:v>-22.64</c:v>
                </c:pt>
                <c:pt idx="199">
                  <c:v>-22.81</c:v>
                </c:pt>
                <c:pt idx="200">
                  <c:v>-22.9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D82-43B4-A350-400D83C5EAAE}"/>
            </c:ext>
          </c:extLst>
        </c:ser>
        <c:ser>
          <c:idx val="3"/>
          <c:order val="1"/>
          <c:tx>
            <c:strRef>
              <c:f>'Case 4'!$C$1</c:f>
              <c:strCache>
                <c:ptCount val="1"/>
                <c:pt idx="0">
                  <c:v>Xs(Case4)</c:v>
                </c:pt>
              </c:strCache>
            </c:strRef>
          </c:tx>
          <c:marker>
            <c:symbol val="none"/>
          </c:marker>
          <c:xVal>
            <c:numRef>
              <c:f>'Case 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4'!$C$2:$C$202</c:f>
              <c:numCache>
                <c:formatCode>General</c:formatCode>
                <c:ptCount val="201"/>
                <c:pt idx="1">
                  <c:v>2.58</c:v>
                </c:pt>
                <c:pt idx="2">
                  <c:v>1.0900000000000001</c:v>
                </c:pt>
                <c:pt idx="3">
                  <c:v>0.66</c:v>
                </c:pt>
                <c:pt idx="4">
                  <c:v>0.39</c:v>
                </c:pt>
                <c:pt idx="5">
                  <c:v>0.26</c:v>
                </c:pt>
                <c:pt idx="6">
                  <c:v>0.15</c:v>
                </c:pt>
                <c:pt idx="7">
                  <c:v>0.02</c:v>
                </c:pt>
                <c:pt idx="8">
                  <c:v>-0.02</c:v>
                </c:pt>
                <c:pt idx="9">
                  <c:v>-0.14000000000000001</c:v>
                </c:pt>
                <c:pt idx="10">
                  <c:v>-0.16</c:v>
                </c:pt>
                <c:pt idx="11">
                  <c:v>-0.25</c:v>
                </c:pt>
                <c:pt idx="12">
                  <c:v>-0.28000000000000003</c:v>
                </c:pt>
                <c:pt idx="13">
                  <c:v>-0.34</c:v>
                </c:pt>
                <c:pt idx="14">
                  <c:v>-0.39</c:v>
                </c:pt>
                <c:pt idx="15">
                  <c:v>-0.41</c:v>
                </c:pt>
                <c:pt idx="16">
                  <c:v>-0.52</c:v>
                </c:pt>
                <c:pt idx="17">
                  <c:v>-0.53</c:v>
                </c:pt>
                <c:pt idx="18">
                  <c:v>-0.52</c:v>
                </c:pt>
                <c:pt idx="19">
                  <c:v>-0.55000000000000004</c:v>
                </c:pt>
                <c:pt idx="20">
                  <c:v>-0.61</c:v>
                </c:pt>
                <c:pt idx="21">
                  <c:v>-0.62</c:v>
                </c:pt>
                <c:pt idx="22">
                  <c:v>-0.66</c:v>
                </c:pt>
                <c:pt idx="23">
                  <c:v>-0.6</c:v>
                </c:pt>
                <c:pt idx="24">
                  <c:v>-0.64</c:v>
                </c:pt>
                <c:pt idx="25">
                  <c:v>-0.64</c:v>
                </c:pt>
                <c:pt idx="26">
                  <c:v>-0.68</c:v>
                </c:pt>
                <c:pt idx="27">
                  <c:v>-0.6</c:v>
                </c:pt>
                <c:pt idx="28">
                  <c:v>-0.65</c:v>
                </c:pt>
                <c:pt idx="29">
                  <c:v>-0.61</c:v>
                </c:pt>
                <c:pt idx="30">
                  <c:v>-0.59</c:v>
                </c:pt>
                <c:pt idx="31">
                  <c:v>-0.54</c:v>
                </c:pt>
                <c:pt idx="32">
                  <c:v>-0.53</c:v>
                </c:pt>
                <c:pt idx="33">
                  <c:v>-0.46</c:v>
                </c:pt>
                <c:pt idx="34">
                  <c:v>-0.4</c:v>
                </c:pt>
                <c:pt idx="35">
                  <c:v>-0.36</c:v>
                </c:pt>
                <c:pt idx="36">
                  <c:v>-0.28999999999999998</c:v>
                </c:pt>
                <c:pt idx="37">
                  <c:v>-0.22</c:v>
                </c:pt>
                <c:pt idx="38">
                  <c:v>-0.17</c:v>
                </c:pt>
                <c:pt idx="39">
                  <c:v>-7.0000000000000007E-2</c:v>
                </c:pt>
                <c:pt idx="40">
                  <c:v>0.01</c:v>
                </c:pt>
                <c:pt idx="41">
                  <c:v>0.12</c:v>
                </c:pt>
                <c:pt idx="42">
                  <c:v>0.21</c:v>
                </c:pt>
                <c:pt idx="43">
                  <c:v>0.32</c:v>
                </c:pt>
                <c:pt idx="44">
                  <c:v>0.4</c:v>
                </c:pt>
                <c:pt idx="45">
                  <c:v>0.47</c:v>
                </c:pt>
                <c:pt idx="46">
                  <c:v>0.56999999999999995</c:v>
                </c:pt>
                <c:pt idx="47">
                  <c:v>0.66</c:v>
                </c:pt>
                <c:pt idx="48">
                  <c:v>0.78</c:v>
                </c:pt>
                <c:pt idx="49">
                  <c:v>0.92</c:v>
                </c:pt>
                <c:pt idx="50">
                  <c:v>1.1000000000000001</c:v>
                </c:pt>
                <c:pt idx="51">
                  <c:v>1.32</c:v>
                </c:pt>
                <c:pt idx="52">
                  <c:v>1.55</c:v>
                </c:pt>
                <c:pt idx="53">
                  <c:v>1.69</c:v>
                </c:pt>
                <c:pt idx="54">
                  <c:v>1.82</c:v>
                </c:pt>
                <c:pt idx="55">
                  <c:v>1.96</c:v>
                </c:pt>
                <c:pt idx="56">
                  <c:v>2.12</c:v>
                </c:pt>
                <c:pt idx="57">
                  <c:v>2.2799999999999998</c:v>
                </c:pt>
                <c:pt idx="58">
                  <c:v>2.44</c:v>
                </c:pt>
                <c:pt idx="59">
                  <c:v>2.62</c:v>
                </c:pt>
                <c:pt idx="60">
                  <c:v>2.79</c:v>
                </c:pt>
                <c:pt idx="61">
                  <c:v>2.98</c:v>
                </c:pt>
                <c:pt idx="62">
                  <c:v>3.17</c:v>
                </c:pt>
                <c:pt idx="63">
                  <c:v>3.34</c:v>
                </c:pt>
                <c:pt idx="64">
                  <c:v>3.54</c:v>
                </c:pt>
                <c:pt idx="65">
                  <c:v>3.73</c:v>
                </c:pt>
                <c:pt idx="66">
                  <c:v>3.93</c:v>
                </c:pt>
                <c:pt idx="67">
                  <c:v>4.1100000000000003</c:v>
                </c:pt>
                <c:pt idx="68">
                  <c:v>4.3</c:v>
                </c:pt>
                <c:pt idx="69">
                  <c:v>4.51</c:v>
                </c:pt>
                <c:pt idx="70">
                  <c:v>4.7300000000000004</c:v>
                </c:pt>
                <c:pt idx="71">
                  <c:v>4.8899999999999997</c:v>
                </c:pt>
                <c:pt idx="72">
                  <c:v>5.12</c:v>
                </c:pt>
                <c:pt idx="73">
                  <c:v>5.34</c:v>
                </c:pt>
                <c:pt idx="74">
                  <c:v>5.58</c:v>
                </c:pt>
                <c:pt idx="75">
                  <c:v>5.75</c:v>
                </c:pt>
                <c:pt idx="76">
                  <c:v>5.99</c:v>
                </c:pt>
                <c:pt idx="77">
                  <c:v>6.26</c:v>
                </c:pt>
                <c:pt idx="78">
                  <c:v>6.39</c:v>
                </c:pt>
                <c:pt idx="79">
                  <c:v>6.65</c:v>
                </c:pt>
                <c:pt idx="80">
                  <c:v>6.84</c:v>
                </c:pt>
                <c:pt idx="81">
                  <c:v>7.13</c:v>
                </c:pt>
                <c:pt idx="82">
                  <c:v>7.35</c:v>
                </c:pt>
                <c:pt idx="83">
                  <c:v>7.57</c:v>
                </c:pt>
                <c:pt idx="84">
                  <c:v>7.84</c:v>
                </c:pt>
                <c:pt idx="85">
                  <c:v>8.0500000000000007</c:v>
                </c:pt>
                <c:pt idx="86">
                  <c:v>8.3000000000000007</c:v>
                </c:pt>
                <c:pt idx="87">
                  <c:v>8.48</c:v>
                </c:pt>
                <c:pt idx="88">
                  <c:v>8.74</c:v>
                </c:pt>
                <c:pt idx="89">
                  <c:v>8.98</c:v>
                </c:pt>
                <c:pt idx="90">
                  <c:v>9.1999999999999993</c:v>
                </c:pt>
                <c:pt idx="91">
                  <c:v>9.43</c:v>
                </c:pt>
                <c:pt idx="92">
                  <c:v>9.6999999999999993</c:v>
                </c:pt>
                <c:pt idx="93">
                  <c:v>9.8800000000000008</c:v>
                </c:pt>
                <c:pt idx="94">
                  <c:v>10.130000000000001</c:v>
                </c:pt>
                <c:pt idx="95">
                  <c:v>10.35</c:v>
                </c:pt>
                <c:pt idx="96">
                  <c:v>10.59</c:v>
                </c:pt>
                <c:pt idx="97">
                  <c:v>10.77</c:v>
                </c:pt>
                <c:pt idx="98">
                  <c:v>10.96</c:v>
                </c:pt>
                <c:pt idx="99">
                  <c:v>11.16</c:v>
                </c:pt>
                <c:pt idx="100">
                  <c:v>11.4</c:v>
                </c:pt>
                <c:pt idx="101">
                  <c:v>11.58</c:v>
                </c:pt>
                <c:pt idx="102">
                  <c:v>11.74</c:v>
                </c:pt>
                <c:pt idx="103">
                  <c:v>11.97</c:v>
                </c:pt>
                <c:pt idx="104">
                  <c:v>12.12</c:v>
                </c:pt>
                <c:pt idx="105">
                  <c:v>12.33</c:v>
                </c:pt>
                <c:pt idx="106">
                  <c:v>12.49</c:v>
                </c:pt>
                <c:pt idx="107">
                  <c:v>12.6</c:v>
                </c:pt>
                <c:pt idx="108">
                  <c:v>12.78</c:v>
                </c:pt>
                <c:pt idx="109">
                  <c:v>12.89</c:v>
                </c:pt>
                <c:pt idx="110">
                  <c:v>13.03</c:v>
                </c:pt>
                <c:pt idx="111">
                  <c:v>13.12</c:v>
                </c:pt>
                <c:pt idx="112">
                  <c:v>13.27</c:v>
                </c:pt>
                <c:pt idx="113">
                  <c:v>13.32</c:v>
                </c:pt>
                <c:pt idx="114">
                  <c:v>13.45</c:v>
                </c:pt>
                <c:pt idx="115">
                  <c:v>13.51</c:v>
                </c:pt>
                <c:pt idx="116">
                  <c:v>13.5</c:v>
                </c:pt>
                <c:pt idx="117">
                  <c:v>13.5</c:v>
                </c:pt>
                <c:pt idx="118">
                  <c:v>13.52</c:v>
                </c:pt>
                <c:pt idx="119">
                  <c:v>13.46</c:v>
                </c:pt>
                <c:pt idx="120">
                  <c:v>13.44</c:v>
                </c:pt>
                <c:pt idx="121">
                  <c:v>13.39</c:v>
                </c:pt>
                <c:pt idx="122">
                  <c:v>13.23</c:v>
                </c:pt>
                <c:pt idx="123">
                  <c:v>13.19</c:v>
                </c:pt>
                <c:pt idx="124">
                  <c:v>13.07</c:v>
                </c:pt>
                <c:pt idx="125">
                  <c:v>12.74</c:v>
                </c:pt>
                <c:pt idx="126">
                  <c:v>12.6</c:v>
                </c:pt>
                <c:pt idx="127">
                  <c:v>12.44</c:v>
                </c:pt>
                <c:pt idx="128">
                  <c:v>12.26</c:v>
                </c:pt>
                <c:pt idx="129">
                  <c:v>12.16</c:v>
                </c:pt>
                <c:pt idx="130">
                  <c:v>12.16</c:v>
                </c:pt>
                <c:pt idx="131">
                  <c:v>11.73</c:v>
                </c:pt>
                <c:pt idx="132">
                  <c:v>11.53</c:v>
                </c:pt>
                <c:pt idx="133">
                  <c:v>11.29</c:v>
                </c:pt>
                <c:pt idx="134">
                  <c:v>11.09</c:v>
                </c:pt>
                <c:pt idx="135">
                  <c:v>11.16</c:v>
                </c:pt>
                <c:pt idx="136">
                  <c:v>10.92</c:v>
                </c:pt>
                <c:pt idx="137">
                  <c:v>10.48</c:v>
                </c:pt>
                <c:pt idx="138">
                  <c:v>9.92</c:v>
                </c:pt>
                <c:pt idx="139">
                  <c:v>9.27</c:v>
                </c:pt>
                <c:pt idx="140">
                  <c:v>8.6199999999999992</c:v>
                </c:pt>
                <c:pt idx="141">
                  <c:v>8.0299999999999994</c:v>
                </c:pt>
                <c:pt idx="142">
                  <c:v>7.12</c:v>
                </c:pt>
                <c:pt idx="143">
                  <c:v>6.14</c:v>
                </c:pt>
                <c:pt idx="144">
                  <c:v>5.28</c:v>
                </c:pt>
                <c:pt idx="145">
                  <c:v>3.79</c:v>
                </c:pt>
                <c:pt idx="146">
                  <c:v>1.84</c:v>
                </c:pt>
                <c:pt idx="147">
                  <c:v>-0.1</c:v>
                </c:pt>
                <c:pt idx="148">
                  <c:v>-1.47</c:v>
                </c:pt>
                <c:pt idx="149">
                  <c:v>-2.4300000000000002</c:v>
                </c:pt>
                <c:pt idx="150">
                  <c:v>-2.5</c:v>
                </c:pt>
                <c:pt idx="151">
                  <c:v>-1.36</c:v>
                </c:pt>
                <c:pt idx="152">
                  <c:v>0.55000000000000004</c:v>
                </c:pt>
                <c:pt idx="153">
                  <c:v>2.54</c:v>
                </c:pt>
                <c:pt idx="154">
                  <c:v>4.37</c:v>
                </c:pt>
                <c:pt idx="155">
                  <c:v>5.94</c:v>
                </c:pt>
                <c:pt idx="156">
                  <c:v>6.7</c:v>
                </c:pt>
                <c:pt idx="157">
                  <c:v>6.96</c:v>
                </c:pt>
                <c:pt idx="158">
                  <c:v>7.07</c:v>
                </c:pt>
                <c:pt idx="159">
                  <c:v>6.62</c:v>
                </c:pt>
                <c:pt idx="160">
                  <c:v>6.11</c:v>
                </c:pt>
                <c:pt idx="161">
                  <c:v>5.51</c:v>
                </c:pt>
                <c:pt idx="162">
                  <c:v>4.82</c:v>
                </c:pt>
                <c:pt idx="163">
                  <c:v>4.0599999999999996</c:v>
                </c:pt>
                <c:pt idx="164">
                  <c:v>3.13</c:v>
                </c:pt>
                <c:pt idx="165">
                  <c:v>2.2200000000000002</c:v>
                </c:pt>
                <c:pt idx="166">
                  <c:v>1.21</c:v>
                </c:pt>
                <c:pt idx="167">
                  <c:v>0.09</c:v>
                </c:pt>
                <c:pt idx="168">
                  <c:v>-1.0900000000000001</c:v>
                </c:pt>
                <c:pt idx="169">
                  <c:v>-2.15</c:v>
                </c:pt>
                <c:pt idx="170">
                  <c:v>-3.3</c:v>
                </c:pt>
                <c:pt idx="171">
                  <c:v>-4.54</c:v>
                </c:pt>
                <c:pt idx="172">
                  <c:v>-5.68</c:v>
                </c:pt>
                <c:pt idx="173">
                  <c:v>-6.92</c:v>
                </c:pt>
                <c:pt idx="174">
                  <c:v>-8.11</c:v>
                </c:pt>
                <c:pt idx="175">
                  <c:v>-9.4</c:v>
                </c:pt>
                <c:pt idx="176">
                  <c:v>-10.49</c:v>
                </c:pt>
                <c:pt idx="177">
                  <c:v>-11.76</c:v>
                </c:pt>
                <c:pt idx="178">
                  <c:v>-12.98</c:v>
                </c:pt>
                <c:pt idx="179">
                  <c:v>-14.37</c:v>
                </c:pt>
                <c:pt idx="180">
                  <c:v>-15.51</c:v>
                </c:pt>
                <c:pt idx="181">
                  <c:v>-16.809999999999999</c:v>
                </c:pt>
                <c:pt idx="182">
                  <c:v>-18.02</c:v>
                </c:pt>
                <c:pt idx="183">
                  <c:v>-19.260000000000002</c:v>
                </c:pt>
                <c:pt idx="184">
                  <c:v>-20.45</c:v>
                </c:pt>
                <c:pt idx="185">
                  <c:v>-21.69</c:v>
                </c:pt>
                <c:pt idx="186">
                  <c:v>-22.75</c:v>
                </c:pt>
                <c:pt idx="187">
                  <c:v>-23.96</c:v>
                </c:pt>
                <c:pt idx="188">
                  <c:v>-25.15</c:v>
                </c:pt>
                <c:pt idx="189">
                  <c:v>-26.24</c:v>
                </c:pt>
                <c:pt idx="190">
                  <c:v>-27.19</c:v>
                </c:pt>
                <c:pt idx="191">
                  <c:v>-28.22</c:v>
                </c:pt>
                <c:pt idx="192">
                  <c:v>-29.08</c:v>
                </c:pt>
                <c:pt idx="193">
                  <c:v>-29.98</c:v>
                </c:pt>
                <c:pt idx="194">
                  <c:v>-30.92</c:v>
                </c:pt>
                <c:pt idx="195">
                  <c:v>-31.67</c:v>
                </c:pt>
                <c:pt idx="196">
                  <c:v>-32.479999999999997</c:v>
                </c:pt>
                <c:pt idx="197">
                  <c:v>-33.200000000000003</c:v>
                </c:pt>
                <c:pt idx="198">
                  <c:v>-33.880000000000003</c:v>
                </c:pt>
                <c:pt idx="199">
                  <c:v>-34.53</c:v>
                </c:pt>
                <c:pt idx="200">
                  <c:v>-34.99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2-43B4-A350-400D83C5EAAE}"/>
            </c:ext>
          </c:extLst>
        </c:ser>
        <c:ser>
          <c:idx val="2"/>
          <c:order val="2"/>
          <c:tx>
            <c:strRef>
              <c:f>'Case 3'!$C$1</c:f>
              <c:strCache>
                <c:ptCount val="1"/>
                <c:pt idx="0">
                  <c:v>Xs(Case3)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3'!$C$2:$C$202</c:f>
              <c:numCache>
                <c:formatCode>General</c:formatCode>
                <c:ptCount val="201"/>
                <c:pt idx="1">
                  <c:v>4.21</c:v>
                </c:pt>
                <c:pt idx="2">
                  <c:v>2.08</c:v>
                </c:pt>
                <c:pt idx="3">
                  <c:v>1.4</c:v>
                </c:pt>
                <c:pt idx="4">
                  <c:v>1.21</c:v>
                </c:pt>
                <c:pt idx="5">
                  <c:v>1.1399999999999999</c:v>
                </c:pt>
                <c:pt idx="6">
                  <c:v>1.1100000000000001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1.1399999999999999</c:v>
                </c:pt>
                <c:pt idx="10">
                  <c:v>1.24</c:v>
                </c:pt>
                <c:pt idx="11">
                  <c:v>1.26</c:v>
                </c:pt>
                <c:pt idx="12">
                  <c:v>1.31</c:v>
                </c:pt>
                <c:pt idx="13">
                  <c:v>1.32</c:v>
                </c:pt>
                <c:pt idx="14">
                  <c:v>1.4</c:v>
                </c:pt>
                <c:pt idx="15">
                  <c:v>1.47</c:v>
                </c:pt>
                <c:pt idx="16">
                  <c:v>1.51</c:v>
                </c:pt>
                <c:pt idx="17">
                  <c:v>1.59</c:v>
                </c:pt>
                <c:pt idx="18">
                  <c:v>1.63</c:v>
                </c:pt>
                <c:pt idx="19">
                  <c:v>1.63</c:v>
                </c:pt>
                <c:pt idx="20">
                  <c:v>1.69</c:v>
                </c:pt>
                <c:pt idx="21">
                  <c:v>1.75</c:v>
                </c:pt>
                <c:pt idx="22">
                  <c:v>1.83</c:v>
                </c:pt>
                <c:pt idx="23">
                  <c:v>1.81</c:v>
                </c:pt>
                <c:pt idx="24">
                  <c:v>1.87</c:v>
                </c:pt>
                <c:pt idx="25">
                  <c:v>2</c:v>
                </c:pt>
                <c:pt idx="26">
                  <c:v>2.02</c:v>
                </c:pt>
                <c:pt idx="27">
                  <c:v>2.12</c:v>
                </c:pt>
                <c:pt idx="28">
                  <c:v>2.13</c:v>
                </c:pt>
                <c:pt idx="29">
                  <c:v>2.2000000000000002</c:v>
                </c:pt>
                <c:pt idx="30">
                  <c:v>2.2200000000000002</c:v>
                </c:pt>
                <c:pt idx="31">
                  <c:v>2.3199999999999998</c:v>
                </c:pt>
                <c:pt idx="32">
                  <c:v>2.4300000000000002</c:v>
                </c:pt>
                <c:pt idx="33">
                  <c:v>2.42</c:v>
                </c:pt>
                <c:pt idx="34">
                  <c:v>2.54</c:v>
                </c:pt>
                <c:pt idx="35">
                  <c:v>2.7</c:v>
                </c:pt>
                <c:pt idx="36">
                  <c:v>2.64</c:v>
                </c:pt>
                <c:pt idx="37">
                  <c:v>2.67</c:v>
                </c:pt>
                <c:pt idx="38">
                  <c:v>2.84</c:v>
                </c:pt>
                <c:pt idx="39">
                  <c:v>2.92</c:v>
                </c:pt>
                <c:pt idx="40">
                  <c:v>2.84</c:v>
                </c:pt>
                <c:pt idx="41">
                  <c:v>2.97</c:v>
                </c:pt>
                <c:pt idx="42">
                  <c:v>3.06</c:v>
                </c:pt>
                <c:pt idx="43">
                  <c:v>3.14</c:v>
                </c:pt>
                <c:pt idx="44">
                  <c:v>3.16</c:v>
                </c:pt>
                <c:pt idx="45">
                  <c:v>3.27</c:v>
                </c:pt>
                <c:pt idx="46">
                  <c:v>3.32</c:v>
                </c:pt>
                <c:pt idx="47">
                  <c:v>3.34</c:v>
                </c:pt>
                <c:pt idx="48">
                  <c:v>3.38</c:v>
                </c:pt>
                <c:pt idx="49">
                  <c:v>3.48</c:v>
                </c:pt>
                <c:pt idx="50">
                  <c:v>3.53</c:v>
                </c:pt>
                <c:pt idx="51">
                  <c:v>3.82</c:v>
                </c:pt>
                <c:pt idx="52">
                  <c:v>4.04</c:v>
                </c:pt>
                <c:pt idx="53">
                  <c:v>4.16</c:v>
                </c:pt>
                <c:pt idx="54">
                  <c:v>4.2</c:v>
                </c:pt>
                <c:pt idx="55">
                  <c:v>4.25</c:v>
                </c:pt>
                <c:pt idx="56">
                  <c:v>4.3</c:v>
                </c:pt>
                <c:pt idx="57">
                  <c:v>4.3600000000000003</c:v>
                </c:pt>
                <c:pt idx="58">
                  <c:v>4.45</c:v>
                </c:pt>
                <c:pt idx="59">
                  <c:v>4.5</c:v>
                </c:pt>
                <c:pt idx="60">
                  <c:v>4.58</c:v>
                </c:pt>
                <c:pt idx="61">
                  <c:v>4.63</c:v>
                </c:pt>
                <c:pt idx="62">
                  <c:v>4.68</c:v>
                </c:pt>
                <c:pt idx="63">
                  <c:v>4.7300000000000004</c:v>
                </c:pt>
                <c:pt idx="64">
                  <c:v>4.79</c:v>
                </c:pt>
                <c:pt idx="65">
                  <c:v>4.8499999999999996</c:v>
                </c:pt>
                <c:pt idx="66">
                  <c:v>4.9000000000000004</c:v>
                </c:pt>
                <c:pt idx="67">
                  <c:v>4.99</c:v>
                </c:pt>
                <c:pt idx="68">
                  <c:v>5.07</c:v>
                </c:pt>
                <c:pt idx="69">
                  <c:v>5.13</c:v>
                </c:pt>
                <c:pt idx="70">
                  <c:v>5.22</c:v>
                </c:pt>
                <c:pt idx="71">
                  <c:v>5.24</c:v>
                </c:pt>
                <c:pt idx="72">
                  <c:v>5.3</c:v>
                </c:pt>
                <c:pt idx="73">
                  <c:v>5.34</c:v>
                </c:pt>
                <c:pt idx="74">
                  <c:v>5.4</c:v>
                </c:pt>
                <c:pt idx="75">
                  <c:v>5.45</c:v>
                </c:pt>
                <c:pt idx="76">
                  <c:v>5.56</c:v>
                </c:pt>
                <c:pt idx="77">
                  <c:v>5.61</c:v>
                </c:pt>
                <c:pt idx="78">
                  <c:v>5.66</c:v>
                </c:pt>
                <c:pt idx="79">
                  <c:v>5.67</c:v>
                </c:pt>
                <c:pt idx="80">
                  <c:v>5.72</c:v>
                </c:pt>
                <c:pt idx="81">
                  <c:v>5.81</c:v>
                </c:pt>
                <c:pt idx="82">
                  <c:v>5.89</c:v>
                </c:pt>
                <c:pt idx="83">
                  <c:v>5.93</c:v>
                </c:pt>
                <c:pt idx="84">
                  <c:v>5.95</c:v>
                </c:pt>
                <c:pt idx="85">
                  <c:v>6.05</c:v>
                </c:pt>
                <c:pt idx="86">
                  <c:v>6.03</c:v>
                </c:pt>
                <c:pt idx="87">
                  <c:v>6.12</c:v>
                </c:pt>
                <c:pt idx="88">
                  <c:v>6.12</c:v>
                </c:pt>
                <c:pt idx="89">
                  <c:v>6.15</c:v>
                </c:pt>
                <c:pt idx="90">
                  <c:v>6.18</c:v>
                </c:pt>
                <c:pt idx="91">
                  <c:v>6.21</c:v>
                </c:pt>
                <c:pt idx="92">
                  <c:v>6.25</c:v>
                </c:pt>
                <c:pt idx="93">
                  <c:v>6.23</c:v>
                </c:pt>
                <c:pt idx="94">
                  <c:v>6.3</c:v>
                </c:pt>
                <c:pt idx="95">
                  <c:v>6.34</c:v>
                </c:pt>
                <c:pt idx="96">
                  <c:v>6.31</c:v>
                </c:pt>
                <c:pt idx="97">
                  <c:v>6.36</c:v>
                </c:pt>
                <c:pt idx="98">
                  <c:v>6.33</c:v>
                </c:pt>
                <c:pt idx="99">
                  <c:v>6.32</c:v>
                </c:pt>
                <c:pt idx="100">
                  <c:v>6.28</c:v>
                </c:pt>
                <c:pt idx="101">
                  <c:v>6.35</c:v>
                </c:pt>
                <c:pt idx="102">
                  <c:v>6.24</c:v>
                </c:pt>
                <c:pt idx="103">
                  <c:v>6.26</c:v>
                </c:pt>
                <c:pt idx="104">
                  <c:v>6.28</c:v>
                </c:pt>
                <c:pt idx="105">
                  <c:v>6.24</c:v>
                </c:pt>
                <c:pt idx="106">
                  <c:v>6.19</c:v>
                </c:pt>
                <c:pt idx="107">
                  <c:v>6.14</c:v>
                </c:pt>
                <c:pt idx="108">
                  <c:v>6.04</c:v>
                </c:pt>
                <c:pt idx="109">
                  <c:v>6.03</c:v>
                </c:pt>
                <c:pt idx="110">
                  <c:v>5.97</c:v>
                </c:pt>
                <c:pt idx="111">
                  <c:v>5.9</c:v>
                </c:pt>
                <c:pt idx="112">
                  <c:v>5.85</c:v>
                </c:pt>
                <c:pt idx="113">
                  <c:v>5.73</c:v>
                </c:pt>
                <c:pt idx="114">
                  <c:v>5.7</c:v>
                </c:pt>
                <c:pt idx="115">
                  <c:v>5.61</c:v>
                </c:pt>
                <c:pt idx="116">
                  <c:v>5.49</c:v>
                </c:pt>
                <c:pt idx="117">
                  <c:v>5.37</c:v>
                </c:pt>
                <c:pt idx="118">
                  <c:v>5.27</c:v>
                </c:pt>
                <c:pt idx="119">
                  <c:v>5.15</c:v>
                </c:pt>
                <c:pt idx="120">
                  <c:v>5.08</c:v>
                </c:pt>
                <c:pt idx="121">
                  <c:v>4.84</c:v>
                </c:pt>
                <c:pt idx="122">
                  <c:v>4.7</c:v>
                </c:pt>
                <c:pt idx="123">
                  <c:v>4.54</c:v>
                </c:pt>
                <c:pt idx="124">
                  <c:v>4.43</c:v>
                </c:pt>
                <c:pt idx="125">
                  <c:v>4.25</c:v>
                </c:pt>
                <c:pt idx="126">
                  <c:v>4.13</c:v>
                </c:pt>
                <c:pt idx="127">
                  <c:v>4.04</c:v>
                </c:pt>
                <c:pt idx="128">
                  <c:v>3.95</c:v>
                </c:pt>
                <c:pt idx="129">
                  <c:v>3.83</c:v>
                </c:pt>
                <c:pt idx="130">
                  <c:v>3.66</c:v>
                </c:pt>
                <c:pt idx="131">
                  <c:v>3.58</c:v>
                </c:pt>
                <c:pt idx="132">
                  <c:v>3.4</c:v>
                </c:pt>
                <c:pt idx="133">
                  <c:v>3.34</c:v>
                </c:pt>
                <c:pt idx="134">
                  <c:v>3.34</c:v>
                </c:pt>
                <c:pt idx="135">
                  <c:v>3.22</c:v>
                </c:pt>
                <c:pt idx="136">
                  <c:v>3.21</c:v>
                </c:pt>
                <c:pt idx="137">
                  <c:v>2.96</c:v>
                </c:pt>
                <c:pt idx="138">
                  <c:v>2.7</c:v>
                </c:pt>
                <c:pt idx="139">
                  <c:v>2.1800000000000002</c:v>
                </c:pt>
                <c:pt idx="140">
                  <c:v>1.85</c:v>
                </c:pt>
                <c:pt idx="141">
                  <c:v>1.41</c:v>
                </c:pt>
                <c:pt idx="142">
                  <c:v>0.96</c:v>
                </c:pt>
                <c:pt idx="143">
                  <c:v>0.46</c:v>
                </c:pt>
                <c:pt idx="144">
                  <c:v>0.01</c:v>
                </c:pt>
                <c:pt idx="145">
                  <c:v>-0.47</c:v>
                </c:pt>
                <c:pt idx="146">
                  <c:v>-1.1499999999999999</c:v>
                </c:pt>
                <c:pt idx="147">
                  <c:v>-1.64</c:v>
                </c:pt>
                <c:pt idx="148">
                  <c:v>-2.23</c:v>
                </c:pt>
                <c:pt idx="149">
                  <c:v>-2.79</c:v>
                </c:pt>
                <c:pt idx="150">
                  <c:v>-3.28</c:v>
                </c:pt>
                <c:pt idx="151">
                  <c:v>-3.81</c:v>
                </c:pt>
                <c:pt idx="152">
                  <c:v>-4.3099999999999996</c:v>
                </c:pt>
                <c:pt idx="153">
                  <c:v>-4.82</c:v>
                </c:pt>
                <c:pt idx="154">
                  <c:v>-5.36</c:v>
                </c:pt>
                <c:pt idx="155">
                  <c:v>-5.9</c:v>
                </c:pt>
                <c:pt idx="156">
                  <c:v>-6.42</c:v>
                </c:pt>
                <c:pt idx="157">
                  <c:v>-6.95</c:v>
                </c:pt>
                <c:pt idx="158">
                  <c:v>-7.43</c:v>
                </c:pt>
                <c:pt idx="159">
                  <c:v>-8.0299999999999994</c:v>
                </c:pt>
                <c:pt idx="160">
                  <c:v>-8.7100000000000009</c:v>
                </c:pt>
                <c:pt idx="161">
                  <c:v>-9.41</c:v>
                </c:pt>
                <c:pt idx="162">
                  <c:v>-10.23</c:v>
                </c:pt>
                <c:pt idx="163">
                  <c:v>-11.13</c:v>
                </c:pt>
                <c:pt idx="164">
                  <c:v>-12.07</c:v>
                </c:pt>
                <c:pt idx="165">
                  <c:v>-12.92</c:v>
                </c:pt>
                <c:pt idx="166">
                  <c:v>-13.86</c:v>
                </c:pt>
                <c:pt idx="167">
                  <c:v>-14.87</c:v>
                </c:pt>
                <c:pt idx="168">
                  <c:v>-15.84</c:v>
                </c:pt>
                <c:pt idx="169">
                  <c:v>-16.77</c:v>
                </c:pt>
                <c:pt idx="170">
                  <c:v>-17.78</c:v>
                </c:pt>
                <c:pt idx="171">
                  <c:v>-18.670000000000002</c:v>
                </c:pt>
                <c:pt idx="172">
                  <c:v>-19.440000000000001</c:v>
                </c:pt>
                <c:pt idx="173">
                  <c:v>-20.309999999999999</c:v>
                </c:pt>
                <c:pt idx="174">
                  <c:v>-21.09</c:v>
                </c:pt>
                <c:pt idx="175">
                  <c:v>-21.78</c:v>
                </c:pt>
                <c:pt idx="176">
                  <c:v>-22.56</c:v>
                </c:pt>
                <c:pt idx="177">
                  <c:v>-23.35</c:v>
                </c:pt>
                <c:pt idx="178">
                  <c:v>-24.03</c:v>
                </c:pt>
                <c:pt idx="179">
                  <c:v>-24.68</c:v>
                </c:pt>
                <c:pt idx="180">
                  <c:v>-25.33</c:v>
                </c:pt>
                <c:pt idx="181">
                  <c:v>-26.07</c:v>
                </c:pt>
                <c:pt idx="182">
                  <c:v>-26.68</c:v>
                </c:pt>
                <c:pt idx="183">
                  <c:v>-27.4</c:v>
                </c:pt>
                <c:pt idx="184">
                  <c:v>-28.08</c:v>
                </c:pt>
                <c:pt idx="185">
                  <c:v>-28.92</c:v>
                </c:pt>
                <c:pt idx="186">
                  <c:v>-29.68</c:v>
                </c:pt>
                <c:pt idx="187">
                  <c:v>-30.74</c:v>
                </c:pt>
                <c:pt idx="188">
                  <c:v>-32.4</c:v>
                </c:pt>
                <c:pt idx="189">
                  <c:v>-35.1</c:v>
                </c:pt>
                <c:pt idx="190">
                  <c:v>-39.31</c:v>
                </c:pt>
                <c:pt idx="191">
                  <c:v>-43.32</c:v>
                </c:pt>
                <c:pt idx="192">
                  <c:v>-43.09</c:v>
                </c:pt>
                <c:pt idx="193">
                  <c:v>-40.049999999999997</c:v>
                </c:pt>
                <c:pt idx="194">
                  <c:v>-37.409999999999997</c:v>
                </c:pt>
                <c:pt idx="195">
                  <c:v>-35.71</c:v>
                </c:pt>
                <c:pt idx="196">
                  <c:v>-34.74</c:v>
                </c:pt>
                <c:pt idx="197">
                  <c:v>-34.08</c:v>
                </c:pt>
                <c:pt idx="198">
                  <c:v>-33.72</c:v>
                </c:pt>
                <c:pt idx="199">
                  <c:v>-33.6</c:v>
                </c:pt>
                <c:pt idx="200">
                  <c:v>-33.799999999999997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2-43B4-A350-400D83C5EAAE}"/>
            </c:ext>
          </c:extLst>
        </c:ser>
        <c:ser>
          <c:idx val="1"/>
          <c:order val="3"/>
          <c:tx>
            <c:strRef>
              <c:f>'Case 2'!$C$1</c:f>
              <c:strCache>
                <c:ptCount val="1"/>
                <c:pt idx="0">
                  <c:v>Xs(Case2)</c:v>
                </c:pt>
              </c:strCache>
            </c:strRef>
          </c:tx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2'!$C$2:$C$202</c:f>
              <c:numCache>
                <c:formatCode>General</c:formatCode>
                <c:ptCount val="201"/>
                <c:pt idx="1">
                  <c:v>2.64</c:v>
                </c:pt>
                <c:pt idx="2">
                  <c:v>0.54</c:v>
                </c:pt>
                <c:pt idx="3">
                  <c:v>-0.38</c:v>
                </c:pt>
                <c:pt idx="4">
                  <c:v>-1.01</c:v>
                </c:pt>
                <c:pt idx="5">
                  <c:v>-1.51</c:v>
                </c:pt>
                <c:pt idx="6">
                  <c:v>-1.98</c:v>
                </c:pt>
                <c:pt idx="7">
                  <c:v>-2.44</c:v>
                </c:pt>
                <c:pt idx="8">
                  <c:v>-2.86</c:v>
                </c:pt>
                <c:pt idx="9">
                  <c:v>-3.25</c:v>
                </c:pt>
                <c:pt idx="10">
                  <c:v>-3.6</c:v>
                </c:pt>
                <c:pt idx="11">
                  <c:v>-4.01</c:v>
                </c:pt>
                <c:pt idx="12">
                  <c:v>-4.32</c:v>
                </c:pt>
                <c:pt idx="13">
                  <c:v>-4.63</c:v>
                </c:pt>
                <c:pt idx="14">
                  <c:v>-4.9800000000000004</c:v>
                </c:pt>
                <c:pt idx="15">
                  <c:v>-5.25</c:v>
                </c:pt>
                <c:pt idx="16">
                  <c:v>-5.56</c:v>
                </c:pt>
                <c:pt idx="17">
                  <c:v>-5.77</c:v>
                </c:pt>
                <c:pt idx="18">
                  <c:v>-6.04</c:v>
                </c:pt>
                <c:pt idx="19">
                  <c:v>-6.23</c:v>
                </c:pt>
                <c:pt idx="20">
                  <c:v>-6.45</c:v>
                </c:pt>
                <c:pt idx="21">
                  <c:v>-6.61</c:v>
                </c:pt>
                <c:pt idx="22">
                  <c:v>-6.79</c:v>
                </c:pt>
                <c:pt idx="23">
                  <c:v>-6.9</c:v>
                </c:pt>
                <c:pt idx="24">
                  <c:v>-7.03</c:v>
                </c:pt>
                <c:pt idx="25">
                  <c:v>-7.09</c:v>
                </c:pt>
                <c:pt idx="26">
                  <c:v>-7.17</c:v>
                </c:pt>
                <c:pt idx="27">
                  <c:v>-7.25</c:v>
                </c:pt>
                <c:pt idx="28">
                  <c:v>-7.3</c:v>
                </c:pt>
                <c:pt idx="29">
                  <c:v>-7.31</c:v>
                </c:pt>
                <c:pt idx="30">
                  <c:v>-7.3</c:v>
                </c:pt>
                <c:pt idx="31">
                  <c:v>-7.27</c:v>
                </c:pt>
                <c:pt idx="32">
                  <c:v>-7.2</c:v>
                </c:pt>
                <c:pt idx="33">
                  <c:v>-7.12</c:v>
                </c:pt>
                <c:pt idx="34">
                  <c:v>-7.07</c:v>
                </c:pt>
                <c:pt idx="35">
                  <c:v>-6.97</c:v>
                </c:pt>
                <c:pt idx="36">
                  <c:v>-6.83</c:v>
                </c:pt>
                <c:pt idx="37">
                  <c:v>-6.74</c:v>
                </c:pt>
                <c:pt idx="38">
                  <c:v>-6.59</c:v>
                </c:pt>
                <c:pt idx="39">
                  <c:v>-6.45</c:v>
                </c:pt>
                <c:pt idx="40">
                  <c:v>-6.27</c:v>
                </c:pt>
                <c:pt idx="41">
                  <c:v>-6.13</c:v>
                </c:pt>
                <c:pt idx="42">
                  <c:v>-5.88</c:v>
                </c:pt>
                <c:pt idx="43">
                  <c:v>-5.69</c:v>
                </c:pt>
                <c:pt idx="44">
                  <c:v>-5.46</c:v>
                </c:pt>
                <c:pt idx="45">
                  <c:v>-5.21</c:v>
                </c:pt>
                <c:pt idx="46">
                  <c:v>-4.9400000000000004</c:v>
                </c:pt>
                <c:pt idx="47">
                  <c:v>-4.6900000000000004</c:v>
                </c:pt>
                <c:pt idx="48">
                  <c:v>-4.41</c:v>
                </c:pt>
                <c:pt idx="49">
                  <c:v>-4.13</c:v>
                </c:pt>
                <c:pt idx="50">
                  <c:v>-3.79</c:v>
                </c:pt>
                <c:pt idx="51">
                  <c:v>-3.44</c:v>
                </c:pt>
                <c:pt idx="52">
                  <c:v>-3.04</c:v>
                </c:pt>
                <c:pt idx="53">
                  <c:v>-2.71</c:v>
                </c:pt>
                <c:pt idx="54">
                  <c:v>-2.38</c:v>
                </c:pt>
                <c:pt idx="55">
                  <c:v>-2.04</c:v>
                </c:pt>
                <c:pt idx="56">
                  <c:v>-1.72</c:v>
                </c:pt>
                <c:pt idx="57">
                  <c:v>-1.35</c:v>
                </c:pt>
                <c:pt idx="58">
                  <c:v>-0.98</c:v>
                </c:pt>
                <c:pt idx="59">
                  <c:v>-0.59</c:v>
                </c:pt>
                <c:pt idx="60">
                  <c:v>-0.18</c:v>
                </c:pt>
                <c:pt idx="61">
                  <c:v>0.22</c:v>
                </c:pt>
                <c:pt idx="62">
                  <c:v>0.61</c:v>
                </c:pt>
                <c:pt idx="63">
                  <c:v>1.02</c:v>
                </c:pt>
                <c:pt idx="64">
                  <c:v>1.42</c:v>
                </c:pt>
                <c:pt idx="65">
                  <c:v>1.82</c:v>
                </c:pt>
                <c:pt idx="66">
                  <c:v>2.25</c:v>
                </c:pt>
                <c:pt idx="67">
                  <c:v>2.69</c:v>
                </c:pt>
                <c:pt idx="68">
                  <c:v>3.14</c:v>
                </c:pt>
                <c:pt idx="69">
                  <c:v>3.56</c:v>
                </c:pt>
                <c:pt idx="70">
                  <c:v>4.03</c:v>
                </c:pt>
                <c:pt idx="71">
                  <c:v>4.46</c:v>
                </c:pt>
                <c:pt idx="72">
                  <c:v>4.92</c:v>
                </c:pt>
                <c:pt idx="73">
                  <c:v>5.39</c:v>
                </c:pt>
                <c:pt idx="74">
                  <c:v>5.9</c:v>
                </c:pt>
                <c:pt idx="75">
                  <c:v>6.34</c:v>
                </c:pt>
                <c:pt idx="76">
                  <c:v>6.85</c:v>
                </c:pt>
                <c:pt idx="77">
                  <c:v>7.35</c:v>
                </c:pt>
                <c:pt idx="78">
                  <c:v>7.84</c:v>
                </c:pt>
                <c:pt idx="79">
                  <c:v>8.3699999999999992</c:v>
                </c:pt>
                <c:pt idx="80">
                  <c:v>8.86</c:v>
                </c:pt>
                <c:pt idx="81">
                  <c:v>9.4</c:v>
                </c:pt>
                <c:pt idx="82">
                  <c:v>9.92</c:v>
                </c:pt>
                <c:pt idx="83">
                  <c:v>10.42</c:v>
                </c:pt>
                <c:pt idx="84">
                  <c:v>10.96</c:v>
                </c:pt>
                <c:pt idx="85">
                  <c:v>11.48</c:v>
                </c:pt>
                <c:pt idx="86">
                  <c:v>12.05</c:v>
                </c:pt>
                <c:pt idx="87">
                  <c:v>12.57</c:v>
                </c:pt>
                <c:pt idx="88">
                  <c:v>13.14</c:v>
                </c:pt>
                <c:pt idx="89">
                  <c:v>13.7</c:v>
                </c:pt>
                <c:pt idx="90">
                  <c:v>14.24</c:v>
                </c:pt>
                <c:pt idx="91">
                  <c:v>14.82</c:v>
                </c:pt>
                <c:pt idx="92">
                  <c:v>15.42</c:v>
                </c:pt>
                <c:pt idx="93">
                  <c:v>15.99</c:v>
                </c:pt>
                <c:pt idx="94">
                  <c:v>16.559999999999999</c:v>
                </c:pt>
                <c:pt idx="95">
                  <c:v>17.16</c:v>
                </c:pt>
                <c:pt idx="96">
                  <c:v>17.78</c:v>
                </c:pt>
                <c:pt idx="97">
                  <c:v>18.38</c:v>
                </c:pt>
                <c:pt idx="98">
                  <c:v>18.989999999999998</c:v>
                </c:pt>
                <c:pt idx="99">
                  <c:v>19.59</c:v>
                </c:pt>
                <c:pt idx="100">
                  <c:v>20.21</c:v>
                </c:pt>
                <c:pt idx="101">
                  <c:v>20.84</c:v>
                </c:pt>
                <c:pt idx="102">
                  <c:v>21.43</c:v>
                </c:pt>
                <c:pt idx="103">
                  <c:v>22.13</c:v>
                </c:pt>
                <c:pt idx="104">
                  <c:v>22.73</c:v>
                </c:pt>
                <c:pt idx="105">
                  <c:v>23.37</c:v>
                </c:pt>
                <c:pt idx="106">
                  <c:v>24.05</c:v>
                </c:pt>
                <c:pt idx="107">
                  <c:v>24.73</c:v>
                </c:pt>
                <c:pt idx="108">
                  <c:v>25.41</c:v>
                </c:pt>
                <c:pt idx="109">
                  <c:v>26.16</c:v>
                </c:pt>
                <c:pt idx="110">
                  <c:v>26.77</c:v>
                </c:pt>
                <c:pt idx="111">
                  <c:v>27.46</c:v>
                </c:pt>
                <c:pt idx="112">
                  <c:v>28.17</c:v>
                </c:pt>
                <c:pt idx="113">
                  <c:v>28.9</c:v>
                </c:pt>
                <c:pt idx="114">
                  <c:v>29.61</c:v>
                </c:pt>
                <c:pt idx="115">
                  <c:v>30.35</c:v>
                </c:pt>
                <c:pt idx="116">
                  <c:v>31.05</c:v>
                </c:pt>
                <c:pt idx="117">
                  <c:v>31.84</c:v>
                </c:pt>
                <c:pt idx="118">
                  <c:v>32.58</c:v>
                </c:pt>
                <c:pt idx="119">
                  <c:v>33.369999999999997</c:v>
                </c:pt>
                <c:pt idx="120">
                  <c:v>34.159999999999997</c:v>
                </c:pt>
                <c:pt idx="121">
                  <c:v>34.9</c:v>
                </c:pt>
                <c:pt idx="122">
                  <c:v>35.75</c:v>
                </c:pt>
                <c:pt idx="123">
                  <c:v>36.58</c:v>
                </c:pt>
                <c:pt idx="124">
                  <c:v>37.409999999999997</c:v>
                </c:pt>
                <c:pt idx="125">
                  <c:v>38.28</c:v>
                </c:pt>
                <c:pt idx="126">
                  <c:v>39.159999999999997</c:v>
                </c:pt>
                <c:pt idx="127">
                  <c:v>39.92</c:v>
                </c:pt>
                <c:pt idx="128">
                  <c:v>40.83</c:v>
                </c:pt>
                <c:pt idx="129">
                  <c:v>41.75</c:v>
                </c:pt>
                <c:pt idx="130">
                  <c:v>42.59</c:v>
                </c:pt>
                <c:pt idx="131">
                  <c:v>43.57</c:v>
                </c:pt>
                <c:pt idx="132">
                  <c:v>44.52</c:v>
                </c:pt>
                <c:pt idx="133">
                  <c:v>45.41</c:v>
                </c:pt>
                <c:pt idx="134">
                  <c:v>46.43</c:v>
                </c:pt>
                <c:pt idx="135">
                  <c:v>47.52</c:v>
                </c:pt>
                <c:pt idx="136">
                  <c:v>48.49</c:v>
                </c:pt>
                <c:pt idx="137">
                  <c:v>49.56</c:v>
                </c:pt>
                <c:pt idx="138">
                  <c:v>50.68</c:v>
                </c:pt>
                <c:pt idx="139">
                  <c:v>51.75</c:v>
                </c:pt>
                <c:pt idx="140">
                  <c:v>52.99</c:v>
                </c:pt>
                <c:pt idx="141">
                  <c:v>54.12</c:v>
                </c:pt>
                <c:pt idx="142">
                  <c:v>55.25</c:v>
                </c:pt>
                <c:pt idx="143">
                  <c:v>56.51</c:v>
                </c:pt>
                <c:pt idx="144">
                  <c:v>57.69</c:v>
                </c:pt>
                <c:pt idx="145">
                  <c:v>59.03</c:v>
                </c:pt>
                <c:pt idx="146">
                  <c:v>60.21</c:v>
                </c:pt>
                <c:pt idx="147">
                  <c:v>61.49</c:v>
                </c:pt>
                <c:pt idx="148">
                  <c:v>62.8</c:v>
                </c:pt>
                <c:pt idx="149">
                  <c:v>64.13</c:v>
                </c:pt>
                <c:pt idx="150">
                  <c:v>65.59</c:v>
                </c:pt>
                <c:pt idx="151">
                  <c:v>67.14</c:v>
                </c:pt>
                <c:pt idx="152">
                  <c:v>68.84</c:v>
                </c:pt>
                <c:pt idx="153">
                  <c:v>70.650000000000006</c:v>
                </c:pt>
                <c:pt idx="154">
                  <c:v>72.680000000000007</c:v>
                </c:pt>
                <c:pt idx="155">
                  <c:v>74.989999999999995</c:v>
                </c:pt>
                <c:pt idx="156">
                  <c:v>77.42</c:v>
                </c:pt>
                <c:pt idx="157">
                  <c:v>79.900000000000006</c:v>
                </c:pt>
                <c:pt idx="158">
                  <c:v>82.14</c:v>
                </c:pt>
                <c:pt idx="159">
                  <c:v>82.13</c:v>
                </c:pt>
                <c:pt idx="160">
                  <c:v>76.33</c:v>
                </c:pt>
                <c:pt idx="161">
                  <c:v>63.57</c:v>
                </c:pt>
                <c:pt idx="162">
                  <c:v>53.36</c:v>
                </c:pt>
                <c:pt idx="163">
                  <c:v>51.41</c:v>
                </c:pt>
                <c:pt idx="164">
                  <c:v>53.48</c:v>
                </c:pt>
                <c:pt idx="165">
                  <c:v>55.87</c:v>
                </c:pt>
                <c:pt idx="166">
                  <c:v>58.03</c:v>
                </c:pt>
                <c:pt idx="167">
                  <c:v>59.51</c:v>
                </c:pt>
                <c:pt idx="168">
                  <c:v>60.42</c:v>
                </c:pt>
                <c:pt idx="169">
                  <c:v>60.89</c:v>
                </c:pt>
                <c:pt idx="170">
                  <c:v>61.05</c:v>
                </c:pt>
                <c:pt idx="171">
                  <c:v>60.72</c:v>
                </c:pt>
                <c:pt idx="172">
                  <c:v>59.91</c:v>
                </c:pt>
                <c:pt idx="173">
                  <c:v>58.78</c:v>
                </c:pt>
                <c:pt idx="174">
                  <c:v>57.42</c:v>
                </c:pt>
                <c:pt idx="175">
                  <c:v>55.47</c:v>
                </c:pt>
                <c:pt idx="176">
                  <c:v>53.29</c:v>
                </c:pt>
                <c:pt idx="177">
                  <c:v>50.65</c:v>
                </c:pt>
                <c:pt idx="178">
                  <c:v>47.86</c:v>
                </c:pt>
                <c:pt idx="179">
                  <c:v>44.78</c:v>
                </c:pt>
                <c:pt idx="180">
                  <c:v>41.82</c:v>
                </c:pt>
                <c:pt idx="181">
                  <c:v>38.17</c:v>
                </c:pt>
                <c:pt idx="182">
                  <c:v>34.4</c:v>
                </c:pt>
                <c:pt idx="183">
                  <c:v>30.26</c:v>
                </c:pt>
                <c:pt idx="184">
                  <c:v>25.52</c:v>
                </c:pt>
                <c:pt idx="185">
                  <c:v>20.55</c:v>
                </c:pt>
                <c:pt idx="186">
                  <c:v>15.02</c:v>
                </c:pt>
                <c:pt idx="187">
                  <c:v>9.24</c:v>
                </c:pt>
                <c:pt idx="188">
                  <c:v>2.97</c:v>
                </c:pt>
                <c:pt idx="189">
                  <c:v>-3.54</c:v>
                </c:pt>
                <c:pt idx="190">
                  <c:v>-10.08</c:v>
                </c:pt>
                <c:pt idx="191">
                  <c:v>-17.420000000000002</c:v>
                </c:pt>
                <c:pt idx="192">
                  <c:v>-24.47</c:v>
                </c:pt>
                <c:pt idx="193">
                  <c:v>-31.42</c:v>
                </c:pt>
                <c:pt idx="194">
                  <c:v>-38.43</c:v>
                </c:pt>
                <c:pt idx="195">
                  <c:v>-44.92</c:v>
                </c:pt>
                <c:pt idx="196">
                  <c:v>-51.31</c:v>
                </c:pt>
                <c:pt idx="197">
                  <c:v>-57.13</c:v>
                </c:pt>
                <c:pt idx="198">
                  <c:v>-62.94</c:v>
                </c:pt>
                <c:pt idx="199">
                  <c:v>-68.03</c:v>
                </c:pt>
                <c:pt idx="200">
                  <c:v>-72.599999999999994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2-43B4-A350-400D83C5EAAE}"/>
            </c:ext>
          </c:extLst>
        </c:ser>
        <c:ser>
          <c:idx val="0"/>
          <c:order val="4"/>
          <c:tx>
            <c:strRef>
              <c:f>'Case 1'!$C$1</c:f>
              <c:strCache>
                <c:ptCount val="1"/>
                <c:pt idx="0">
                  <c:v>Xs(Case1)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1'!$C$2:$C$202</c:f>
              <c:numCache>
                <c:formatCode>General</c:formatCode>
                <c:ptCount val="201"/>
                <c:pt idx="1">
                  <c:v>2.2000000000000002</c:v>
                </c:pt>
                <c:pt idx="2">
                  <c:v>-0.33</c:v>
                </c:pt>
                <c:pt idx="3">
                  <c:v>-1.79</c:v>
                </c:pt>
                <c:pt idx="4">
                  <c:v>-2.87</c:v>
                </c:pt>
                <c:pt idx="5">
                  <c:v>-3.82</c:v>
                </c:pt>
                <c:pt idx="6">
                  <c:v>-4.74</c:v>
                </c:pt>
                <c:pt idx="7">
                  <c:v>-5.57</c:v>
                </c:pt>
                <c:pt idx="8">
                  <c:v>-6.35</c:v>
                </c:pt>
                <c:pt idx="9">
                  <c:v>-7.12</c:v>
                </c:pt>
                <c:pt idx="10">
                  <c:v>-7.84</c:v>
                </c:pt>
                <c:pt idx="11">
                  <c:v>-8.51</c:v>
                </c:pt>
                <c:pt idx="12">
                  <c:v>-9.1</c:v>
                </c:pt>
                <c:pt idx="13">
                  <c:v>-9.6999999999999993</c:v>
                </c:pt>
                <c:pt idx="14">
                  <c:v>-10.19</c:v>
                </c:pt>
                <c:pt idx="15">
                  <c:v>-10.7</c:v>
                </c:pt>
                <c:pt idx="16">
                  <c:v>-11.14</c:v>
                </c:pt>
                <c:pt idx="17">
                  <c:v>-11.49</c:v>
                </c:pt>
                <c:pt idx="18">
                  <c:v>-11.84</c:v>
                </c:pt>
                <c:pt idx="19">
                  <c:v>-12.07</c:v>
                </c:pt>
                <c:pt idx="20">
                  <c:v>-12.33</c:v>
                </c:pt>
                <c:pt idx="21">
                  <c:v>-12.5</c:v>
                </c:pt>
                <c:pt idx="22">
                  <c:v>-12.65</c:v>
                </c:pt>
                <c:pt idx="23">
                  <c:v>-12.78</c:v>
                </c:pt>
                <c:pt idx="24">
                  <c:v>-12.84</c:v>
                </c:pt>
                <c:pt idx="25">
                  <c:v>-12.86</c:v>
                </c:pt>
                <c:pt idx="26">
                  <c:v>-12.81</c:v>
                </c:pt>
                <c:pt idx="27">
                  <c:v>-12.74</c:v>
                </c:pt>
                <c:pt idx="28">
                  <c:v>-12.66</c:v>
                </c:pt>
                <c:pt idx="29">
                  <c:v>-12.52</c:v>
                </c:pt>
                <c:pt idx="30">
                  <c:v>-12.36</c:v>
                </c:pt>
                <c:pt idx="31">
                  <c:v>-12.19</c:v>
                </c:pt>
                <c:pt idx="32">
                  <c:v>-11.98</c:v>
                </c:pt>
                <c:pt idx="33">
                  <c:v>-11.74</c:v>
                </c:pt>
                <c:pt idx="34">
                  <c:v>-11.46</c:v>
                </c:pt>
                <c:pt idx="35">
                  <c:v>-11.22</c:v>
                </c:pt>
                <c:pt idx="36">
                  <c:v>-10.88</c:v>
                </c:pt>
                <c:pt idx="37">
                  <c:v>-10.55</c:v>
                </c:pt>
                <c:pt idx="38">
                  <c:v>-10.24</c:v>
                </c:pt>
                <c:pt idx="39">
                  <c:v>-9.9</c:v>
                </c:pt>
                <c:pt idx="40">
                  <c:v>-9.52</c:v>
                </c:pt>
                <c:pt idx="41">
                  <c:v>-9.14</c:v>
                </c:pt>
                <c:pt idx="42">
                  <c:v>-8.76</c:v>
                </c:pt>
                <c:pt idx="43">
                  <c:v>-8.33</c:v>
                </c:pt>
                <c:pt idx="44">
                  <c:v>-7.89</c:v>
                </c:pt>
                <c:pt idx="45">
                  <c:v>-7.49</c:v>
                </c:pt>
                <c:pt idx="46">
                  <c:v>-7.04</c:v>
                </c:pt>
                <c:pt idx="47">
                  <c:v>-6.62</c:v>
                </c:pt>
                <c:pt idx="48">
                  <c:v>-6.12</c:v>
                </c:pt>
                <c:pt idx="49">
                  <c:v>-5.64</c:v>
                </c:pt>
                <c:pt idx="50">
                  <c:v>-5.18</c:v>
                </c:pt>
                <c:pt idx="51">
                  <c:v>-4.63</c:v>
                </c:pt>
                <c:pt idx="52">
                  <c:v>-4.1399999999999997</c:v>
                </c:pt>
                <c:pt idx="53">
                  <c:v>-3.63</c:v>
                </c:pt>
                <c:pt idx="54">
                  <c:v>-3.17</c:v>
                </c:pt>
                <c:pt idx="55">
                  <c:v>-2.66</c:v>
                </c:pt>
                <c:pt idx="56">
                  <c:v>-2.15</c:v>
                </c:pt>
                <c:pt idx="57">
                  <c:v>-1.65</c:v>
                </c:pt>
                <c:pt idx="58">
                  <c:v>-1.1299999999999999</c:v>
                </c:pt>
                <c:pt idx="59">
                  <c:v>-0.6</c:v>
                </c:pt>
                <c:pt idx="60">
                  <c:v>-0.09</c:v>
                </c:pt>
                <c:pt idx="61">
                  <c:v>0.46</c:v>
                </c:pt>
                <c:pt idx="62">
                  <c:v>0.98</c:v>
                </c:pt>
                <c:pt idx="63">
                  <c:v>1.5</c:v>
                </c:pt>
                <c:pt idx="64">
                  <c:v>2.0499999999999998</c:v>
                </c:pt>
                <c:pt idx="65">
                  <c:v>2.6</c:v>
                </c:pt>
                <c:pt idx="66">
                  <c:v>3.13</c:v>
                </c:pt>
                <c:pt idx="67">
                  <c:v>3.68</c:v>
                </c:pt>
                <c:pt idx="68">
                  <c:v>4.25</c:v>
                </c:pt>
                <c:pt idx="69">
                  <c:v>4.79</c:v>
                </c:pt>
                <c:pt idx="70">
                  <c:v>5.35</c:v>
                </c:pt>
                <c:pt idx="71">
                  <c:v>5.91</c:v>
                </c:pt>
                <c:pt idx="72">
                  <c:v>6.48</c:v>
                </c:pt>
                <c:pt idx="73">
                  <c:v>7.04</c:v>
                </c:pt>
                <c:pt idx="74">
                  <c:v>7.62</c:v>
                </c:pt>
                <c:pt idx="75">
                  <c:v>8.1999999999999993</c:v>
                </c:pt>
                <c:pt idx="76">
                  <c:v>8.77</c:v>
                </c:pt>
                <c:pt idx="77">
                  <c:v>9.36</c:v>
                </c:pt>
                <c:pt idx="78">
                  <c:v>9.93</c:v>
                </c:pt>
                <c:pt idx="79">
                  <c:v>10.54</c:v>
                </c:pt>
                <c:pt idx="80">
                  <c:v>11.11</c:v>
                </c:pt>
                <c:pt idx="81">
                  <c:v>11.71</c:v>
                </c:pt>
                <c:pt idx="82">
                  <c:v>12.32</c:v>
                </c:pt>
                <c:pt idx="83">
                  <c:v>12.92</c:v>
                </c:pt>
                <c:pt idx="84">
                  <c:v>13.51</c:v>
                </c:pt>
                <c:pt idx="85">
                  <c:v>14.12</c:v>
                </c:pt>
                <c:pt idx="86">
                  <c:v>14.74</c:v>
                </c:pt>
                <c:pt idx="87">
                  <c:v>15.35</c:v>
                </c:pt>
                <c:pt idx="88">
                  <c:v>15.98</c:v>
                </c:pt>
                <c:pt idx="89">
                  <c:v>16.59</c:v>
                </c:pt>
                <c:pt idx="90">
                  <c:v>17.170000000000002</c:v>
                </c:pt>
                <c:pt idx="91">
                  <c:v>17.809999999999999</c:v>
                </c:pt>
                <c:pt idx="92">
                  <c:v>18.489999999999998</c:v>
                </c:pt>
                <c:pt idx="93">
                  <c:v>19.12</c:v>
                </c:pt>
                <c:pt idx="94">
                  <c:v>19.809999999999999</c:v>
                </c:pt>
                <c:pt idx="95">
                  <c:v>20.440000000000001</c:v>
                </c:pt>
                <c:pt idx="96">
                  <c:v>21.09</c:v>
                </c:pt>
                <c:pt idx="97">
                  <c:v>21.76</c:v>
                </c:pt>
                <c:pt idx="98">
                  <c:v>22.45</c:v>
                </c:pt>
                <c:pt idx="99">
                  <c:v>23.11</c:v>
                </c:pt>
                <c:pt idx="100">
                  <c:v>23.75</c:v>
                </c:pt>
                <c:pt idx="101">
                  <c:v>24.49</c:v>
                </c:pt>
                <c:pt idx="102">
                  <c:v>25.19</c:v>
                </c:pt>
                <c:pt idx="103">
                  <c:v>25.89</c:v>
                </c:pt>
                <c:pt idx="104">
                  <c:v>26.6</c:v>
                </c:pt>
                <c:pt idx="105">
                  <c:v>27.33</c:v>
                </c:pt>
                <c:pt idx="106">
                  <c:v>28.06</c:v>
                </c:pt>
                <c:pt idx="107">
                  <c:v>28.81</c:v>
                </c:pt>
                <c:pt idx="108">
                  <c:v>29.56</c:v>
                </c:pt>
                <c:pt idx="109">
                  <c:v>30.33</c:v>
                </c:pt>
                <c:pt idx="110">
                  <c:v>31.1</c:v>
                </c:pt>
                <c:pt idx="111">
                  <c:v>31.86</c:v>
                </c:pt>
                <c:pt idx="112">
                  <c:v>32.67</c:v>
                </c:pt>
                <c:pt idx="113">
                  <c:v>33.47</c:v>
                </c:pt>
                <c:pt idx="114">
                  <c:v>34.26</c:v>
                </c:pt>
                <c:pt idx="115">
                  <c:v>35.1</c:v>
                </c:pt>
                <c:pt idx="116">
                  <c:v>35.92</c:v>
                </c:pt>
                <c:pt idx="117">
                  <c:v>36.79</c:v>
                </c:pt>
                <c:pt idx="118">
                  <c:v>37.64</c:v>
                </c:pt>
                <c:pt idx="119">
                  <c:v>38.520000000000003</c:v>
                </c:pt>
                <c:pt idx="120">
                  <c:v>39.409999999999997</c:v>
                </c:pt>
                <c:pt idx="121">
                  <c:v>40.299999999999997</c:v>
                </c:pt>
                <c:pt idx="122">
                  <c:v>41.25</c:v>
                </c:pt>
                <c:pt idx="123">
                  <c:v>42.2</c:v>
                </c:pt>
                <c:pt idx="124">
                  <c:v>43.11</c:v>
                </c:pt>
                <c:pt idx="125">
                  <c:v>44.1</c:v>
                </c:pt>
                <c:pt idx="126">
                  <c:v>45.08</c:v>
                </c:pt>
                <c:pt idx="127">
                  <c:v>46.03</c:v>
                </c:pt>
                <c:pt idx="128">
                  <c:v>47.07</c:v>
                </c:pt>
                <c:pt idx="129">
                  <c:v>48.15</c:v>
                </c:pt>
                <c:pt idx="130">
                  <c:v>49.22</c:v>
                </c:pt>
                <c:pt idx="131">
                  <c:v>50.27</c:v>
                </c:pt>
                <c:pt idx="132">
                  <c:v>51.36</c:v>
                </c:pt>
                <c:pt idx="133">
                  <c:v>52.48</c:v>
                </c:pt>
                <c:pt idx="134">
                  <c:v>53.62</c:v>
                </c:pt>
                <c:pt idx="135">
                  <c:v>54.77</c:v>
                </c:pt>
                <c:pt idx="136">
                  <c:v>55.99</c:v>
                </c:pt>
                <c:pt idx="137">
                  <c:v>57.22</c:v>
                </c:pt>
                <c:pt idx="138">
                  <c:v>58.44</c:v>
                </c:pt>
                <c:pt idx="139">
                  <c:v>59.73</c:v>
                </c:pt>
                <c:pt idx="140">
                  <c:v>61</c:v>
                </c:pt>
                <c:pt idx="141">
                  <c:v>62.37</c:v>
                </c:pt>
                <c:pt idx="142">
                  <c:v>63.73</c:v>
                </c:pt>
                <c:pt idx="143">
                  <c:v>65.16</c:v>
                </c:pt>
                <c:pt idx="144">
                  <c:v>66.62</c:v>
                </c:pt>
                <c:pt idx="145">
                  <c:v>68.11</c:v>
                </c:pt>
                <c:pt idx="146">
                  <c:v>69.599999999999994</c:v>
                </c:pt>
                <c:pt idx="147">
                  <c:v>71.14</c:v>
                </c:pt>
                <c:pt idx="148">
                  <c:v>72.739999999999995</c:v>
                </c:pt>
                <c:pt idx="149">
                  <c:v>74.34</c:v>
                </c:pt>
                <c:pt idx="150">
                  <c:v>76.03</c:v>
                </c:pt>
                <c:pt idx="151">
                  <c:v>77.8</c:v>
                </c:pt>
                <c:pt idx="152">
                  <c:v>79.45</c:v>
                </c:pt>
                <c:pt idx="153">
                  <c:v>81.42</c:v>
                </c:pt>
                <c:pt idx="154">
                  <c:v>83.3</c:v>
                </c:pt>
                <c:pt idx="155">
                  <c:v>85.17</c:v>
                </c:pt>
                <c:pt idx="156">
                  <c:v>87.1</c:v>
                </c:pt>
                <c:pt idx="157">
                  <c:v>89.16</c:v>
                </c:pt>
                <c:pt idx="158">
                  <c:v>91.32</c:v>
                </c:pt>
                <c:pt idx="159">
                  <c:v>93.47</c:v>
                </c:pt>
                <c:pt idx="160">
                  <c:v>95.79</c:v>
                </c:pt>
                <c:pt idx="161">
                  <c:v>98.14</c:v>
                </c:pt>
                <c:pt idx="162">
                  <c:v>100.61</c:v>
                </c:pt>
                <c:pt idx="163">
                  <c:v>103.25</c:v>
                </c:pt>
                <c:pt idx="164">
                  <c:v>105.55</c:v>
                </c:pt>
                <c:pt idx="165">
                  <c:v>108.57</c:v>
                </c:pt>
                <c:pt idx="166">
                  <c:v>111.42</c:v>
                </c:pt>
                <c:pt idx="167">
                  <c:v>114.35</c:v>
                </c:pt>
                <c:pt idx="168">
                  <c:v>117.43</c:v>
                </c:pt>
                <c:pt idx="169">
                  <c:v>120.64</c:v>
                </c:pt>
                <c:pt idx="170">
                  <c:v>123.85</c:v>
                </c:pt>
                <c:pt idx="171">
                  <c:v>127.37</c:v>
                </c:pt>
                <c:pt idx="172">
                  <c:v>130.82</c:v>
                </c:pt>
                <c:pt idx="173">
                  <c:v>134.19999999999999</c:v>
                </c:pt>
                <c:pt idx="174">
                  <c:v>137.82</c:v>
                </c:pt>
                <c:pt idx="175">
                  <c:v>141.52000000000001</c:v>
                </c:pt>
                <c:pt idx="176">
                  <c:v>145.29</c:v>
                </c:pt>
                <c:pt idx="177">
                  <c:v>148.85</c:v>
                </c:pt>
                <c:pt idx="178">
                  <c:v>152.83000000000001</c:v>
                </c:pt>
                <c:pt idx="179">
                  <c:v>156.82</c:v>
                </c:pt>
                <c:pt idx="180">
                  <c:v>160.75</c:v>
                </c:pt>
                <c:pt idx="181">
                  <c:v>165.02</c:v>
                </c:pt>
                <c:pt idx="182">
                  <c:v>168.9</c:v>
                </c:pt>
                <c:pt idx="183">
                  <c:v>173.46</c:v>
                </c:pt>
                <c:pt idx="184">
                  <c:v>177.87</c:v>
                </c:pt>
                <c:pt idx="185">
                  <c:v>182.02</c:v>
                </c:pt>
                <c:pt idx="186">
                  <c:v>186.43</c:v>
                </c:pt>
                <c:pt idx="187">
                  <c:v>190.78</c:v>
                </c:pt>
                <c:pt idx="188">
                  <c:v>194.65</c:v>
                </c:pt>
                <c:pt idx="189">
                  <c:v>198.29</c:v>
                </c:pt>
                <c:pt idx="190">
                  <c:v>201.35</c:v>
                </c:pt>
                <c:pt idx="191">
                  <c:v>203.43</c:v>
                </c:pt>
                <c:pt idx="192">
                  <c:v>204.23</c:v>
                </c:pt>
                <c:pt idx="193">
                  <c:v>203.87</c:v>
                </c:pt>
                <c:pt idx="194">
                  <c:v>199.87</c:v>
                </c:pt>
                <c:pt idx="195">
                  <c:v>194.77</c:v>
                </c:pt>
                <c:pt idx="196">
                  <c:v>185.97</c:v>
                </c:pt>
                <c:pt idx="197">
                  <c:v>173.27</c:v>
                </c:pt>
                <c:pt idx="198">
                  <c:v>155.87</c:v>
                </c:pt>
                <c:pt idx="199">
                  <c:v>133.02000000000001</c:v>
                </c:pt>
                <c:pt idx="200">
                  <c:v>102.6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D82-43B4-A350-400D83C5E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600879"/>
        <c:axId val="783387375"/>
      </c:scatterChart>
      <c:valAx>
        <c:axId val="981600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3387375"/>
        <c:crosses val="autoZero"/>
        <c:crossBetween val="midCat"/>
      </c:valAx>
      <c:valAx>
        <c:axId val="78338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600879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5"/>
          <c:order val="0"/>
          <c:tx>
            <c:strRef>
              <c:f>Case6!$C$1</c:f>
              <c:strCache>
                <c:ptCount val="1"/>
                <c:pt idx="0">
                  <c:v>Xs(Case6)</c:v>
                </c:pt>
              </c:strCache>
            </c:strRef>
          </c:tx>
          <c:marker>
            <c:symbol val="none"/>
          </c:marker>
          <c:xVal>
            <c:numRef>
              <c:f>Case6!$A$2:$A$202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Case6!$C$2:$C$202</c:f>
              <c:numCache>
                <c:formatCode>General</c:formatCode>
                <c:ptCount val="201"/>
                <c:pt idx="1">
                  <c:v>2.73</c:v>
                </c:pt>
                <c:pt idx="2">
                  <c:v>1.36</c:v>
                </c:pt>
                <c:pt idx="3">
                  <c:v>1</c:v>
                </c:pt>
                <c:pt idx="4">
                  <c:v>0.87</c:v>
                </c:pt>
                <c:pt idx="5">
                  <c:v>0.89</c:v>
                </c:pt>
                <c:pt idx="6">
                  <c:v>0.92</c:v>
                </c:pt>
                <c:pt idx="7">
                  <c:v>0.95</c:v>
                </c:pt>
                <c:pt idx="8">
                  <c:v>0.99</c:v>
                </c:pt>
                <c:pt idx="9">
                  <c:v>1.0900000000000001</c:v>
                </c:pt>
                <c:pt idx="10">
                  <c:v>1.1499999999999999</c:v>
                </c:pt>
                <c:pt idx="11">
                  <c:v>1.2</c:v>
                </c:pt>
                <c:pt idx="12">
                  <c:v>1.31</c:v>
                </c:pt>
                <c:pt idx="13">
                  <c:v>1.4</c:v>
                </c:pt>
                <c:pt idx="14">
                  <c:v>1.48</c:v>
                </c:pt>
                <c:pt idx="15">
                  <c:v>1.53</c:v>
                </c:pt>
                <c:pt idx="16">
                  <c:v>1.64</c:v>
                </c:pt>
                <c:pt idx="17">
                  <c:v>1.7</c:v>
                </c:pt>
                <c:pt idx="18">
                  <c:v>1.77</c:v>
                </c:pt>
                <c:pt idx="19">
                  <c:v>1.87</c:v>
                </c:pt>
                <c:pt idx="20">
                  <c:v>1.95</c:v>
                </c:pt>
                <c:pt idx="21">
                  <c:v>1.99</c:v>
                </c:pt>
                <c:pt idx="22">
                  <c:v>2.13</c:v>
                </c:pt>
                <c:pt idx="23">
                  <c:v>2.2400000000000002</c:v>
                </c:pt>
                <c:pt idx="24">
                  <c:v>2.29</c:v>
                </c:pt>
                <c:pt idx="25">
                  <c:v>2.4300000000000002</c:v>
                </c:pt>
                <c:pt idx="26">
                  <c:v>2.4700000000000002</c:v>
                </c:pt>
                <c:pt idx="27">
                  <c:v>2.54</c:v>
                </c:pt>
                <c:pt idx="28">
                  <c:v>2.65</c:v>
                </c:pt>
                <c:pt idx="29">
                  <c:v>2.73</c:v>
                </c:pt>
                <c:pt idx="30">
                  <c:v>2.76</c:v>
                </c:pt>
                <c:pt idx="31">
                  <c:v>2.99</c:v>
                </c:pt>
                <c:pt idx="32">
                  <c:v>2.96</c:v>
                </c:pt>
                <c:pt idx="33">
                  <c:v>3.02</c:v>
                </c:pt>
                <c:pt idx="34">
                  <c:v>3.18</c:v>
                </c:pt>
                <c:pt idx="35">
                  <c:v>3.37</c:v>
                </c:pt>
                <c:pt idx="36">
                  <c:v>3.46</c:v>
                </c:pt>
                <c:pt idx="37">
                  <c:v>3.48</c:v>
                </c:pt>
                <c:pt idx="38">
                  <c:v>3.65</c:v>
                </c:pt>
                <c:pt idx="39">
                  <c:v>3.65</c:v>
                </c:pt>
                <c:pt idx="40">
                  <c:v>3.67</c:v>
                </c:pt>
                <c:pt idx="41">
                  <c:v>3.84</c:v>
                </c:pt>
                <c:pt idx="42">
                  <c:v>3.96</c:v>
                </c:pt>
                <c:pt idx="43">
                  <c:v>3.96</c:v>
                </c:pt>
                <c:pt idx="44">
                  <c:v>4.09</c:v>
                </c:pt>
                <c:pt idx="45">
                  <c:v>4.13</c:v>
                </c:pt>
                <c:pt idx="46">
                  <c:v>4.18</c:v>
                </c:pt>
                <c:pt idx="47">
                  <c:v>4.22</c:v>
                </c:pt>
                <c:pt idx="48">
                  <c:v>4.2300000000000004</c:v>
                </c:pt>
                <c:pt idx="49">
                  <c:v>4.28</c:v>
                </c:pt>
                <c:pt idx="50">
                  <c:v>4.51</c:v>
                </c:pt>
                <c:pt idx="51">
                  <c:v>4.9800000000000004</c:v>
                </c:pt>
                <c:pt idx="52">
                  <c:v>5.35</c:v>
                </c:pt>
                <c:pt idx="53">
                  <c:v>5.36</c:v>
                </c:pt>
                <c:pt idx="54">
                  <c:v>5.4</c:v>
                </c:pt>
                <c:pt idx="55">
                  <c:v>5.42</c:v>
                </c:pt>
                <c:pt idx="56">
                  <c:v>5.53</c:v>
                </c:pt>
                <c:pt idx="57">
                  <c:v>5.6</c:v>
                </c:pt>
                <c:pt idx="58">
                  <c:v>5.67</c:v>
                </c:pt>
                <c:pt idx="59">
                  <c:v>5.77</c:v>
                </c:pt>
                <c:pt idx="60">
                  <c:v>5.9</c:v>
                </c:pt>
                <c:pt idx="61">
                  <c:v>5.92</c:v>
                </c:pt>
                <c:pt idx="62">
                  <c:v>5.95</c:v>
                </c:pt>
                <c:pt idx="63">
                  <c:v>6.01</c:v>
                </c:pt>
                <c:pt idx="64">
                  <c:v>6.06</c:v>
                </c:pt>
                <c:pt idx="65">
                  <c:v>6.12</c:v>
                </c:pt>
                <c:pt idx="66">
                  <c:v>6.13</c:v>
                </c:pt>
                <c:pt idx="67">
                  <c:v>6.17</c:v>
                </c:pt>
                <c:pt idx="68">
                  <c:v>6.2</c:v>
                </c:pt>
                <c:pt idx="69">
                  <c:v>6.22</c:v>
                </c:pt>
                <c:pt idx="70">
                  <c:v>6.24</c:v>
                </c:pt>
                <c:pt idx="71">
                  <c:v>6.31</c:v>
                </c:pt>
                <c:pt idx="72">
                  <c:v>6.31</c:v>
                </c:pt>
                <c:pt idx="73">
                  <c:v>6.3</c:v>
                </c:pt>
                <c:pt idx="74">
                  <c:v>6.3</c:v>
                </c:pt>
                <c:pt idx="75">
                  <c:v>6.3</c:v>
                </c:pt>
                <c:pt idx="76">
                  <c:v>6.32</c:v>
                </c:pt>
                <c:pt idx="77">
                  <c:v>6.28</c:v>
                </c:pt>
                <c:pt idx="78">
                  <c:v>6.32</c:v>
                </c:pt>
                <c:pt idx="79">
                  <c:v>6.31</c:v>
                </c:pt>
                <c:pt idx="80">
                  <c:v>6.3</c:v>
                </c:pt>
                <c:pt idx="81">
                  <c:v>6.34</c:v>
                </c:pt>
                <c:pt idx="82">
                  <c:v>6.3</c:v>
                </c:pt>
                <c:pt idx="83">
                  <c:v>6.23</c:v>
                </c:pt>
                <c:pt idx="84">
                  <c:v>6.22</c:v>
                </c:pt>
                <c:pt idx="85">
                  <c:v>6.25</c:v>
                </c:pt>
                <c:pt idx="86">
                  <c:v>6.09</c:v>
                </c:pt>
                <c:pt idx="87">
                  <c:v>6.14</c:v>
                </c:pt>
                <c:pt idx="88">
                  <c:v>6.01</c:v>
                </c:pt>
                <c:pt idx="89">
                  <c:v>5.96</c:v>
                </c:pt>
                <c:pt idx="90">
                  <c:v>5.85</c:v>
                </c:pt>
                <c:pt idx="91">
                  <c:v>5.8</c:v>
                </c:pt>
                <c:pt idx="92">
                  <c:v>5.65</c:v>
                </c:pt>
                <c:pt idx="93">
                  <c:v>5.61</c:v>
                </c:pt>
                <c:pt idx="94">
                  <c:v>5.45</c:v>
                </c:pt>
                <c:pt idx="95">
                  <c:v>5.33</c:v>
                </c:pt>
                <c:pt idx="96">
                  <c:v>5.16</c:v>
                </c:pt>
                <c:pt idx="97">
                  <c:v>5.03</c:v>
                </c:pt>
                <c:pt idx="98">
                  <c:v>4.8099999999999996</c:v>
                </c:pt>
                <c:pt idx="99">
                  <c:v>4.5999999999999996</c:v>
                </c:pt>
                <c:pt idx="100">
                  <c:v>4.4000000000000004</c:v>
                </c:pt>
                <c:pt idx="101">
                  <c:v>4.1900000000000004</c:v>
                </c:pt>
                <c:pt idx="102">
                  <c:v>3.97</c:v>
                </c:pt>
                <c:pt idx="103">
                  <c:v>3.72</c:v>
                </c:pt>
                <c:pt idx="104">
                  <c:v>3.46</c:v>
                </c:pt>
                <c:pt idx="105">
                  <c:v>3.1</c:v>
                </c:pt>
                <c:pt idx="106">
                  <c:v>2.86</c:v>
                </c:pt>
                <c:pt idx="107">
                  <c:v>2.4700000000000002</c:v>
                </c:pt>
                <c:pt idx="108">
                  <c:v>2.12</c:v>
                </c:pt>
                <c:pt idx="109">
                  <c:v>1.8</c:v>
                </c:pt>
                <c:pt idx="110">
                  <c:v>1.5</c:v>
                </c:pt>
                <c:pt idx="111">
                  <c:v>1.24</c:v>
                </c:pt>
                <c:pt idx="112">
                  <c:v>1.07</c:v>
                </c:pt>
                <c:pt idx="113">
                  <c:v>1.07</c:v>
                </c:pt>
                <c:pt idx="114">
                  <c:v>1.07</c:v>
                </c:pt>
                <c:pt idx="115">
                  <c:v>1.29</c:v>
                </c:pt>
                <c:pt idx="116">
                  <c:v>1.62</c:v>
                </c:pt>
                <c:pt idx="117">
                  <c:v>2.34</c:v>
                </c:pt>
                <c:pt idx="118">
                  <c:v>3.48</c:v>
                </c:pt>
                <c:pt idx="119">
                  <c:v>4.67</c:v>
                </c:pt>
                <c:pt idx="120">
                  <c:v>5.88</c:v>
                </c:pt>
                <c:pt idx="121">
                  <c:v>6.56</c:v>
                </c:pt>
                <c:pt idx="122">
                  <c:v>6.75</c:v>
                </c:pt>
                <c:pt idx="123">
                  <c:v>6.69</c:v>
                </c:pt>
                <c:pt idx="124">
                  <c:v>6.51</c:v>
                </c:pt>
                <c:pt idx="125">
                  <c:v>6.19</c:v>
                </c:pt>
                <c:pt idx="126">
                  <c:v>6.02</c:v>
                </c:pt>
                <c:pt idx="127">
                  <c:v>5.71</c:v>
                </c:pt>
                <c:pt idx="128">
                  <c:v>5.2</c:v>
                </c:pt>
                <c:pt idx="129">
                  <c:v>4.59</c:v>
                </c:pt>
                <c:pt idx="130">
                  <c:v>3.95</c:v>
                </c:pt>
                <c:pt idx="131">
                  <c:v>3.3</c:v>
                </c:pt>
                <c:pt idx="132">
                  <c:v>2.62</c:v>
                </c:pt>
                <c:pt idx="133">
                  <c:v>1.79</c:v>
                </c:pt>
                <c:pt idx="134">
                  <c:v>0.94</c:v>
                </c:pt>
                <c:pt idx="135">
                  <c:v>-0.01</c:v>
                </c:pt>
                <c:pt idx="136">
                  <c:v>-0.91</c:v>
                </c:pt>
                <c:pt idx="137">
                  <c:v>-1.63</c:v>
                </c:pt>
                <c:pt idx="138">
                  <c:v>-2.42</c:v>
                </c:pt>
                <c:pt idx="139">
                  <c:v>-3.22</c:v>
                </c:pt>
                <c:pt idx="140">
                  <c:v>-4.01</c:v>
                </c:pt>
                <c:pt idx="141">
                  <c:v>-4.79</c:v>
                </c:pt>
                <c:pt idx="142">
                  <c:v>-5.57</c:v>
                </c:pt>
                <c:pt idx="143">
                  <c:v>-6.54</c:v>
                </c:pt>
                <c:pt idx="144">
                  <c:v>-7.25</c:v>
                </c:pt>
                <c:pt idx="145">
                  <c:v>-8.1199999999999992</c:v>
                </c:pt>
                <c:pt idx="146">
                  <c:v>-8.9</c:v>
                </c:pt>
                <c:pt idx="147">
                  <c:v>-9.7200000000000006</c:v>
                </c:pt>
                <c:pt idx="148">
                  <c:v>-10.44</c:v>
                </c:pt>
                <c:pt idx="149">
                  <c:v>-11.27</c:v>
                </c:pt>
                <c:pt idx="150">
                  <c:v>-12.15</c:v>
                </c:pt>
                <c:pt idx="151">
                  <c:v>-12.93</c:v>
                </c:pt>
                <c:pt idx="152">
                  <c:v>-13.86</c:v>
                </c:pt>
                <c:pt idx="153">
                  <c:v>-14.76</c:v>
                </c:pt>
                <c:pt idx="154">
                  <c:v>-15.64</c:v>
                </c:pt>
                <c:pt idx="155">
                  <c:v>-16.55</c:v>
                </c:pt>
                <c:pt idx="156">
                  <c:v>-17.440000000000001</c:v>
                </c:pt>
                <c:pt idx="157">
                  <c:v>-18.32</c:v>
                </c:pt>
                <c:pt idx="158">
                  <c:v>-19.079999999999998</c:v>
                </c:pt>
                <c:pt idx="159">
                  <c:v>-20</c:v>
                </c:pt>
                <c:pt idx="160">
                  <c:v>-20.95</c:v>
                </c:pt>
                <c:pt idx="161">
                  <c:v>-21.75</c:v>
                </c:pt>
                <c:pt idx="162">
                  <c:v>-22.62</c:v>
                </c:pt>
                <c:pt idx="163">
                  <c:v>-23.39</c:v>
                </c:pt>
                <c:pt idx="164">
                  <c:v>-24.15</c:v>
                </c:pt>
                <c:pt idx="165">
                  <c:v>-25</c:v>
                </c:pt>
                <c:pt idx="166">
                  <c:v>-25.65</c:v>
                </c:pt>
                <c:pt idx="167">
                  <c:v>-26.27</c:v>
                </c:pt>
                <c:pt idx="168">
                  <c:v>-26.89</c:v>
                </c:pt>
                <c:pt idx="169">
                  <c:v>-27.5</c:v>
                </c:pt>
                <c:pt idx="170">
                  <c:v>-28.03</c:v>
                </c:pt>
                <c:pt idx="171">
                  <c:v>-28.49</c:v>
                </c:pt>
                <c:pt idx="172">
                  <c:v>-28.93</c:v>
                </c:pt>
                <c:pt idx="173">
                  <c:v>-29.27</c:v>
                </c:pt>
                <c:pt idx="174">
                  <c:v>-29.67</c:v>
                </c:pt>
                <c:pt idx="175">
                  <c:v>-30.02</c:v>
                </c:pt>
                <c:pt idx="176">
                  <c:v>-30.32</c:v>
                </c:pt>
                <c:pt idx="177">
                  <c:v>-30.5</c:v>
                </c:pt>
                <c:pt idx="178">
                  <c:v>-30.66</c:v>
                </c:pt>
                <c:pt idx="179">
                  <c:v>-30.81</c:v>
                </c:pt>
                <c:pt idx="180">
                  <c:v>-30.94</c:v>
                </c:pt>
                <c:pt idx="181">
                  <c:v>-31.05</c:v>
                </c:pt>
                <c:pt idx="182">
                  <c:v>-30.98</c:v>
                </c:pt>
                <c:pt idx="183">
                  <c:v>-30.92</c:v>
                </c:pt>
                <c:pt idx="184">
                  <c:v>-30.93</c:v>
                </c:pt>
                <c:pt idx="185">
                  <c:v>-30.91</c:v>
                </c:pt>
                <c:pt idx="186">
                  <c:v>-30.78</c:v>
                </c:pt>
                <c:pt idx="187">
                  <c:v>-30.62</c:v>
                </c:pt>
                <c:pt idx="188">
                  <c:v>-30.56</c:v>
                </c:pt>
                <c:pt idx="189">
                  <c:v>-30.43</c:v>
                </c:pt>
                <c:pt idx="190">
                  <c:v>-30.39</c:v>
                </c:pt>
                <c:pt idx="191">
                  <c:v>-30.33</c:v>
                </c:pt>
                <c:pt idx="192">
                  <c:v>-30.28</c:v>
                </c:pt>
                <c:pt idx="193">
                  <c:v>-30.41</c:v>
                </c:pt>
                <c:pt idx="194">
                  <c:v>-30.52</c:v>
                </c:pt>
                <c:pt idx="195">
                  <c:v>-30.64</c:v>
                </c:pt>
                <c:pt idx="196">
                  <c:v>-30.98</c:v>
                </c:pt>
                <c:pt idx="197">
                  <c:v>-31.37</c:v>
                </c:pt>
                <c:pt idx="198">
                  <c:v>-31.8</c:v>
                </c:pt>
                <c:pt idx="199">
                  <c:v>-32.36</c:v>
                </c:pt>
                <c:pt idx="200">
                  <c:v>-33.11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3DC-4838-B4C1-85C1D94E6721}"/>
            </c:ext>
          </c:extLst>
        </c:ser>
        <c:ser>
          <c:idx val="4"/>
          <c:order val="1"/>
          <c:tx>
            <c:strRef>
              <c:f>'Case 5'!$C$1</c:f>
              <c:strCache>
                <c:ptCount val="1"/>
                <c:pt idx="0">
                  <c:v>Xs(Case5)</c:v>
                </c:pt>
              </c:strCache>
            </c:strRef>
          </c:tx>
          <c:marker>
            <c:symbol val="none"/>
          </c:marker>
          <c:xVal>
            <c:numRef>
              <c:f>'Case 5'!$A$2:$A$202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5'!$C$2:$C$202</c:f>
              <c:numCache>
                <c:formatCode>General</c:formatCode>
                <c:ptCount val="201"/>
                <c:pt idx="1">
                  <c:v>2.75</c:v>
                </c:pt>
                <c:pt idx="2">
                  <c:v>1.29</c:v>
                </c:pt>
                <c:pt idx="3">
                  <c:v>0.88</c:v>
                </c:pt>
                <c:pt idx="4">
                  <c:v>0.75</c:v>
                </c:pt>
                <c:pt idx="5">
                  <c:v>0.74</c:v>
                </c:pt>
                <c:pt idx="6">
                  <c:v>0.69</c:v>
                </c:pt>
                <c:pt idx="7">
                  <c:v>0.68</c:v>
                </c:pt>
                <c:pt idx="8">
                  <c:v>0.59</c:v>
                </c:pt>
                <c:pt idx="9">
                  <c:v>0.67</c:v>
                </c:pt>
                <c:pt idx="10">
                  <c:v>0.68</c:v>
                </c:pt>
                <c:pt idx="11">
                  <c:v>0.67</c:v>
                </c:pt>
                <c:pt idx="12">
                  <c:v>0.7</c:v>
                </c:pt>
                <c:pt idx="13">
                  <c:v>0.72</c:v>
                </c:pt>
                <c:pt idx="14">
                  <c:v>0.72</c:v>
                </c:pt>
                <c:pt idx="15">
                  <c:v>0.73</c:v>
                </c:pt>
                <c:pt idx="16">
                  <c:v>0.8</c:v>
                </c:pt>
                <c:pt idx="17">
                  <c:v>0.86</c:v>
                </c:pt>
                <c:pt idx="18">
                  <c:v>0.83</c:v>
                </c:pt>
                <c:pt idx="19">
                  <c:v>0.85</c:v>
                </c:pt>
                <c:pt idx="20">
                  <c:v>0.89</c:v>
                </c:pt>
                <c:pt idx="21">
                  <c:v>0.94</c:v>
                </c:pt>
                <c:pt idx="22">
                  <c:v>0.99</c:v>
                </c:pt>
                <c:pt idx="23">
                  <c:v>1.05</c:v>
                </c:pt>
                <c:pt idx="24">
                  <c:v>1.02</c:v>
                </c:pt>
                <c:pt idx="25">
                  <c:v>1.1499999999999999</c:v>
                </c:pt>
                <c:pt idx="26">
                  <c:v>1.19</c:v>
                </c:pt>
                <c:pt idx="27">
                  <c:v>1.22</c:v>
                </c:pt>
                <c:pt idx="28">
                  <c:v>1.26</c:v>
                </c:pt>
                <c:pt idx="29">
                  <c:v>1.37</c:v>
                </c:pt>
                <c:pt idx="30">
                  <c:v>1.37</c:v>
                </c:pt>
                <c:pt idx="31">
                  <c:v>1.5</c:v>
                </c:pt>
                <c:pt idx="32">
                  <c:v>1.54</c:v>
                </c:pt>
                <c:pt idx="33">
                  <c:v>1.59</c:v>
                </c:pt>
                <c:pt idx="34">
                  <c:v>1.68</c:v>
                </c:pt>
                <c:pt idx="35">
                  <c:v>1.87</c:v>
                </c:pt>
                <c:pt idx="36">
                  <c:v>1.93</c:v>
                </c:pt>
                <c:pt idx="37">
                  <c:v>1.9</c:v>
                </c:pt>
                <c:pt idx="38">
                  <c:v>2.0699999999999998</c:v>
                </c:pt>
                <c:pt idx="39">
                  <c:v>2.17</c:v>
                </c:pt>
                <c:pt idx="40">
                  <c:v>2.21</c:v>
                </c:pt>
                <c:pt idx="41">
                  <c:v>2.2599999999999998</c:v>
                </c:pt>
                <c:pt idx="42">
                  <c:v>2.4500000000000002</c:v>
                </c:pt>
                <c:pt idx="43">
                  <c:v>2.46</c:v>
                </c:pt>
                <c:pt idx="44">
                  <c:v>2.58</c:v>
                </c:pt>
                <c:pt idx="45">
                  <c:v>2.69</c:v>
                </c:pt>
                <c:pt idx="46">
                  <c:v>2.77</c:v>
                </c:pt>
                <c:pt idx="47">
                  <c:v>2.86</c:v>
                </c:pt>
                <c:pt idx="48">
                  <c:v>2.94</c:v>
                </c:pt>
                <c:pt idx="49">
                  <c:v>3.02</c:v>
                </c:pt>
                <c:pt idx="50">
                  <c:v>3.28</c:v>
                </c:pt>
                <c:pt idx="51">
                  <c:v>3.9</c:v>
                </c:pt>
                <c:pt idx="52">
                  <c:v>4.3099999999999996</c:v>
                </c:pt>
                <c:pt idx="53">
                  <c:v>4.34</c:v>
                </c:pt>
                <c:pt idx="54">
                  <c:v>4.34</c:v>
                </c:pt>
                <c:pt idx="55">
                  <c:v>4.3899999999999997</c:v>
                </c:pt>
                <c:pt idx="56">
                  <c:v>4.5199999999999996</c:v>
                </c:pt>
                <c:pt idx="57">
                  <c:v>4.6500000000000004</c:v>
                </c:pt>
                <c:pt idx="58">
                  <c:v>4.76</c:v>
                </c:pt>
                <c:pt idx="59">
                  <c:v>4.8899999999999997</c:v>
                </c:pt>
                <c:pt idx="60">
                  <c:v>4.9800000000000004</c:v>
                </c:pt>
                <c:pt idx="61">
                  <c:v>5.0599999999999996</c:v>
                </c:pt>
                <c:pt idx="62">
                  <c:v>5.19</c:v>
                </c:pt>
                <c:pt idx="63">
                  <c:v>5.27</c:v>
                </c:pt>
                <c:pt idx="64">
                  <c:v>5.36</c:v>
                </c:pt>
                <c:pt idx="65">
                  <c:v>5.48</c:v>
                </c:pt>
                <c:pt idx="66">
                  <c:v>5.59</c:v>
                </c:pt>
                <c:pt idx="67">
                  <c:v>5.71</c:v>
                </c:pt>
                <c:pt idx="68">
                  <c:v>5.79</c:v>
                </c:pt>
                <c:pt idx="69">
                  <c:v>5.89</c:v>
                </c:pt>
                <c:pt idx="70">
                  <c:v>5.97</c:v>
                </c:pt>
                <c:pt idx="71">
                  <c:v>6.06</c:v>
                </c:pt>
                <c:pt idx="72">
                  <c:v>6.18</c:v>
                </c:pt>
                <c:pt idx="73">
                  <c:v>6.26</c:v>
                </c:pt>
                <c:pt idx="74">
                  <c:v>6.36</c:v>
                </c:pt>
                <c:pt idx="75">
                  <c:v>6.48</c:v>
                </c:pt>
                <c:pt idx="76">
                  <c:v>6.5</c:v>
                </c:pt>
                <c:pt idx="77">
                  <c:v>6.57</c:v>
                </c:pt>
                <c:pt idx="78">
                  <c:v>6.68</c:v>
                </c:pt>
                <c:pt idx="79">
                  <c:v>6.71</c:v>
                </c:pt>
                <c:pt idx="80">
                  <c:v>6.78</c:v>
                </c:pt>
                <c:pt idx="81">
                  <c:v>6.88</c:v>
                </c:pt>
                <c:pt idx="82">
                  <c:v>6.9</c:v>
                </c:pt>
                <c:pt idx="83">
                  <c:v>6.97</c:v>
                </c:pt>
                <c:pt idx="84">
                  <c:v>6.98</c:v>
                </c:pt>
                <c:pt idx="85">
                  <c:v>7.03</c:v>
                </c:pt>
                <c:pt idx="86">
                  <c:v>7.03</c:v>
                </c:pt>
                <c:pt idx="87">
                  <c:v>7.04</c:v>
                </c:pt>
                <c:pt idx="88">
                  <c:v>7</c:v>
                </c:pt>
                <c:pt idx="89">
                  <c:v>6.98</c:v>
                </c:pt>
                <c:pt idx="90">
                  <c:v>7.01</c:v>
                </c:pt>
                <c:pt idx="91">
                  <c:v>6.98</c:v>
                </c:pt>
                <c:pt idx="92">
                  <c:v>6.94</c:v>
                </c:pt>
                <c:pt idx="93">
                  <c:v>6.84</c:v>
                </c:pt>
                <c:pt idx="94">
                  <c:v>6.82</c:v>
                </c:pt>
                <c:pt idx="95">
                  <c:v>6.7</c:v>
                </c:pt>
                <c:pt idx="96">
                  <c:v>6.64</c:v>
                </c:pt>
                <c:pt idx="97">
                  <c:v>6.52</c:v>
                </c:pt>
                <c:pt idx="98">
                  <c:v>6.4</c:v>
                </c:pt>
                <c:pt idx="99">
                  <c:v>6.26</c:v>
                </c:pt>
                <c:pt idx="100">
                  <c:v>6.12</c:v>
                </c:pt>
                <c:pt idx="101">
                  <c:v>5.95</c:v>
                </c:pt>
                <c:pt idx="102">
                  <c:v>5.74</c:v>
                </c:pt>
                <c:pt idx="103">
                  <c:v>5.61</c:v>
                </c:pt>
                <c:pt idx="104">
                  <c:v>5.43</c:v>
                </c:pt>
                <c:pt idx="105">
                  <c:v>5.18</c:v>
                </c:pt>
                <c:pt idx="106">
                  <c:v>5.09</c:v>
                </c:pt>
                <c:pt idx="107">
                  <c:v>4.8600000000000003</c:v>
                </c:pt>
                <c:pt idx="108">
                  <c:v>4.7</c:v>
                </c:pt>
                <c:pt idx="109">
                  <c:v>4.55</c:v>
                </c:pt>
                <c:pt idx="110">
                  <c:v>4.46</c:v>
                </c:pt>
                <c:pt idx="111">
                  <c:v>4.5599999999999996</c:v>
                </c:pt>
                <c:pt idx="112">
                  <c:v>4.8499999999999996</c:v>
                </c:pt>
                <c:pt idx="113">
                  <c:v>5.3</c:v>
                </c:pt>
                <c:pt idx="114">
                  <c:v>5.76</c:v>
                </c:pt>
                <c:pt idx="115">
                  <c:v>6.24</c:v>
                </c:pt>
                <c:pt idx="116">
                  <c:v>6.88</c:v>
                </c:pt>
                <c:pt idx="117">
                  <c:v>7.53</c:v>
                </c:pt>
                <c:pt idx="118">
                  <c:v>8.08</c:v>
                </c:pt>
                <c:pt idx="119">
                  <c:v>8.27</c:v>
                </c:pt>
                <c:pt idx="120">
                  <c:v>8.17</c:v>
                </c:pt>
                <c:pt idx="121">
                  <c:v>7.52</c:v>
                </c:pt>
                <c:pt idx="122">
                  <c:v>6.85</c:v>
                </c:pt>
                <c:pt idx="123">
                  <c:v>6.39</c:v>
                </c:pt>
                <c:pt idx="124">
                  <c:v>6.41</c:v>
                </c:pt>
                <c:pt idx="125">
                  <c:v>5.84</c:v>
                </c:pt>
                <c:pt idx="126">
                  <c:v>4.8499999999999996</c:v>
                </c:pt>
                <c:pt idx="127">
                  <c:v>3.87</c:v>
                </c:pt>
                <c:pt idx="128">
                  <c:v>2.88</c:v>
                </c:pt>
                <c:pt idx="129">
                  <c:v>1.9</c:v>
                </c:pt>
                <c:pt idx="130">
                  <c:v>1.07</c:v>
                </c:pt>
                <c:pt idx="131">
                  <c:v>0.4</c:v>
                </c:pt>
                <c:pt idx="132">
                  <c:v>-0.47</c:v>
                </c:pt>
                <c:pt idx="133">
                  <c:v>-1.52</c:v>
                </c:pt>
                <c:pt idx="134">
                  <c:v>-2.34</c:v>
                </c:pt>
                <c:pt idx="135">
                  <c:v>-3.14</c:v>
                </c:pt>
                <c:pt idx="136">
                  <c:v>-4.09</c:v>
                </c:pt>
                <c:pt idx="137">
                  <c:v>-4.82</c:v>
                </c:pt>
                <c:pt idx="138">
                  <c:v>-5.45</c:v>
                </c:pt>
                <c:pt idx="139">
                  <c:v>-6.3</c:v>
                </c:pt>
                <c:pt idx="140">
                  <c:v>-7.02</c:v>
                </c:pt>
                <c:pt idx="141">
                  <c:v>-7.87</c:v>
                </c:pt>
                <c:pt idx="142">
                  <c:v>-8.68</c:v>
                </c:pt>
                <c:pt idx="143">
                  <c:v>-9.33</c:v>
                </c:pt>
                <c:pt idx="144">
                  <c:v>-10.17</c:v>
                </c:pt>
                <c:pt idx="145">
                  <c:v>-10.93</c:v>
                </c:pt>
                <c:pt idx="146">
                  <c:v>-11.58</c:v>
                </c:pt>
                <c:pt idx="147">
                  <c:v>-12.26</c:v>
                </c:pt>
                <c:pt idx="148">
                  <c:v>-12.88</c:v>
                </c:pt>
                <c:pt idx="149">
                  <c:v>-13.52</c:v>
                </c:pt>
                <c:pt idx="150">
                  <c:v>-14.22</c:v>
                </c:pt>
                <c:pt idx="151">
                  <c:v>-14.94</c:v>
                </c:pt>
                <c:pt idx="152">
                  <c:v>-15.6</c:v>
                </c:pt>
                <c:pt idx="153">
                  <c:v>-16.3</c:v>
                </c:pt>
                <c:pt idx="154">
                  <c:v>-16.899999999999999</c:v>
                </c:pt>
                <c:pt idx="155">
                  <c:v>-17.52</c:v>
                </c:pt>
                <c:pt idx="156">
                  <c:v>-18.11</c:v>
                </c:pt>
                <c:pt idx="157">
                  <c:v>-18.71</c:v>
                </c:pt>
                <c:pt idx="158">
                  <c:v>-19.27</c:v>
                </c:pt>
                <c:pt idx="159">
                  <c:v>-19.87</c:v>
                </c:pt>
                <c:pt idx="160">
                  <c:v>-20.41</c:v>
                </c:pt>
                <c:pt idx="161">
                  <c:v>-20.86</c:v>
                </c:pt>
                <c:pt idx="162">
                  <c:v>-21.31</c:v>
                </c:pt>
                <c:pt idx="163">
                  <c:v>-21.72</c:v>
                </c:pt>
                <c:pt idx="164">
                  <c:v>-22.18</c:v>
                </c:pt>
                <c:pt idx="165">
                  <c:v>-22.49</c:v>
                </c:pt>
                <c:pt idx="166">
                  <c:v>-22.86</c:v>
                </c:pt>
                <c:pt idx="167">
                  <c:v>-23.06</c:v>
                </c:pt>
                <c:pt idx="168">
                  <c:v>-23.39</c:v>
                </c:pt>
                <c:pt idx="169">
                  <c:v>-23.63</c:v>
                </c:pt>
                <c:pt idx="170">
                  <c:v>-23.87</c:v>
                </c:pt>
                <c:pt idx="171">
                  <c:v>-24.04</c:v>
                </c:pt>
                <c:pt idx="172">
                  <c:v>-24.16</c:v>
                </c:pt>
                <c:pt idx="173">
                  <c:v>-24.25</c:v>
                </c:pt>
                <c:pt idx="174">
                  <c:v>-24.36</c:v>
                </c:pt>
                <c:pt idx="175">
                  <c:v>-24.43</c:v>
                </c:pt>
                <c:pt idx="176">
                  <c:v>-24.52</c:v>
                </c:pt>
                <c:pt idx="177">
                  <c:v>-24.51</c:v>
                </c:pt>
                <c:pt idx="178">
                  <c:v>-24.48</c:v>
                </c:pt>
                <c:pt idx="179">
                  <c:v>-24.49</c:v>
                </c:pt>
                <c:pt idx="180">
                  <c:v>-24.39</c:v>
                </c:pt>
                <c:pt idx="181">
                  <c:v>-24.34</c:v>
                </c:pt>
                <c:pt idx="182">
                  <c:v>-24.21</c:v>
                </c:pt>
                <c:pt idx="183">
                  <c:v>-24.11</c:v>
                </c:pt>
                <c:pt idx="184">
                  <c:v>-23.96</c:v>
                </c:pt>
                <c:pt idx="185">
                  <c:v>-23.83</c:v>
                </c:pt>
                <c:pt idx="186">
                  <c:v>-23.68</c:v>
                </c:pt>
                <c:pt idx="187">
                  <c:v>-23.52</c:v>
                </c:pt>
                <c:pt idx="188">
                  <c:v>-23.33</c:v>
                </c:pt>
                <c:pt idx="189">
                  <c:v>-23.13</c:v>
                </c:pt>
                <c:pt idx="190">
                  <c:v>-23.02</c:v>
                </c:pt>
                <c:pt idx="191">
                  <c:v>-22.82</c:v>
                </c:pt>
                <c:pt idx="192">
                  <c:v>-22.68</c:v>
                </c:pt>
                <c:pt idx="193">
                  <c:v>-22.57</c:v>
                </c:pt>
                <c:pt idx="194">
                  <c:v>-22.47</c:v>
                </c:pt>
                <c:pt idx="195">
                  <c:v>-22.5</c:v>
                </c:pt>
                <c:pt idx="196">
                  <c:v>-22.53</c:v>
                </c:pt>
                <c:pt idx="197">
                  <c:v>-22.52</c:v>
                </c:pt>
                <c:pt idx="198">
                  <c:v>-22.64</c:v>
                </c:pt>
                <c:pt idx="199">
                  <c:v>-22.81</c:v>
                </c:pt>
                <c:pt idx="200">
                  <c:v>-22.9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DC-4838-B4C1-85C1D94E6721}"/>
            </c:ext>
          </c:extLst>
        </c:ser>
        <c:ser>
          <c:idx val="3"/>
          <c:order val="2"/>
          <c:tx>
            <c:strRef>
              <c:f>'Case 4'!$C$1</c:f>
              <c:strCache>
                <c:ptCount val="1"/>
                <c:pt idx="0">
                  <c:v>Xs(Case4)</c:v>
                </c:pt>
              </c:strCache>
            </c:strRef>
          </c:tx>
          <c:marker>
            <c:symbol val="none"/>
          </c:marker>
          <c:xVal>
            <c:numRef>
              <c:f>'Case 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4'!$C$2:$C$202</c:f>
              <c:numCache>
                <c:formatCode>General</c:formatCode>
                <c:ptCount val="201"/>
                <c:pt idx="1">
                  <c:v>2.58</c:v>
                </c:pt>
                <c:pt idx="2">
                  <c:v>1.0900000000000001</c:v>
                </c:pt>
                <c:pt idx="3">
                  <c:v>0.66</c:v>
                </c:pt>
                <c:pt idx="4">
                  <c:v>0.39</c:v>
                </c:pt>
                <c:pt idx="5">
                  <c:v>0.26</c:v>
                </c:pt>
                <c:pt idx="6">
                  <c:v>0.15</c:v>
                </c:pt>
                <c:pt idx="7">
                  <c:v>0.02</c:v>
                </c:pt>
                <c:pt idx="8">
                  <c:v>-0.02</c:v>
                </c:pt>
                <c:pt idx="9">
                  <c:v>-0.14000000000000001</c:v>
                </c:pt>
                <c:pt idx="10">
                  <c:v>-0.16</c:v>
                </c:pt>
                <c:pt idx="11">
                  <c:v>-0.25</c:v>
                </c:pt>
                <c:pt idx="12">
                  <c:v>-0.28000000000000003</c:v>
                </c:pt>
                <c:pt idx="13">
                  <c:v>-0.34</c:v>
                </c:pt>
                <c:pt idx="14">
                  <c:v>-0.39</c:v>
                </c:pt>
                <c:pt idx="15">
                  <c:v>-0.41</c:v>
                </c:pt>
                <c:pt idx="16">
                  <c:v>-0.52</c:v>
                </c:pt>
                <c:pt idx="17">
                  <c:v>-0.53</c:v>
                </c:pt>
                <c:pt idx="18">
                  <c:v>-0.52</c:v>
                </c:pt>
                <c:pt idx="19">
                  <c:v>-0.55000000000000004</c:v>
                </c:pt>
                <c:pt idx="20">
                  <c:v>-0.61</c:v>
                </c:pt>
                <c:pt idx="21">
                  <c:v>-0.62</c:v>
                </c:pt>
                <c:pt idx="22">
                  <c:v>-0.66</c:v>
                </c:pt>
                <c:pt idx="23">
                  <c:v>-0.6</c:v>
                </c:pt>
                <c:pt idx="24">
                  <c:v>-0.64</c:v>
                </c:pt>
                <c:pt idx="25">
                  <c:v>-0.64</c:v>
                </c:pt>
                <c:pt idx="26">
                  <c:v>-0.68</c:v>
                </c:pt>
                <c:pt idx="27">
                  <c:v>-0.6</c:v>
                </c:pt>
                <c:pt idx="28">
                  <c:v>-0.65</c:v>
                </c:pt>
                <c:pt idx="29">
                  <c:v>-0.61</c:v>
                </c:pt>
                <c:pt idx="30">
                  <c:v>-0.59</c:v>
                </c:pt>
                <c:pt idx="31">
                  <c:v>-0.54</c:v>
                </c:pt>
                <c:pt idx="32">
                  <c:v>-0.53</c:v>
                </c:pt>
                <c:pt idx="33">
                  <c:v>-0.46</c:v>
                </c:pt>
                <c:pt idx="34">
                  <c:v>-0.4</c:v>
                </c:pt>
                <c:pt idx="35">
                  <c:v>-0.36</c:v>
                </c:pt>
                <c:pt idx="36">
                  <c:v>-0.28999999999999998</c:v>
                </c:pt>
                <c:pt idx="37">
                  <c:v>-0.22</c:v>
                </c:pt>
                <c:pt idx="38">
                  <c:v>-0.17</c:v>
                </c:pt>
                <c:pt idx="39">
                  <c:v>-7.0000000000000007E-2</c:v>
                </c:pt>
                <c:pt idx="40">
                  <c:v>0.01</c:v>
                </c:pt>
                <c:pt idx="41">
                  <c:v>0.12</c:v>
                </c:pt>
                <c:pt idx="42">
                  <c:v>0.21</c:v>
                </c:pt>
                <c:pt idx="43">
                  <c:v>0.32</c:v>
                </c:pt>
                <c:pt idx="44">
                  <c:v>0.4</c:v>
                </c:pt>
                <c:pt idx="45">
                  <c:v>0.47</c:v>
                </c:pt>
                <c:pt idx="46">
                  <c:v>0.56999999999999995</c:v>
                </c:pt>
                <c:pt idx="47">
                  <c:v>0.66</c:v>
                </c:pt>
                <c:pt idx="48">
                  <c:v>0.78</c:v>
                </c:pt>
                <c:pt idx="49">
                  <c:v>0.92</c:v>
                </c:pt>
                <c:pt idx="50">
                  <c:v>1.1000000000000001</c:v>
                </c:pt>
                <c:pt idx="51">
                  <c:v>1.32</c:v>
                </c:pt>
                <c:pt idx="52">
                  <c:v>1.55</c:v>
                </c:pt>
                <c:pt idx="53">
                  <c:v>1.69</c:v>
                </c:pt>
                <c:pt idx="54">
                  <c:v>1.82</c:v>
                </c:pt>
                <c:pt idx="55">
                  <c:v>1.96</c:v>
                </c:pt>
                <c:pt idx="56">
                  <c:v>2.12</c:v>
                </c:pt>
                <c:pt idx="57">
                  <c:v>2.2799999999999998</c:v>
                </c:pt>
                <c:pt idx="58">
                  <c:v>2.44</c:v>
                </c:pt>
                <c:pt idx="59">
                  <c:v>2.62</c:v>
                </c:pt>
                <c:pt idx="60">
                  <c:v>2.79</c:v>
                </c:pt>
                <c:pt idx="61">
                  <c:v>2.98</c:v>
                </c:pt>
                <c:pt idx="62">
                  <c:v>3.17</c:v>
                </c:pt>
                <c:pt idx="63">
                  <c:v>3.34</c:v>
                </c:pt>
                <c:pt idx="64">
                  <c:v>3.54</c:v>
                </c:pt>
                <c:pt idx="65">
                  <c:v>3.73</c:v>
                </c:pt>
                <c:pt idx="66">
                  <c:v>3.93</c:v>
                </c:pt>
                <c:pt idx="67">
                  <c:v>4.1100000000000003</c:v>
                </c:pt>
                <c:pt idx="68">
                  <c:v>4.3</c:v>
                </c:pt>
                <c:pt idx="69">
                  <c:v>4.51</c:v>
                </c:pt>
                <c:pt idx="70">
                  <c:v>4.7300000000000004</c:v>
                </c:pt>
                <c:pt idx="71">
                  <c:v>4.8899999999999997</c:v>
                </c:pt>
                <c:pt idx="72">
                  <c:v>5.12</c:v>
                </c:pt>
                <c:pt idx="73">
                  <c:v>5.34</c:v>
                </c:pt>
                <c:pt idx="74">
                  <c:v>5.58</c:v>
                </c:pt>
                <c:pt idx="75">
                  <c:v>5.75</c:v>
                </c:pt>
                <c:pt idx="76">
                  <c:v>5.99</c:v>
                </c:pt>
                <c:pt idx="77">
                  <c:v>6.26</c:v>
                </c:pt>
                <c:pt idx="78">
                  <c:v>6.39</c:v>
                </c:pt>
                <c:pt idx="79">
                  <c:v>6.65</c:v>
                </c:pt>
                <c:pt idx="80">
                  <c:v>6.84</c:v>
                </c:pt>
                <c:pt idx="81">
                  <c:v>7.13</c:v>
                </c:pt>
                <c:pt idx="82">
                  <c:v>7.35</c:v>
                </c:pt>
                <c:pt idx="83">
                  <c:v>7.57</c:v>
                </c:pt>
                <c:pt idx="84">
                  <c:v>7.84</c:v>
                </c:pt>
                <c:pt idx="85">
                  <c:v>8.0500000000000007</c:v>
                </c:pt>
                <c:pt idx="86">
                  <c:v>8.3000000000000007</c:v>
                </c:pt>
                <c:pt idx="87">
                  <c:v>8.48</c:v>
                </c:pt>
                <c:pt idx="88">
                  <c:v>8.74</c:v>
                </c:pt>
                <c:pt idx="89">
                  <c:v>8.98</c:v>
                </c:pt>
                <c:pt idx="90">
                  <c:v>9.1999999999999993</c:v>
                </c:pt>
                <c:pt idx="91">
                  <c:v>9.43</c:v>
                </c:pt>
                <c:pt idx="92">
                  <c:v>9.6999999999999993</c:v>
                </c:pt>
                <c:pt idx="93">
                  <c:v>9.8800000000000008</c:v>
                </c:pt>
                <c:pt idx="94">
                  <c:v>10.130000000000001</c:v>
                </c:pt>
                <c:pt idx="95">
                  <c:v>10.35</c:v>
                </c:pt>
                <c:pt idx="96">
                  <c:v>10.59</c:v>
                </c:pt>
                <c:pt idx="97">
                  <c:v>10.77</c:v>
                </c:pt>
                <c:pt idx="98">
                  <c:v>10.96</c:v>
                </c:pt>
                <c:pt idx="99">
                  <c:v>11.16</c:v>
                </c:pt>
                <c:pt idx="100">
                  <c:v>11.4</c:v>
                </c:pt>
                <c:pt idx="101">
                  <c:v>11.58</c:v>
                </c:pt>
                <c:pt idx="102">
                  <c:v>11.74</c:v>
                </c:pt>
                <c:pt idx="103">
                  <c:v>11.97</c:v>
                </c:pt>
                <c:pt idx="104">
                  <c:v>12.12</c:v>
                </c:pt>
                <c:pt idx="105">
                  <c:v>12.33</c:v>
                </c:pt>
                <c:pt idx="106">
                  <c:v>12.49</c:v>
                </c:pt>
                <c:pt idx="107">
                  <c:v>12.6</c:v>
                </c:pt>
                <c:pt idx="108">
                  <c:v>12.78</c:v>
                </c:pt>
                <c:pt idx="109">
                  <c:v>12.89</c:v>
                </c:pt>
                <c:pt idx="110">
                  <c:v>13.03</c:v>
                </c:pt>
                <c:pt idx="111">
                  <c:v>13.12</c:v>
                </c:pt>
                <c:pt idx="112">
                  <c:v>13.27</c:v>
                </c:pt>
                <c:pt idx="113">
                  <c:v>13.32</c:v>
                </c:pt>
                <c:pt idx="114">
                  <c:v>13.45</c:v>
                </c:pt>
                <c:pt idx="115">
                  <c:v>13.51</c:v>
                </c:pt>
                <c:pt idx="116">
                  <c:v>13.5</c:v>
                </c:pt>
                <c:pt idx="117">
                  <c:v>13.5</c:v>
                </c:pt>
                <c:pt idx="118">
                  <c:v>13.52</c:v>
                </c:pt>
                <c:pt idx="119">
                  <c:v>13.46</c:v>
                </c:pt>
                <c:pt idx="120">
                  <c:v>13.44</c:v>
                </c:pt>
                <c:pt idx="121">
                  <c:v>13.39</c:v>
                </c:pt>
                <c:pt idx="122">
                  <c:v>13.23</c:v>
                </c:pt>
                <c:pt idx="123">
                  <c:v>13.19</c:v>
                </c:pt>
                <c:pt idx="124">
                  <c:v>13.07</c:v>
                </c:pt>
                <c:pt idx="125">
                  <c:v>12.74</c:v>
                </c:pt>
                <c:pt idx="126">
                  <c:v>12.6</c:v>
                </c:pt>
                <c:pt idx="127">
                  <c:v>12.44</c:v>
                </c:pt>
                <c:pt idx="128">
                  <c:v>12.26</c:v>
                </c:pt>
                <c:pt idx="129">
                  <c:v>12.16</c:v>
                </c:pt>
                <c:pt idx="130">
                  <c:v>12.16</c:v>
                </c:pt>
                <c:pt idx="131">
                  <c:v>11.73</c:v>
                </c:pt>
                <c:pt idx="132">
                  <c:v>11.53</c:v>
                </c:pt>
                <c:pt idx="133">
                  <c:v>11.29</c:v>
                </c:pt>
                <c:pt idx="134">
                  <c:v>11.09</c:v>
                </c:pt>
                <c:pt idx="135">
                  <c:v>11.16</c:v>
                </c:pt>
                <c:pt idx="136">
                  <c:v>10.92</c:v>
                </c:pt>
                <c:pt idx="137">
                  <c:v>10.48</c:v>
                </c:pt>
                <c:pt idx="138">
                  <c:v>9.92</c:v>
                </c:pt>
                <c:pt idx="139">
                  <c:v>9.27</c:v>
                </c:pt>
                <c:pt idx="140">
                  <c:v>8.6199999999999992</c:v>
                </c:pt>
                <c:pt idx="141">
                  <c:v>8.0299999999999994</c:v>
                </c:pt>
                <c:pt idx="142">
                  <c:v>7.12</c:v>
                </c:pt>
                <c:pt idx="143">
                  <c:v>6.14</c:v>
                </c:pt>
                <c:pt idx="144">
                  <c:v>5.28</c:v>
                </c:pt>
                <c:pt idx="145">
                  <c:v>3.79</c:v>
                </c:pt>
                <c:pt idx="146">
                  <c:v>1.84</c:v>
                </c:pt>
                <c:pt idx="147">
                  <c:v>-0.1</c:v>
                </c:pt>
                <c:pt idx="148">
                  <c:v>-1.47</c:v>
                </c:pt>
                <c:pt idx="149">
                  <c:v>-2.4300000000000002</c:v>
                </c:pt>
                <c:pt idx="150">
                  <c:v>-2.5</c:v>
                </c:pt>
                <c:pt idx="151">
                  <c:v>-1.36</c:v>
                </c:pt>
                <c:pt idx="152">
                  <c:v>0.55000000000000004</c:v>
                </c:pt>
                <c:pt idx="153">
                  <c:v>2.54</c:v>
                </c:pt>
                <c:pt idx="154">
                  <c:v>4.37</c:v>
                </c:pt>
                <c:pt idx="155">
                  <c:v>5.94</c:v>
                </c:pt>
                <c:pt idx="156">
                  <c:v>6.7</c:v>
                </c:pt>
                <c:pt idx="157">
                  <c:v>6.96</c:v>
                </c:pt>
                <c:pt idx="158">
                  <c:v>7.07</c:v>
                </c:pt>
                <c:pt idx="159">
                  <c:v>6.62</c:v>
                </c:pt>
                <c:pt idx="160">
                  <c:v>6.11</c:v>
                </c:pt>
                <c:pt idx="161">
                  <c:v>5.51</c:v>
                </c:pt>
                <c:pt idx="162">
                  <c:v>4.82</c:v>
                </c:pt>
                <c:pt idx="163">
                  <c:v>4.0599999999999996</c:v>
                </c:pt>
                <c:pt idx="164">
                  <c:v>3.13</c:v>
                </c:pt>
                <c:pt idx="165">
                  <c:v>2.2200000000000002</c:v>
                </c:pt>
                <c:pt idx="166">
                  <c:v>1.21</c:v>
                </c:pt>
                <c:pt idx="167">
                  <c:v>0.09</c:v>
                </c:pt>
                <c:pt idx="168">
                  <c:v>-1.0900000000000001</c:v>
                </c:pt>
                <c:pt idx="169">
                  <c:v>-2.15</c:v>
                </c:pt>
                <c:pt idx="170">
                  <c:v>-3.3</c:v>
                </c:pt>
                <c:pt idx="171">
                  <c:v>-4.54</c:v>
                </c:pt>
                <c:pt idx="172">
                  <c:v>-5.68</c:v>
                </c:pt>
                <c:pt idx="173">
                  <c:v>-6.92</c:v>
                </c:pt>
                <c:pt idx="174">
                  <c:v>-8.11</c:v>
                </c:pt>
                <c:pt idx="175">
                  <c:v>-9.4</c:v>
                </c:pt>
                <c:pt idx="176">
                  <c:v>-10.49</c:v>
                </c:pt>
                <c:pt idx="177">
                  <c:v>-11.76</c:v>
                </c:pt>
                <c:pt idx="178">
                  <c:v>-12.98</c:v>
                </c:pt>
                <c:pt idx="179">
                  <c:v>-14.37</c:v>
                </c:pt>
                <c:pt idx="180">
                  <c:v>-15.51</c:v>
                </c:pt>
                <c:pt idx="181">
                  <c:v>-16.809999999999999</c:v>
                </c:pt>
                <c:pt idx="182">
                  <c:v>-18.02</c:v>
                </c:pt>
                <c:pt idx="183">
                  <c:v>-19.260000000000002</c:v>
                </c:pt>
                <c:pt idx="184">
                  <c:v>-20.45</c:v>
                </c:pt>
                <c:pt idx="185">
                  <c:v>-21.69</c:v>
                </c:pt>
                <c:pt idx="186">
                  <c:v>-22.75</c:v>
                </c:pt>
                <c:pt idx="187">
                  <c:v>-23.96</c:v>
                </c:pt>
                <c:pt idx="188">
                  <c:v>-25.15</c:v>
                </c:pt>
                <c:pt idx="189">
                  <c:v>-26.24</c:v>
                </c:pt>
                <c:pt idx="190">
                  <c:v>-27.19</c:v>
                </c:pt>
                <c:pt idx="191">
                  <c:v>-28.22</c:v>
                </c:pt>
                <c:pt idx="192">
                  <c:v>-29.08</c:v>
                </c:pt>
                <c:pt idx="193">
                  <c:v>-29.98</c:v>
                </c:pt>
                <c:pt idx="194">
                  <c:v>-30.92</c:v>
                </c:pt>
                <c:pt idx="195">
                  <c:v>-31.67</c:v>
                </c:pt>
                <c:pt idx="196">
                  <c:v>-32.479999999999997</c:v>
                </c:pt>
                <c:pt idx="197">
                  <c:v>-33.200000000000003</c:v>
                </c:pt>
                <c:pt idx="198">
                  <c:v>-33.880000000000003</c:v>
                </c:pt>
                <c:pt idx="199">
                  <c:v>-34.53</c:v>
                </c:pt>
                <c:pt idx="200">
                  <c:v>-34.99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3DC-4838-B4C1-85C1D94E6721}"/>
            </c:ext>
          </c:extLst>
        </c:ser>
        <c:ser>
          <c:idx val="2"/>
          <c:order val="3"/>
          <c:tx>
            <c:strRef>
              <c:f>'Case 3'!$C$1</c:f>
              <c:strCache>
                <c:ptCount val="1"/>
                <c:pt idx="0">
                  <c:v>Xs(Case3)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3'!$C$2:$C$202</c:f>
              <c:numCache>
                <c:formatCode>General</c:formatCode>
                <c:ptCount val="201"/>
                <c:pt idx="1">
                  <c:v>4.21</c:v>
                </c:pt>
                <c:pt idx="2">
                  <c:v>2.08</c:v>
                </c:pt>
                <c:pt idx="3">
                  <c:v>1.4</c:v>
                </c:pt>
                <c:pt idx="4">
                  <c:v>1.21</c:v>
                </c:pt>
                <c:pt idx="5">
                  <c:v>1.1399999999999999</c:v>
                </c:pt>
                <c:pt idx="6">
                  <c:v>1.1100000000000001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1.1399999999999999</c:v>
                </c:pt>
                <c:pt idx="10">
                  <c:v>1.24</c:v>
                </c:pt>
                <c:pt idx="11">
                  <c:v>1.26</c:v>
                </c:pt>
                <c:pt idx="12">
                  <c:v>1.31</c:v>
                </c:pt>
                <c:pt idx="13">
                  <c:v>1.32</c:v>
                </c:pt>
                <c:pt idx="14">
                  <c:v>1.4</c:v>
                </c:pt>
                <c:pt idx="15">
                  <c:v>1.47</c:v>
                </c:pt>
                <c:pt idx="16">
                  <c:v>1.51</c:v>
                </c:pt>
                <c:pt idx="17">
                  <c:v>1.59</c:v>
                </c:pt>
                <c:pt idx="18">
                  <c:v>1.63</c:v>
                </c:pt>
                <c:pt idx="19">
                  <c:v>1.63</c:v>
                </c:pt>
                <c:pt idx="20">
                  <c:v>1.69</c:v>
                </c:pt>
                <c:pt idx="21">
                  <c:v>1.75</c:v>
                </c:pt>
                <c:pt idx="22">
                  <c:v>1.83</c:v>
                </c:pt>
                <c:pt idx="23">
                  <c:v>1.81</c:v>
                </c:pt>
                <c:pt idx="24">
                  <c:v>1.87</c:v>
                </c:pt>
                <c:pt idx="25">
                  <c:v>2</c:v>
                </c:pt>
                <c:pt idx="26">
                  <c:v>2.02</c:v>
                </c:pt>
                <c:pt idx="27">
                  <c:v>2.12</c:v>
                </c:pt>
                <c:pt idx="28">
                  <c:v>2.13</c:v>
                </c:pt>
                <c:pt idx="29">
                  <c:v>2.2000000000000002</c:v>
                </c:pt>
                <c:pt idx="30">
                  <c:v>2.2200000000000002</c:v>
                </c:pt>
                <c:pt idx="31">
                  <c:v>2.3199999999999998</c:v>
                </c:pt>
                <c:pt idx="32">
                  <c:v>2.4300000000000002</c:v>
                </c:pt>
                <c:pt idx="33">
                  <c:v>2.42</c:v>
                </c:pt>
                <c:pt idx="34">
                  <c:v>2.54</c:v>
                </c:pt>
                <c:pt idx="35">
                  <c:v>2.7</c:v>
                </c:pt>
                <c:pt idx="36">
                  <c:v>2.64</c:v>
                </c:pt>
                <c:pt idx="37">
                  <c:v>2.67</c:v>
                </c:pt>
                <c:pt idx="38">
                  <c:v>2.84</c:v>
                </c:pt>
                <c:pt idx="39">
                  <c:v>2.92</c:v>
                </c:pt>
                <c:pt idx="40">
                  <c:v>2.84</c:v>
                </c:pt>
                <c:pt idx="41">
                  <c:v>2.97</c:v>
                </c:pt>
                <c:pt idx="42">
                  <c:v>3.06</c:v>
                </c:pt>
                <c:pt idx="43">
                  <c:v>3.14</c:v>
                </c:pt>
                <c:pt idx="44">
                  <c:v>3.16</c:v>
                </c:pt>
                <c:pt idx="45">
                  <c:v>3.27</c:v>
                </c:pt>
                <c:pt idx="46">
                  <c:v>3.32</c:v>
                </c:pt>
                <c:pt idx="47">
                  <c:v>3.34</c:v>
                </c:pt>
                <c:pt idx="48">
                  <c:v>3.38</c:v>
                </c:pt>
                <c:pt idx="49">
                  <c:v>3.48</c:v>
                </c:pt>
                <c:pt idx="50">
                  <c:v>3.53</c:v>
                </c:pt>
                <c:pt idx="51">
                  <c:v>3.82</c:v>
                </c:pt>
                <c:pt idx="52">
                  <c:v>4.04</c:v>
                </c:pt>
                <c:pt idx="53">
                  <c:v>4.16</c:v>
                </c:pt>
                <c:pt idx="54">
                  <c:v>4.2</c:v>
                </c:pt>
                <c:pt idx="55">
                  <c:v>4.25</c:v>
                </c:pt>
                <c:pt idx="56">
                  <c:v>4.3</c:v>
                </c:pt>
                <c:pt idx="57">
                  <c:v>4.3600000000000003</c:v>
                </c:pt>
                <c:pt idx="58">
                  <c:v>4.45</c:v>
                </c:pt>
                <c:pt idx="59">
                  <c:v>4.5</c:v>
                </c:pt>
                <c:pt idx="60">
                  <c:v>4.58</c:v>
                </c:pt>
                <c:pt idx="61">
                  <c:v>4.63</c:v>
                </c:pt>
                <c:pt idx="62">
                  <c:v>4.68</c:v>
                </c:pt>
                <c:pt idx="63">
                  <c:v>4.7300000000000004</c:v>
                </c:pt>
                <c:pt idx="64">
                  <c:v>4.79</c:v>
                </c:pt>
                <c:pt idx="65">
                  <c:v>4.8499999999999996</c:v>
                </c:pt>
                <c:pt idx="66">
                  <c:v>4.9000000000000004</c:v>
                </c:pt>
                <c:pt idx="67">
                  <c:v>4.99</c:v>
                </c:pt>
                <c:pt idx="68">
                  <c:v>5.07</c:v>
                </c:pt>
                <c:pt idx="69">
                  <c:v>5.13</c:v>
                </c:pt>
                <c:pt idx="70">
                  <c:v>5.22</c:v>
                </c:pt>
                <c:pt idx="71">
                  <c:v>5.24</c:v>
                </c:pt>
                <c:pt idx="72">
                  <c:v>5.3</c:v>
                </c:pt>
                <c:pt idx="73">
                  <c:v>5.34</c:v>
                </c:pt>
                <c:pt idx="74">
                  <c:v>5.4</c:v>
                </c:pt>
                <c:pt idx="75">
                  <c:v>5.45</c:v>
                </c:pt>
                <c:pt idx="76">
                  <c:v>5.56</c:v>
                </c:pt>
                <c:pt idx="77">
                  <c:v>5.61</c:v>
                </c:pt>
                <c:pt idx="78">
                  <c:v>5.66</c:v>
                </c:pt>
                <c:pt idx="79">
                  <c:v>5.67</c:v>
                </c:pt>
                <c:pt idx="80">
                  <c:v>5.72</c:v>
                </c:pt>
                <c:pt idx="81">
                  <c:v>5.81</c:v>
                </c:pt>
                <c:pt idx="82">
                  <c:v>5.89</c:v>
                </c:pt>
                <c:pt idx="83">
                  <c:v>5.93</c:v>
                </c:pt>
                <c:pt idx="84">
                  <c:v>5.95</c:v>
                </c:pt>
                <c:pt idx="85">
                  <c:v>6.05</c:v>
                </c:pt>
                <c:pt idx="86">
                  <c:v>6.03</c:v>
                </c:pt>
                <c:pt idx="87">
                  <c:v>6.12</c:v>
                </c:pt>
                <c:pt idx="88">
                  <c:v>6.12</c:v>
                </c:pt>
                <c:pt idx="89">
                  <c:v>6.15</c:v>
                </c:pt>
                <c:pt idx="90">
                  <c:v>6.18</c:v>
                </c:pt>
                <c:pt idx="91">
                  <c:v>6.21</c:v>
                </c:pt>
                <c:pt idx="92">
                  <c:v>6.25</c:v>
                </c:pt>
                <c:pt idx="93">
                  <c:v>6.23</c:v>
                </c:pt>
                <c:pt idx="94">
                  <c:v>6.3</c:v>
                </c:pt>
                <c:pt idx="95">
                  <c:v>6.34</c:v>
                </c:pt>
                <c:pt idx="96">
                  <c:v>6.31</c:v>
                </c:pt>
                <c:pt idx="97">
                  <c:v>6.36</c:v>
                </c:pt>
                <c:pt idx="98">
                  <c:v>6.33</c:v>
                </c:pt>
                <c:pt idx="99">
                  <c:v>6.32</c:v>
                </c:pt>
                <c:pt idx="100">
                  <c:v>6.28</c:v>
                </c:pt>
                <c:pt idx="101">
                  <c:v>6.35</c:v>
                </c:pt>
                <c:pt idx="102">
                  <c:v>6.24</c:v>
                </c:pt>
                <c:pt idx="103">
                  <c:v>6.26</c:v>
                </c:pt>
                <c:pt idx="104">
                  <c:v>6.28</c:v>
                </c:pt>
                <c:pt idx="105">
                  <c:v>6.24</c:v>
                </c:pt>
                <c:pt idx="106">
                  <c:v>6.19</c:v>
                </c:pt>
                <c:pt idx="107">
                  <c:v>6.14</c:v>
                </c:pt>
                <c:pt idx="108">
                  <c:v>6.04</c:v>
                </c:pt>
                <c:pt idx="109">
                  <c:v>6.03</c:v>
                </c:pt>
                <c:pt idx="110">
                  <c:v>5.97</c:v>
                </c:pt>
                <c:pt idx="111">
                  <c:v>5.9</c:v>
                </c:pt>
                <c:pt idx="112">
                  <c:v>5.85</c:v>
                </c:pt>
                <c:pt idx="113">
                  <c:v>5.73</c:v>
                </c:pt>
                <c:pt idx="114">
                  <c:v>5.7</c:v>
                </c:pt>
                <c:pt idx="115">
                  <c:v>5.61</c:v>
                </c:pt>
                <c:pt idx="116">
                  <c:v>5.49</c:v>
                </c:pt>
                <c:pt idx="117">
                  <c:v>5.37</c:v>
                </c:pt>
                <c:pt idx="118">
                  <c:v>5.27</c:v>
                </c:pt>
                <c:pt idx="119">
                  <c:v>5.15</c:v>
                </c:pt>
                <c:pt idx="120">
                  <c:v>5.08</c:v>
                </c:pt>
                <c:pt idx="121">
                  <c:v>4.84</c:v>
                </c:pt>
                <c:pt idx="122">
                  <c:v>4.7</c:v>
                </c:pt>
                <c:pt idx="123">
                  <c:v>4.54</c:v>
                </c:pt>
                <c:pt idx="124">
                  <c:v>4.43</c:v>
                </c:pt>
                <c:pt idx="125">
                  <c:v>4.25</c:v>
                </c:pt>
                <c:pt idx="126">
                  <c:v>4.13</c:v>
                </c:pt>
                <c:pt idx="127">
                  <c:v>4.04</c:v>
                </c:pt>
                <c:pt idx="128">
                  <c:v>3.95</c:v>
                </c:pt>
                <c:pt idx="129">
                  <c:v>3.83</c:v>
                </c:pt>
                <c:pt idx="130">
                  <c:v>3.66</c:v>
                </c:pt>
                <c:pt idx="131">
                  <c:v>3.58</c:v>
                </c:pt>
                <c:pt idx="132">
                  <c:v>3.4</c:v>
                </c:pt>
                <c:pt idx="133">
                  <c:v>3.34</c:v>
                </c:pt>
                <c:pt idx="134">
                  <c:v>3.34</c:v>
                </c:pt>
                <c:pt idx="135">
                  <c:v>3.22</c:v>
                </c:pt>
                <c:pt idx="136">
                  <c:v>3.21</c:v>
                </c:pt>
                <c:pt idx="137">
                  <c:v>2.96</c:v>
                </c:pt>
                <c:pt idx="138">
                  <c:v>2.7</c:v>
                </c:pt>
                <c:pt idx="139">
                  <c:v>2.1800000000000002</c:v>
                </c:pt>
                <c:pt idx="140">
                  <c:v>1.85</c:v>
                </c:pt>
                <c:pt idx="141">
                  <c:v>1.41</c:v>
                </c:pt>
                <c:pt idx="142">
                  <c:v>0.96</c:v>
                </c:pt>
                <c:pt idx="143">
                  <c:v>0.46</c:v>
                </c:pt>
                <c:pt idx="144">
                  <c:v>0.01</c:v>
                </c:pt>
                <c:pt idx="145">
                  <c:v>-0.47</c:v>
                </c:pt>
                <c:pt idx="146">
                  <c:v>-1.1499999999999999</c:v>
                </c:pt>
                <c:pt idx="147">
                  <c:v>-1.64</c:v>
                </c:pt>
                <c:pt idx="148">
                  <c:v>-2.23</c:v>
                </c:pt>
                <c:pt idx="149">
                  <c:v>-2.79</c:v>
                </c:pt>
                <c:pt idx="150">
                  <c:v>-3.28</c:v>
                </c:pt>
                <c:pt idx="151">
                  <c:v>-3.81</c:v>
                </c:pt>
                <c:pt idx="152">
                  <c:v>-4.3099999999999996</c:v>
                </c:pt>
                <c:pt idx="153">
                  <c:v>-4.82</c:v>
                </c:pt>
                <c:pt idx="154">
                  <c:v>-5.36</c:v>
                </c:pt>
                <c:pt idx="155">
                  <c:v>-5.9</c:v>
                </c:pt>
                <c:pt idx="156">
                  <c:v>-6.42</c:v>
                </c:pt>
                <c:pt idx="157">
                  <c:v>-6.95</c:v>
                </c:pt>
                <c:pt idx="158">
                  <c:v>-7.43</c:v>
                </c:pt>
                <c:pt idx="159">
                  <c:v>-8.0299999999999994</c:v>
                </c:pt>
                <c:pt idx="160">
                  <c:v>-8.7100000000000009</c:v>
                </c:pt>
                <c:pt idx="161">
                  <c:v>-9.41</c:v>
                </c:pt>
                <c:pt idx="162">
                  <c:v>-10.23</c:v>
                </c:pt>
                <c:pt idx="163">
                  <c:v>-11.13</c:v>
                </c:pt>
                <c:pt idx="164">
                  <c:v>-12.07</c:v>
                </c:pt>
                <c:pt idx="165">
                  <c:v>-12.92</c:v>
                </c:pt>
                <c:pt idx="166">
                  <c:v>-13.86</c:v>
                </c:pt>
                <c:pt idx="167">
                  <c:v>-14.87</c:v>
                </c:pt>
                <c:pt idx="168">
                  <c:v>-15.84</c:v>
                </c:pt>
                <c:pt idx="169">
                  <c:v>-16.77</c:v>
                </c:pt>
                <c:pt idx="170">
                  <c:v>-17.78</c:v>
                </c:pt>
                <c:pt idx="171">
                  <c:v>-18.670000000000002</c:v>
                </c:pt>
                <c:pt idx="172">
                  <c:v>-19.440000000000001</c:v>
                </c:pt>
                <c:pt idx="173">
                  <c:v>-20.309999999999999</c:v>
                </c:pt>
                <c:pt idx="174">
                  <c:v>-21.09</c:v>
                </c:pt>
                <c:pt idx="175">
                  <c:v>-21.78</c:v>
                </c:pt>
                <c:pt idx="176">
                  <c:v>-22.56</c:v>
                </c:pt>
                <c:pt idx="177">
                  <c:v>-23.35</c:v>
                </c:pt>
                <c:pt idx="178">
                  <c:v>-24.03</c:v>
                </c:pt>
                <c:pt idx="179">
                  <c:v>-24.68</c:v>
                </c:pt>
                <c:pt idx="180">
                  <c:v>-25.33</c:v>
                </c:pt>
                <c:pt idx="181">
                  <c:v>-26.07</c:v>
                </c:pt>
                <c:pt idx="182">
                  <c:v>-26.68</c:v>
                </c:pt>
                <c:pt idx="183">
                  <c:v>-27.4</c:v>
                </c:pt>
                <c:pt idx="184">
                  <c:v>-28.08</c:v>
                </c:pt>
                <c:pt idx="185">
                  <c:v>-28.92</c:v>
                </c:pt>
                <c:pt idx="186">
                  <c:v>-29.68</c:v>
                </c:pt>
                <c:pt idx="187">
                  <c:v>-30.74</c:v>
                </c:pt>
                <c:pt idx="188">
                  <c:v>-32.4</c:v>
                </c:pt>
                <c:pt idx="189">
                  <c:v>-35.1</c:v>
                </c:pt>
                <c:pt idx="190">
                  <c:v>-39.31</c:v>
                </c:pt>
                <c:pt idx="191">
                  <c:v>-43.32</c:v>
                </c:pt>
                <c:pt idx="192">
                  <c:v>-43.09</c:v>
                </c:pt>
                <c:pt idx="193">
                  <c:v>-40.049999999999997</c:v>
                </c:pt>
                <c:pt idx="194">
                  <c:v>-37.409999999999997</c:v>
                </c:pt>
                <c:pt idx="195">
                  <c:v>-35.71</c:v>
                </c:pt>
                <c:pt idx="196">
                  <c:v>-34.74</c:v>
                </c:pt>
                <c:pt idx="197">
                  <c:v>-34.08</c:v>
                </c:pt>
                <c:pt idx="198">
                  <c:v>-33.72</c:v>
                </c:pt>
                <c:pt idx="199">
                  <c:v>-33.6</c:v>
                </c:pt>
                <c:pt idx="200">
                  <c:v>-33.799999999999997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3DC-4838-B4C1-85C1D94E6721}"/>
            </c:ext>
          </c:extLst>
        </c:ser>
        <c:ser>
          <c:idx val="1"/>
          <c:order val="4"/>
          <c:tx>
            <c:strRef>
              <c:f>'Case 2'!$C$1</c:f>
              <c:strCache>
                <c:ptCount val="1"/>
                <c:pt idx="0">
                  <c:v>Xs(Case2)</c:v>
                </c:pt>
              </c:strCache>
            </c:strRef>
          </c:tx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2'!$C$2:$C$202</c:f>
              <c:numCache>
                <c:formatCode>General</c:formatCode>
                <c:ptCount val="201"/>
                <c:pt idx="1">
                  <c:v>2.64</c:v>
                </c:pt>
                <c:pt idx="2">
                  <c:v>0.54</c:v>
                </c:pt>
                <c:pt idx="3">
                  <c:v>-0.38</c:v>
                </c:pt>
                <c:pt idx="4">
                  <c:v>-1.01</c:v>
                </c:pt>
                <c:pt idx="5">
                  <c:v>-1.51</c:v>
                </c:pt>
                <c:pt idx="6">
                  <c:v>-1.98</c:v>
                </c:pt>
                <c:pt idx="7">
                  <c:v>-2.44</c:v>
                </c:pt>
                <c:pt idx="8">
                  <c:v>-2.86</c:v>
                </c:pt>
                <c:pt idx="9">
                  <c:v>-3.25</c:v>
                </c:pt>
                <c:pt idx="10">
                  <c:v>-3.6</c:v>
                </c:pt>
                <c:pt idx="11">
                  <c:v>-4.01</c:v>
                </c:pt>
                <c:pt idx="12">
                  <c:v>-4.32</c:v>
                </c:pt>
                <c:pt idx="13">
                  <c:v>-4.63</c:v>
                </c:pt>
                <c:pt idx="14">
                  <c:v>-4.9800000000000004</c:v>
                </c:pt>
                <c:pt idx="15">
                  <c:v>-5.25</c:v>
                </c:pt>
                <c:pt idx="16">
                  <c:v>-5.56</c:v>
                </c:pt>
                <c:pt idx="17">
                  <c:v>-5.77</c:v>
                </c:pt>
                <c:pt idx="18">
                  <c:v>-6.04</c:v>
                </c:pt>
                <c:pt idx="19">
                  <c:v>-6.23</c:v>
                </c:pt>
                <c:pt idx="20">
                  <c:v>-6.45</c:v>
                </c:pt>
                <c:pt idx="21">
                  <c:v>-6.61</c:v>
                </c:pt>
                <c:pt idx="22">
                  <c:v>-6.79</c:v>
                </c:pt>
                <c:pt idx="23">
                  <c:v>-6.9</c:v>
                </c:pt>
                <c:pt idx="24">
                  <c:v>-7.03</c:v>
                </c:pt>
                <c:pt idx="25">
                  <c:v>-7.09</c:v>
                </c:pt>
                <c:pt idx="26">
                  <c:v>-7.17</c:v>
                </c:pt>
                <c:pt idx="27">
                  <c:v>-7.25</c:v>
                </c:pt>
                <c:pt idx="28">
                  <c:v>-7.3</c:v>
                </c:pt>
                <c:pt idx="29">
                  <c:v>-7.31</c:v>
                </c:pt>
                <c:pt idx="30">
                  <c:v>-7.3</c:v>
                </c:pt>
                <c:pt idx="31">
                  <c:v>-7.27</c:v>
                </c:pt>
                <c:pt idx="32">
                  <c:v>-7.2</c:v>
                </c:pt>
                <c:pt idx="33">
                  <c:v>-7.12</c:v>
                </c:pt>
                <c:pt idx="34">
                  <c:v>-7.07</c:v>
                </c:pt>
                <c:pt idx="35">
                  <c:v>-6.97</c:v>
                </c:pt>
                <c:pt idx="36">
                  <c:v>-6.83</c:v>
                </c:pt>
                <c:pt idx="37">
                  <c:v>-6.74</c:v>
                </c:pt>
                <c:pt idx="38">
                  <c:v>-6.59</c:v>
                </c:pt>
                <c:pt idx="39">
                  <c:v>-6.45</c:v>
                </c:pt>
                <c:pt idx="40">
                  <c:v>-6.27</c:v>
                </c:pt>
                <c:pt idx="41">
                  <c:v>-6.13</c:v>
                </c:pt>
                <c:pt idx="42">
                  <c:v>-5.88</c:v>
                </c:pt>
                <c:pt idx="43">
                  <c:v>-5.69</c:v>
                </c:pt>
                <c:pt idx="44">
                  <c:v>-5.46</c:v>
                </c:pt>
                <c:pt idx="45">
                  <c:v>-5.21</c:v>
                </c:pt>
                <c:pt idx="46">
                  <c:v>-4.9400000000000004</c:v>
                </c:pt>
                <c:pt idx="47">
                  <c:v>-4.6900000000000004</c:v>
                </c:pt>
                <c:pt idx="48">
                  <c:v>-4.41</c:v>
                </c:pt>
                <c:pt idx="49">
                  <c:v>-4.13</c:v>
                </c:pt>
                <c:pt idx="50">
                  <c:v>-3.79</c:v>
                </c:pt>
                <c:pt idx="51">
                  <c:v>-3.44</c:v>
                </c:pt>
                <c:pt idx="52">
                  <c:v>-3.04</c:v>
                </c:pt>
                <c:pt idx="53">
                  <c:v>-2.71</c:v>
                </c:pt>
                <c:pt idx="54">
                  <c:v>-2.38</c:v>
                </c:pt>
                <c:pt idx="55">
                  <c:v>-2.04</c:v>
                </c:pt>
                <c:pt idx="56">
                  <c:v>-1.72</c:v>
                </c:pt>
                <c:pt idx="57">
                  <c:v>-1.35</c:v>
                </c:pt>
                <c:pt idx="58">
                  <c:v>-0.98</c:v>
                </c:pt>
                <c:pt idx="59">
                  <c:v>-0.59</c:v>
                </c:pt>
                <c:pt idx="60">
                  <c:v>-0.18</c:v>
                </c:pt>
                <c:pt idx="61">
                  <c:v>0.22</c:v>
                </c:pt>
                <c:pt idx="62">
                  <c:v>0.61</c:v>
                </c:pt>
                <c:pt idx="63">
                  <c:v>1.02</c:v>
                </c:pt>
                <c:pt idx="64">
                  <c:v>1.42</c:v>
                </c:pt>
                <c:pt idx="65">
                  <c:v>1.82</c:v>
                </c:pt>
                <c:pt idx="66">
                  <c:v>2.25</c:v>
                </c:pt>
                <c:pt idx="67">
                  <c:v>2.69</c:v>
                </c:pt>
                <c:pt idx="68">
                  <c:v>3.14</c:v>
                </c:pt>
                <c:pt idx="69">
                  <c:v>3.56</c:v>
                </c:pt>
                <c:pt idx="70">
                  <c:v>4.03</c:v>
                </c:pt>
                <c:pt idx="71">
                  <c:v>4.46</c:v>
                </c:pt>
                <c:pt idx="72">
                  <c:v>4.92</c:v>
                </c:pt>
                <c:pt idx="73">
                  <c:v>5.39</c:v>
                </c:pt>
                <c:pt idx="74">
                  <c:v>5.9</c:v>
                </c:pt>
                <c:pt idx="75">
                  <c:v>6.34</c:v>
                </c:pt>
                <c:pt idx="76">
                  <c:v>6.85</c:v>
                </c:pt>
                <c:pt idx="77">
                  <c:v>7.35</c:v>
                </c:pt>
                <c:pt idx="78">
                  <c:v>7.84</c:v>
                </c:pt>
                <c:pt idx="79">
                  <c:v>8.3699999999999992</c:v>
                </c:pt>
                <c:pt idx="80">
                  <c:v>8.86</c:v>
                </c:pt>
                <c:pt idx="81">
                  <c:v>9.4</c:v>
                </c:pt>
                <c:pt idx="82">
                  <c:v>9.92</c:v>
                </c:pt>
                <c:pt idx="83">
                  <c:v>10.42</c:v>
                </c:pt>
                <c:pt idx="84">
                  <c:v>10.96</c:v>
                </c:pt>
                <c:pt idx="85">
                  <c:v>11.48</c:v>
                </c:pt>
                <c:pt idx="86">
                  <c:v>12.05</c:v>
                </c:pt>
                <c:pt idx="87">
                  <c:v>12.57</c:v>
                </c:pt>
                <c:pt idx="88">
                  <c:v>13.14</c:v>
                </c:pt>
                <c:pt idx="89">
                  <c:v>13.7</c:v>
                </c:pt>
                <c:pt idx="90">
                  <c:v>14.24</c:v>
                </c:pt>
                <c:pt idx="91">
                  <c:v>14.82</c:v>
                </c:pt>
                <c:pt idx="92">
                  <c:v>15.42</c:v>
                </c:pt>
                <c:pt idx="93">
                  <c:v>15.99</c:v>
                </c:pt>
                <c:pt idx="94">
                  <c:v>16.559999999999999</c:v>
                </c:pt>
                <c:pt idx="95">
                  <c:v>17.16</c:v>
                </c:pt>
                <c:pt idx="96">
                  <c:v>17.78</c:v>
                </c:pt>
                <c:pt idx="97">
                  <c:v>18.38</c:v>
                </c:pt>
                <c:pt idx="98">
                  <c:v>18.989999999999998</c:v>
                </c:pt>
                <c:pt idx="99">
                  <c:v>19.59</c:v>
                </c:pt>
                <c:pt idx="100">
                  <c:v>20.21</c:v>
                </c:pt>
                <c:pt idx="101">
                  <c:v>20.84</c:v>
                </c:pt>
                <c:pt idx="102">
                  <c:v>21.43</c:v>
                </c:pt>
                <c:pt idx="103">
                  <c:v>22.13</c:v>
                </c:pt>
                <c:pt idx="104">
                  <c:v>22.73</c:v>
                </c:pt>
                <c:pt idx="105">
                  <c:v>23.37</c:v>
                </c:pt>
                <c:pt idx="106">
                  <c:v>24.05</c:v>
                </c:pt>
                <c:pt idx="107">
                  <c:v>24.73</c:v>
                </c:pt>
                <c:pt idx="108">
                  <c:v>25.41</c:v>
                </c:pt>
                <c:pt idx="109">
                  <c:v>26.16</c:v>
                </c:pt>
                <c:pt idx="110">
                  <c:v>26.77</c:v>
                </c:pt>
                <c:pt idx="111">
                  <c:v>27.46</c:v>
                </c:pt>
                <c:pt idx="112">
                  <c:v>28.17</c:v>
                </c:pt>
                <c:pt idx="113">
                  <c:v>28.9</c:v>
                </c:pt>
                <c:pt idx="114">
                  <c:v>29.61</c:v>
                </c:pt>
                <c:pt idx="115">
                  <c:v>30.35</c:v>
                </c:pt>
                <c:pt idx="116">
                  <c:v>31.05</c:v>
                </c:pt>
                <c:pt idx="117">
                  <c:v>31.84</c:v>
                </c:pt>
                <c:pt idx="118">
                  <c:v>32.58</c:v>
                </c:pt>
                <c:pt idx="119">
                  <c:v>33.369999999999997</c:v>
                </c:pt>
                <c:pt idx="120">
                  <c:v>34.159999999999997</c:v>
                </c:pt>
                <c:pt idx="121">
                  <c:v>34.9</c:v>
                </c:pt>
                <c:pt idx="122">
                  <c:v>35.75</c:v>
                </c:pt>
                <c:pt idx="123">
                  <c:v>36.58</c:v>
                </c:pt>
                <c:pt idx="124">
                  <c:v>37.409999999999997</c:v>
                </c:pt>
                <c:pt idx="125">
                  <c:v>38.28</c:v>
                </c:pt>
                <c:pt idx="126">
                  <c:v>39.159999999999997</c:v>
                </c:pt>
                <c:pt idx="127">
                  <c:v>39.92</c:v>
                </c:pt>
                <c:pt idx="128">
                  <c:v>40.83</c:v>
                </c:pt>
                <c:pt idx="129">
                  <c:v>41.75</c:v>
                </c:pt>
                <c:pt idx="130">
                  <c:v>42.59</c:v>
                </c:pt>
                <c:pt idx="131">
                  <c:v>43.57</c:v>
                </c:pt>
                <c:pt idx="132">
                  <c:v>44.52</c:v>
                </c:pt>
                <c:pt idx="133">
                  <c:v>45.41</c:v>
                </c:pt>
                <c:pt idx="134">
                  <c:v>46.43</c:v>
                </c:pt>
                <c:pt idx="135">
                  <c:v>47.52</c:v>
                </c:pt>
                <c:pt idx="136">
                  <c:v>48.49</c:v>
                </c:pt>
                <c:pt idx="137">
                  <c:v>49.56</c:v>
                </c:pt>
                <c:pt idx="138">
                  <c:v>50.68</c:v>
                </c:pt>
                <c:pt idx="139">
                  <c:v>51.75</c:v>
                </c:pt>
                <c:pt idx="140">
                  <c:v>52.99</c:v>
                </c:pt>
                <c:pt idx="141">
                  <c:v>54.12</c:v>
                </c:pt>
                <c:pt idx="142">
                  <c:v>55.25</c:v>
                </c:pt>
                <c:pt idx="143">
                  <c:v>56.51</c:v>
                </c:pt>
                <c:pt idx="144">
                  <c:v>57.69</c:v>
                </c:pt>
                <c:pt idx="145">
                  <c:v>59.03</c:v>
                </c:pt>
                <c:pt idx="146">
                  <c:v>60.21</c:v>
                </c:pt>
                <c:pt idx="147">
                  <c:v>61.49</c:v>
                </c:pt>
                <c:pt idx="148">
                  <c:v>62.8</c:v>
                </c:pt>
                <c:pt idx="149">
                  <c:v>64.13</c:v>
                </c:pt>
                <c:pt idx="150">
                  <c:v>65.59</c:v>
                </c:pt>
                <c:pt idx="151">
                  <c:v>67.14</c:v>
                </c:pt>
                <c:pt idx="152">
                  <c:v>68.84</c:v>
                </c:pt>
                <c:pt idx="153">
                  <c:v>70.650000000000006</c:v>
                </c:pt>
                <c:pt idx="154">
                  <c:v>72.680000000000007</c:v>
                </c:pt>
                <c:pt idx="155">
                  <c:v>74.989999999999995</c:v>
                </c:pt>
                <c:pt idx="156">
                  <c:v>77.42</c:v>
                </c:pt>
                <c:pt idx="157">
                  <c:v>79.900000000000006</c:v>
                </c:pt>
                <c:pt idx="158">
                  <c:v>82.14</c:v>
                </c:pt>
                <c:pt idx="159">
                  <c:v>82.13</c:v>
                </c:pt>
                <c:pt idx="160">
                  <c:v>76.33</c:v>
                </c:pt>
                <c:pt idx="161">
                  <c:v>63.57</c:v>
                </c:pt>
                <c:pt idx="162">
                  <c:v>53.36</c:v>
                </c:pt>
                <c:pt idx="163">
                  <c:v>51.41</c:v>
                </c:pt>
                <c:pt idx="164">
                  <c:v>53.48</c:v>
                </c:pt>
                <c:pt idx="165">
                  <c:v>55.87</c:v>
                </c:pt>
                <c:pt idx="166">
                  <c:v>58.03</c:v>
                </c:pt>
                <c:pt idx="167">
                  <c:v>59.51</c:v>
                </c:pt>
                <c:pt idx="168">
                  <c:v>60.42</c:v>
                </c:pt>
                <c:pt idx="169">
                  <c:v>60.89</c:v>
                </c:pt>
                <c:pt idx="170">
                  <c:v>61.05</c:v>
                </c:pt>
                <c:pt idx="171">
                  <c:v>60.72</c:v>
                </c:pt>
                <c:pt idx="172">
                  <c:v>59.91</c:v>
                </c:pt>
                <c:pt idx="173">
                  <c:v>58.78</c:v>
                </c:pt>
                <c:pt idx="174">
                  <c:v>57.42</c:v>
                </c:pt>
                <c:pt idx="175">
                  <c:v>55.47</c:v>
                </c:pt>
                <c:pt idx="176">
                  <c:v>53.29</c:v>
                </c:pt>
                <c:pt idx="177">
                  <c:v>50.65</c:v>
                </c:pt>
                <c:pt idx="178">
                  <c:v>47.86</c:v>
                </c:pt>
                <c:pt idx="179">
                  <c:v>44.78</c:v>
                </c:pt>
                <c:pt idx="180">
                  <c:v>41.82</c:v>
                </c:pt>
                <c:pt idx="181">
                  <c:v>38.17</c:v>
                </c:pt>
                <c:pt idx="182">
                  <c:v>34.4</c:v>
                </c:pt>
                <c:pt idx="183">
                  <c:v>30.26</c:v>
                </c:pt>
                <c:pt idx="184">
                  <c:v>25.52</c:v>
                </c:pt>
                <c:pt idx="185">
                  <c:v>20.55</c:v>
                </c:pt>
                <c:pt idx="186">
                  <c:v>15.02</c:v>
                </c:pt>
                <c:pt idx="187">
                  <c:v>9.24</c:v>
                </c:pt>
                <c:pt idx="188">
                  <c:v>2.97</c:v>
                </c:pt>
                <c:pt idx="189">
                  <c:v>-3.54</c:v>
                </c:pt>
                <c:pt idx="190">
                  <c:v>-10.08</c:v>
                </c:pt>
                <c:pt idx="191">
                  <c:v>-17.420000000000002</c:v>
                </c:pt>
                <c:pt idx="192">
                  <c:v>-24.47</c:v>
                </c:pt>
                <c:pt idx="193">
                  <c:v>-31.42</c:v>
                </c:pt>
                <c:pt idx="194">
                  <c:v>-38.43</c:v>
                </c:pt>
                <c:pt idx="195">
                  <c:v>-44.92</c:v>
                </c:pt>
                <c:pt idx="196">
                  <c:v>-51.31</c:v>
                </c:pt>
                <c:pt idx="197">
                  <c:v>-57.13</c:v>
                </c:pt>
                <c:pt idx="198">
                  <c:v>-62.94</c:v>
                </c:pt>
                <c:pt idx="199">
                  <c:v>-68.03</c:v>
                </c:pt>
                <c:pt idx="200">
                  <c:v>-72.599999999999994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3DC-4838-B4C1-85C1D94E6721}"/>
            </c:ext>
          </c:extLst>
        </c:ser>
        <c:ser>
          <c:idx val="0"/>
          <c:order val="5"/>
          <c:tx>
            <c:strRef>
              <c:f>'Case 1'!$C$1</c:f>
              <c:strCache>
                <c:ptCount val="1"/>
                <c:pt idx="0">
                  <c:v>Xs(Case1)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1'!$C$2:$C$202</c:f>
              <c:numCache>
                <c:formatCode>General</c:formatCode>
                <c:ptCount val="201"/>
                <c:pt idx="1">
                  <c:v>2.2000000000000002</c:v>
                </c:pt>
                <c:pt idx="2">
                  <c:v>-0.33</c:v>
                </c:pt>
                <c:pt idx="3">
                  <c:v>-1.79</c:v>
                </c:pt>
                <c:pt idx="4">
                  <c:v>-2.87</c:v>
                </c:pt>
                <c:pt idx="5">
                  <c:v>-3.82</c:v>
                </c:pt>
                <c:pt idx="6">
                  <c:v>-4.74</c:v>
                </c:pt>
                <c:pt idx="7">
                  <c:v>-5.57</c:v>
                </c:pt>
                <c:pt idx="8">
                  <c:v>-6.35</c:v>
                </c:pt>
                <c:pt idx="9">
                  <c:v>-7.12</c:v>
                </c:pt>
                <c:pt idx="10">
                  <c:v>-7.84</c:v>
                </c:pt>
                <c:pt idx="11">
                  <c:v>-8.51</c:v>
                </c:pt>
                <c:pt idx="12">
                  <c:v>-9.1</c:v>
                </c:pt>
                <c:pt idx="13">
                  <c:v>-9.6999999999999993</c:v>
                </c:pt>
                <c:pt idx="14">
                  <c:v>-10.19</c:v>
                </c:pt>
                <c:pt idx="15">
                  <c:v>-10.7</c:v>
                </c:pt>
                <c:pt idx="16">
                  <c:v>-11.14</c:v>
                </c:pt>
                <c:pt idx="17">
                  <c:v>-11.49</c:v>
                </c:pt>
                <c:pt idx="18">
                  <c:v>-11.84</c:v>
                </c:pt>
                <c:pt idx="19">
                  <c:v>-12.07</c:v>
                </c:pt>
                <c:pt idx="20">
                  <c:v>-12.33</c:v>
                </c:pt>
                <c:pt idx="21">
                  <c:v>-12.5</c:v>
                </c:pt>
                <c:pt idx="22">
                  <c:v>-12.65</c:v>
                </c:pt>
                <c:pt idx="23">
                  <c:v>-12.78</c:v>
                </c:pt>
                <c:pt idx="24">
                  <c:v>-12.84</c:v>
                </c:pt>
                <c:pt idx="25">
                  <c:v>-12.86</c:v>
                </c:pt>
                <c:pt idx="26">
                  <c:v>-12.81</c:v>
                </c:pt>
                <c:pt idx="27">
                  <c:v>-12.74</c:v>
                </c:pt>
                <c:pt idx="28">
                  <c:v>-12.66</c:v>
                </c:pt>
                <c:pt idx="29">
                  <c:v>-12.52</c:v>
                </c:pt>
                <c:pt idx="30">
                  <c:v>-12.36</c:v>
                </c:pt>
                <c:pt idx="31">
                  <c:v>-12.19</c:v>
                </c:pt>
                <c:pt idx="32">
                  <c:v>-11.98</c:v>
                </c:pt>
                <c:pt idx="33">
                  <c:v>-11.74</c:v>
                </c:pt>
                <c:pt idx="34">
                  <c:v>-11.46</c:v>
                </c:pt>
                <c:pt idx="35">
                  <c:v>-11.22</c:v>
                </c:pt>
                <c:pt idx="36">
                  <c:v>-10.88</c:v>
                </c:pt>
                <c:pt idx="37">
                  <c:v>-10.55</c:v>
                </c:pt>
                <c:pt idx="38">
                  <c:v>-10.24</c:v>
                </c:pt>
                <c:pt idx="39">
                  <c:v>-9.9</c:v>
                </c:pt>
                <c:pt idx="40">
                  <c:v>-9.52</c:v>
                </c:pt>
                <c:pt idx="41">
                  <c:v>-9.14</c:v>
                </c:pt>
                <c:pt idx="42">
                  <c:v>-8.76</c:v>
                </c:pt>
                <c:pt idx="43">
                  <c:v>-8.33</c:v>
                </c:pt>
                <c:pt idx="44">
                  <c:v>-7.89</c:v>
                </c:pt>
                <c:pt idx="45">
                  <c:v>-7.49</c:v>
                </c:pt>
                <c:pt idx="46">
                  <c:v>-7.04</c:v>
                </c:pt>
                <c:pt idx="47">
                  <c:v>-6.62</c:v>
                </c:pt>
                <c:pt idx="48">
                  <c:v>-6.12</c:v>
                </c:pt>
                <c:pt idx="49">
                  <c:v>-5.64</c:v>
                </c:pt>
                <c:pt idx="50">
                  <c:v>-5.18</c:v>
                </c:pt>
                <c:pt idx="51">
                  <c:v>-4.63</c:v>
                </c:pt>
                <c:pt idx="52">
                  <c:v>-4.1399999999999997</c:v>
                </c:pt>
                <c:pt idx="53">
                  <c:v>-3.63</c:v>
                </c:pt>
                <c:pt idx="54">
                  <c:v>-3.17</c:v>
                </c:pt>
                <c:pt idx="55">
                  <c:v>-2.66</c:v>
                </c:pt>
                <c:pt idx="56">
                  <c:v>-2.15</c:v>
                </c:pt>
                <c:pt idx="57">
                  <c:v>-1.65</c:v>
                </c:pt>
                <c:pt idx="58">
                  <c:v>-1.1299999999999999</c:v>
                </c:pt>
                <c:pt idx="59">
                  <c:v>-0.6</c:v>
                </c:pt>
                <c:pt idx="60">
                  <c:v>-0.09</c:v>
                </c:pt>
                <c:pt idx="61">
                  <c:v>0.46</c:v>
                </c:pt>
                <c:pt idx="62">
                  <c:v>0.98</c:v>
                </c:pt>
                <c:pt idx="63">
                  <c:v>1.5</c:v>
                </c:pt>
                <c:pt idx="64">
                  <c:v>2.0499999999999998</c:v>
                </c:pt>
                <c:pt idx="65">
                  <c:v>2.6</c:v>
                </c:pt>
                <c:pt idx="66">
                  <c:v>3.13</c:v>
                </c:pt>
                <c:pt idx="67">
                  <c:v>3.68</c:v>
                </c:pt>
                <c:pt idx="68">
                  <c:v>4.25</c:v>
                </c:pt>
                <c:pt idx="69">
                  <c:v>4.79</c:v>
                </c:pt>
                <c:pt idx="70">
                  <c:v>5.35</c:v>
                </c:pt>
                <c:pt idx="71">
                  <c:v>5.91</c:v>
                </c:pt>
                <c:pt idx="72">
                  <c:v>6.48</c:v>
                </c:pt>
                <c:pt idx="73">
                  <c:v>7.04</c:v>
                </c:pt>
                <c:pt idx="74">
                  <c:v>7.62</c:v>
                </c:pt>
                <c:pt idx="75">
                  <c:v>8.1999999999999993</c:v>
                </c:pt>
                <c:pt idx="76">
                  <c:v>8.77</c:v>
                </c:pt>
                <c:pt idx="77">
                  <c:v>9.36</c:v>
                </c:pt>
                <c:pt idx="78">
                  <c:v>9.93</c:v>
                </c:pt>
                <c:pt idx="79">
                  <c:v>10.54</c:v>
                </c:pt>
                <c:pt idx="80">
                  <c:v>11.11</c:v>
                </c:pt>
                <c:pt idx="81">
                  <c:v>11.71</c:v>
                </c:pt>
                <c:pt idx="82">
                  <c:v>12.32</c:v>
                </c:pt>
                <c:pt idx="83">
                  <c:v>12.92</c:v>
                </c:pt>
                <c:pt idx="84">
                  <c:v>13.51</c:v>
                </c:pt>
                <c:pt idx="85">
                  <c:v>14.12</c:v>
                </c:pt>
                <c:pt idx="86">
                  <c:v>14.74</c:v>
                </c:pt>
                <c:pt idx="87">
                  <c:v>15.35</c:v>
                </c:pt>
                <c:pt idx="88">
                  <c:v>15.98</c:v>
                </c:pt>
                <c:pt idx="89">
                  <c:v>16.59</c:v>
                </c:pt>
                <c:pt idx="90">
                  <c:v>17.170000000000002</c:v>
                </c:pt>
                <c:pt idx="91">
                  <c:v>17.809999999999999</c:v>
                </c:pt>
                <c:pt idx="92">
                  <c:v>18.489999999999998</c:v>
                </c:pt>
                <c:pt idx="93">
                  <c:v>19.12</c:v>
                </c:pt>
                <c:pt idx="94">
                  <c:v>19.809999999999999</c:v>
                </c:pt>
                <c:pt idx="95">
                  <c:v>20.440000000000001</c:v>
                </c:pt>
                <c:pt idx="96">
                  <c:v>21.09</c:v>
                </c:pt>
                <c:pt idx="97">
                  <c:v>21.76</c:v>
                </c:pt>
                <c:pt idx="98">
                  <c:v>22.45</c:v>
                </c:pt>
                <c:pt idx="99">
                  <c:v>23.11</c:v>
                </c:pt>
                <c:pt idx="100">
                  <c:v>23.75</c:v>
                </c:pt>
                <c:pt idx="101">
                  <c:v>24.49</c:v>
                </c:pt>
                <c:pt idx="102">
                  <c:v>25.19</c:v>
                </c:pt>
                <c:pt idx="103">
                  <c:v>25.89</c:v>
                </c:pt>
                <c:pt idx="104">
                  <c:v>26.6</c:v>
                </c:pt>
                <c:pt idx="105">
                  <c:v>27.33</c:v>
                </c:pt>
                <c:pt idx="106">
                  <c:v>28.06</c:v>
                </c:pt>
                <c:pt idx="107">
                  <c:v>28.81</c:v>
                </c:pt>
                <c:pt idx="108">
                  <c:v>29.56</c:v>
                </c:pt>
                <c:pt idx="109">
                  <c:v>30.33</c:v>
                </c:pt>
                <c:pt idx="110">
                  <c:v>31.1</c:v>
                </c:pt>
                <c:pt idx="111">
                  <c:v>31.86</c:v>
                </c:pt>
                <c:pt idx="112">
                  <c:v>32.67</c:v>
                </c:pt>
                <c:pt idx="113">
                  <c:v>33.47</c:v>
                </c:pt>
                <c:pt idx="114">
                  <c:v>34.26</c:v>
                </c:pt>
                <c:pt idx="115">
                  <c:v>35.1</c:v>
                </c:pt>
                <c:pt idx="116">
                  <c:v>35.92</c:v>
                </c:pt>
                <c:pt idx="117">
                  <c:v>36.79</c:v>
                </c:pt>
                <c:pt idx="118">
                  <c:v>37.64</c:v>
                </c:pt>
                <c:pt idx="119">
                  <c:v>38.520000000000003</c:v>
                </c:pt>
                <c:pt idx="120">
                  <c:v>39.409999999999997</c:v>
                </c:pt>
                <c:pt idx="121">
                  <c:v>40.299999999999997</c:v>
                </c:pt>
                <c:pt idx="122">
                  <c:v>41.25</c:v>
                </c:pt>
                <c:pt idx="123">
                  <c:v>42.2</c:v>
                </c:pt>
                <c:pt idx="124">
                  <c:v>43.11</c:v>
                </c:pt>
                <c:pt idx="125">
                  <c:v>44.1</c:v>
                </c:pt>
                <c:pt idx="126">
                  <c:v>45.08</c:v>
                </c:pt>
                <c:pt idx="127">
                  <c:v>46.03</c:v>
                </c:pt>
                <c:pt idx="128">
                  <c:v>47.07</c:v>
                </c:pt>
                <c:pt idx="129">
                  <c:v>48.15</c:v>
                </c:pt>
                <c:pt idx="130">
                  <c:v>49.22</c:v>
                </c:pt>
                <c:pt idx="131">
                  <c:v>50.27</c:v>
                </c:pt>
                <c:pt idx="132">
                  <c:v>51.36</c:v>
                </c:pt>
                <c:pt idx="133">
                  <c:v>52.48</c:v>
                </c:pt>
                <c:pt idx="134">
                  <c:v>53.62</c:v>
                </c:pt>
                <c:pt idx="135">
                  <c:v>54.77</c:v>
                </c:pt>
                <c:pt idx="136">
                  <c:v>55.99</c:v>
                </c:pt>
                <c:pt idx="137">
                  <c:v>57.22</c:v>
                </c:pt>
                <c:pt idx="138">
                  <c:v>58.44</c:v>
                </c:pt>
                <c:pt idx="139">
                  <c:v>59.73</c:v>
                </c:pt>
                <c:pt idx="140">
                  <c:v>61</c:v>
                </c:pt>
                <c:pt idx="141">
                  <c:v>62.37</c:v>
                </c:pt>
                <c:pt idx="142">
                  <c:v>63.73</c:v>
                </c:pt>
                <c:pt idx="143">
                  <c:v>65.16</c:v>
                </c:pt>
                <c:pt idx="144">
                  <c:v>66.62</c:v>
                </c:pt>
                <c:pt idx="145">
                  <c:v>68.11</c:v>
                </c:pt>
                <c:pt idx="146">
                  <c:v>69.599999999999994</c:v>
                </c:pt>
                <c:pt idx="147">
                  <c:v>71.14</c:v>
                </c:pt>
                <c:pt idx="148">
                  <c:v>72.739999999999995</c:v>
                </c:pt>
                <c:pt idx="149">
                  <c:v>74.34</c:v>
                </c:pt>
                <c:pt idx="150">
                  <c:v>76.03</c:v>
                </c:pt>
                <c:pt idx="151">
                  <c:v>77.8</c:v>
                </c:pt>
                <c:pt idx="152">
                  <c:v>79.45</c:v>
                </c:pt>
                <c:pt idx="153">
                  <c:v>81.42</c:v>
                </c:pt>
                <c:pt idx="154">
                  <c:v>83.3</c:v>
                </c:pt>
                <c:pt idx="155">
                  <c:v>85.17</c:v>
                </c:pt>
                <c:pt idx="156">
                  <c:v>87.1</c:v>
                </c:pt>
                <c:pt idx="157">
                  <c:v>89.16</c:v>
                </c:pt>
                <c:pt idx="158">
                  <c:v>91.32</c:v>
                </c:pt>
                <c:pt idx="159">
                  <c:v>93.47</c:v>
                </c:pt>
                <c:pt idx="160">
                  <c:v>95.79</c:v>
                </c:pt>
                <c:pt idx="161">
                  <c:v>98.14</c:v>
                </c:pt>
                <c:pt idx="162">
                  <c:v>100.61</c:v>
                </c:pt>
                <c:pt idx="163">
                  <c:v>103.25</c:v>
                </c:pt>
                <c:pt idx="164">
                  <c:v>105.55</c:v>
                </c:pt>
                <c:pt idx="165">
                  <c:v>108.57</c:v>
                </c:pt>
                <c:pt idx="166">
                  <c:v>111.42</c:v>
                </c:pt>
                <c:pt idx="167">
                  <c:v>114.35</c:v>
                </c:pt>
                <c:pt idx="168">
                  <c:v>117.43</c:v>
                </c:pt>
                <c:pt idx="169">
                  <c:v>120.64</c:v>
                </c:pt>
                <c:pt idx="170">
                  <c:v>123.85</c:v>
                </c:pt>
                <c:pt idx="171">
                  <c:v>127.37</c:v>
                </c:pt>
                <c:pt idx="172">
                  <c:v>130.82</c:v>
                </c:pt>
                <c:pt idx="173">
                  <c:v>134.19999999999999</c:v>
                </c:pt>
                <c:pt idx="174">
                  <c:v>137.82</c:v>
                </c:pt>
                <c:pt idx="175">
                  <c:v>141.52000000000001</c:v>
                </c:pt>
                <c:pt idx="176">
                  <c:v>145.29</c:v>
                </c:pt>
                <c:pt idx="177">
                  <c:v>148.85</c:v>
                </c:pt>
                <c:pt idx="178">
                  <c:v>152.83000000000001</c:v>
                </c:pt>
                <c:pt idx="179">
                  <c:v>156.82</c:v>
                </c:pt>
                <c:pt idx="180">
                  <c:v>160.75</c:v>
                </c:pt>
                <c:pt idx="181">
                  <c:v>165.02</c:v>
                </c:pt>
                <c:pt idx="182">
                  <c:v>168.9</c:v>
                </c:pt>
                <c:pt idx="183">
                  <c:v>173.46</c:v>
                </c:pt>
                <c:pt idx="184">
                  <c:v>177.87</c:v>
                </c:pt>
                <c:pt idx="185">
                  <c:v>182.02</c:v>
                </c:pt>
                <c:pt idx="186">
                  <c:v>186.43</c:v>
                </c:pt>
                <c:pt idx="187">
                  <c:v>190.78</c:v>
                </c:pt>
                <c:pt idx="188">
                  <c:v>194.65</c:v>
                </c:pt>
                <c:pt idx="189">
                  <c:v>198.29</c:v>
                </c:pt>
                <c:pt idx="190">
                  <c:v>201.35</c:v>
                </c:pt>
                <c:pt idx="191">
                  <c:v>203.43</c:v>
                </c:pt>
                <c:pt idx="192">
                  <c:v>204.23</c:v>
                </c:pt>
                <c:pt idx="193">
                  <c:v>203.87</c:v>
                </c:pt>
                <c:pt idx="194">
                  <c:v>199.87</c:v>
                </c:pt>
                <c:pt idx="195">
                  <c:v>194.77</c:v>
                </c:pt>
                <c:pt idx="196">
                  <c:v>185.97</c:v>
                </c:pt>
                <c:pt idx="197">
                  <c:v>173.27</c:v>
                </c:pt>
                <c:pt idx="198">
                  <c:v>155.87</c:v>
                </c:pt>
                <c:pt idx="199">
                  <c:v>133.02000000000001</c:v>
                </c:pt>
                <c:pt idx="200">
                  <c:v>102.6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3DC-4838-B4C1-85C1D94E6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600879"/>
        <c:axId val="783387375"/>
      </c:scatterChart>
      <c:valAx>
        <c:axId val="981600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3387375"/>
        <c:crosses val="autoZero"/>
        <c:crossBetween val="midCat"/>
      </c:valAx>
      <c:valAx>
        <c:axId val="78338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600879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6"/>
          <c:order val="0"/>
          <c:tx>
            <c:strRef>
              <c:f>Case7!$C$1</c:f>
              <c:strCache>
                <c:ptCount val="1"/>
                <c:pt idx="0">
                  <c:v>Xs(Case7)</c:v>
                </c:pt>
              </c:strCache>
            </c:strRef>
          </c:tx>
          <c:marker>
            <c:symbol val="none"/>
          </c:marker>
          <c:xVal>
            <c:numRef>
              <c:f>Case7!$A$2:$A$202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Case7!$C$2:$C$202</c:f>
              <c:numCache>
                <c:formatCode>General</c:formatCode>
                <c:ptCount val="201"/>
                <c:pt idx="1">
                  <c:v>3.51</c:v>
                </c:pt>
                <c:pt idx="2">
                  <c:v>2.17</c:v>
                </c:pt>
                <c:pt idx="3">
                  <c:v>1.9</c:v>
                </c:pt>
                <c:pt idx="4">
                  <c:v>1.99</c:v>
                </c:pt>
                <c:pt idx="5">
                  <c:v>2.2400000000000002</c:v>
                </c:pt>
                <c:pt idx="6">
                  <c:v>2.4500000000000002</c:v>
                </c:pt>
                <c:pt idx="7">
                  <c:v>2.73</c:v>
                </c:pt>
                <c:pt idx="8">
                  <c:v>2.99</c:v>
                </c:pt>
                <c:pt idx="9">
                  <c:v>3.31</c:v>
                </c:pt>
                <c:pt idx="10">
                  <c:v>3.61</c:v>
                </c:pt>
                <c:pt idx="11">
                  <c:v>3.85</c:v>
                </c:pt>
                <c:pt idx="12">
                  <c:v>4.17</c:v>
                </c:pt>
                <c:pt idx="13">
                  <c:v>4.5</c:v>
                </c:pt>
                <c:pt idx="14">
                  <c:v>4.74</c:v>
                </c:pt>
                <c:pt idx="15">
                  <c:v>5.04</c:v>
                </c:pt>
                <c:pt idx="16">
                  <c:v>5.29</c:v>
                </c:pt>
                <c:pt idx="17">
                  <c:v>5.61</c:v>
                </c:pt>
                <c:pt idx="18">
                  <c:v>5.83</c:v>
                </c:pt>
                <c:pt idx="19">
                  <c:v>6.12</c:v>
                </c:pt>
                <c:pt idx="20">
                  <c:v>6.38</c:v>
                </c:pt>
                <c:pt idx="21">
                  <c:v>6.64</c:v>
                </c:pt>
                <c:pt idx="22">
                  <c:v>6.88</c:v>
                </c:pt>
                <c:pt idx="23">
                  <c:v>7.13</c:v>
                </c:pt>
                <c:pt idx="24">
                  <c:v>7.38</c:v>
                </c:pt>
                <c:pt idx="25">
                  <c:v>7.6</c:v>
                </c:pt>
                <c:pt idx="26">
                  <c:v>7.83</c:v>
                </c:pt>
                <c:pt idx="27">
                  <c:v>8.06</c:v>
                </c:pt>
                <c:pt idx="28">
                  <c:v>8.25</c:v>
                </c:pt>
                <c:pt idx="29">
                  <c:v>8.42</c:v>
                </c:pt>
                <c:pt idx="30">
                  <c:v>8.59</c:v>
                </c:pt>
                <c:pt idx="31">
                  <c:v>8.83</c:v>
                </c:pt>
                <c:pt idx="32">
                  <c:v>9.0500000000000007</c:v>
                </c:pt>
                <c:pt idx="33">
                  <c:v>9.16</c:v>
                </c:pt>
                <c:pt idx="34">
                  <c:v>9.5299999999999994</c:v>
                </c:pt>
                <c:pt idx="35">
                  <c:v>9.6</c:v>
                </c:pt>
                <c:pt idx="36">
                  <c:v>9.64</c:v>
                </c:pt>
                <c:pt idx="37">
                  <c:v>9.7899999999999991</c:v>
                </c:pt>
                <c:pt idx="38">
                  <c:v>9.9499999999999993</c:v>
                </c:pt>
                <c:pt idx="39">
                  <c:v>9.9700000000000006</c:v>
                </c:pt>
                <c:pt idx="40">
                  <c:v>10.06</c:v>
                </c:pt>
                <c:pt idx="41">
                  <c:v>10.19</c:v>
                </c:pt>
                <c:pt idx="42">
                  <c:v>10.25</c:v>
                </c:pt>
                <c:pt idx="43">
                  <c:v>10.27</c:v>
                </c:pt>
                <c:pt idx="44">
                  <c:v>10.33</c:v>
                </c:pt>
                <c:pt idx="45">
                  <c:v>10.25</c:v>
                </c:pt>
                <c:pt idx="46">
                  <c:v>10.24</c:v>
                </c:pt>
                <c:pt idx="47">
                  <c:v>10.210000000000001</c:v>
                </c:pt>
                <c:pt idx="48">
                  <c:v>10.09</c:v>
                </c:pt>
                <c:pt idx="49">
                  <c:v>9.9700000000000006</c:v>
                </c:pt>
                <c:pt idx="50">
                  <c:v>9.92</c:v>
                </c:pt>
                <c:pt idx="51">
                  <c:v>10.15</c:v>
                </c:pt>
                <c:pt idx="52">
                  <c:v>10.35</c:v>
                </c:pt>
                <c:pt idx="53">
                  <c:v>10.33</c:v>
                </c:pt>
                <c:pt idx="54">
                  <c:v>10.130000000000001</c:v>
                </c:pt>
                <c:pt idx="55">
                  <c:v>9.94</c:v>
                </c:pt>
                <c:pt idx="56">
                  <c:v>9.7100000000000009</c:v>
                </c:pt>
                <c:pt idx="57">
                  <c:v>9.5299999999999994</c:v>
                </c:pt>
                <c:pt idx="58">
                  <c:v>9.3000000000000007</c:v>
                </c:pt>
                <c:pt idx="59">
                  <c:v>9.1</c:v>
                </c:pt>
                <c:pt idx="60">
                  <c:v>8.86</c:v>
                </c:pt>
                <c:pt idx="61">
                  <c:v>8.5</c:v>
                </c:pt>
                <c:pt idx="62">
                  <c:v>8.23</c:v>
                </c:pt>
                <c:pt idx="63">
                  <c:v>7.84</c:v>
                </c:pt>
                <c:pt idx="64">
                  <c:v>7.46</c:v>
                </c:pt>
                <c:pt idx="65">
                  <c:v>7.02</c:v>
                </c:pt>
                <c:pt idx="66">
                  <c:v>6.62</c:v>
                </c:pt>
                <c:pt idx="67">
                  <c:v>6.17</c:v>
                </c:pt>
                <c:pt idx="68">
                  <c:v>5.74</c:v>
                </c:pt>
                <c:pt idx="69">
                  <c:v>5.21</c:v>
                </c:pt>
                <c:pt idx="70">
                  <c:v>4.63</c:v>
                </c:pt>
                <c:pt idx="71">
                  <c:v>4.0999999999999996</c:v>
                </c:pt>
                <c:pt idx="72">
                  <c:v>3.53</c:v>
                </c:pt>
                <c:pt idx="73">
                  <c:v>2.95</c:v>
                </c:pt>
                <c:pt idx="74">
                  <c:v>2.3199999999999998</c:v>
                </c:pt>
                <c:pt idx="75">
                  <c:v>1.68</c:v>
                </c:pt>
                <c:pt idx="76">
                  <c:v>1.1100000000000001</c:v>
                </c:pt>
                <c:pt idx="77">
                  <c:v>0.42</c:v>
                </c:pt>
                <c:pt idx="78">
                  <c:v>-0.24</c:v>
                </c:pt>
                <c:pt idx="79">
                  <c:v>-0.93</c:v>
                </c:pt>
                <c:pt idx="80">
                  <c:v>-1.72</c:v>
                </c:pt>
                <c:pt idx="81">
                  <c:v>-2.35</c:v>
                </c:pt>
                <c:pt idx="82">
                  <c:v>-3.05</c:v>
                </c:pt>
                <c:pt idx="83">
                  <c:v>-3.79</c:v>
                </c:pt>
                <c:pt idx="84">
                  <c:v>-4.6500000000000004</c:v>
                </c:pt>
                <c:pt idx="85">
                  <c:v>-5.36</c:v>
                </c:pt>
                <c:pt idx="86">
                  <c:v>-6.12</c:v>
                </c:pt>
                <c:pt idx="87">
                  <c:v>-6.92</c:v>
                </c:pt>
                <c:pt idx="88">
                  <c:v>-7.68</c:v>
                </c:pt>
                <c:pt idx="89">
                  <c:v>-8.4600000000000009</c:v>
                </c:pt>
                <c:pt idx="90">
                  <c:v>-9.25</c:v>
                </c:pt>
                <c:pt idx="91">
                  <c:v>-10.02</c:v>
                </c:pt>
                <c:pt idx="92">
                  <c:v>-10.83</c:v>
                </c:pt>
                <c:pt idx="93">
                  <c:v>-11.55</c:v>
                </c:pt>
                <c:pt idx="94">
                  <c:v>-12.31</c:v>
                </c:pt>
                <c:pt idx="95">
                  <c:v>-13.08</c:v>
                </c:pt>
                <c:pt idx="96">
                  <c:v>-13.79</c:v>
                </c:pt>
                <c:pt idx="97">
                  <c:v>-14.57</c:v>
                </c:pt>
                <c:pt idx="98">
                  <c:v>-15.31</c:v>
                </c:pt>
                <c:pt idx="99">
                  <c:v>-16.02</c:v>
                </c:pt>
                <c:pt idx="100">
                  <c:v>-16.600000000000001</c:v>
                </c:pt>
                <c:pt idx="101">
                  <c:v>-17.41</c:v>
                </c:pt>
                <c:pt idx="102">
                  <c:v>-18.100000000000001</c:v>
                </c:pt>
                <c:pt idx="103">
                  <c:v>-18.72</c:v>
                </c:pt>
                <c:pt idx="104">
                  <c:v>-19.41</c:v>
                </c:pt>
                <c:pt idx="105">
                  <c:v>-19.98</c:v>
                </c:pt>
                <c:pt idx="106">
                  <c:v>-20.64</c:v>
                </c:pt>
                <c:pt idx="107">
                  <c:v>-21.12</c:v>
                </c:pt>
                <c:pt idx="108">
                  <c:v>-21.68</c:v>
                </c:pt>
                <c:pt idx="109">
                  <c:v>-22.23</c:v>
                </c:pt>
                <c:pt idx="110">
                  <c:v>-22.65</c:v>
                </c:pt>
                <c:pt idx="111">
                  <c:v>-23.19</c:v>
                </c:pt>
                <c:pt idx="112">
                  <c:v>-23.6</c:v>
                </c:pt>
                <c:pt idx="113">
                  <c:v>-23.94</c:v>
                </c:pt>
                <c:pt idx="114">
                  <c:v>-24.34</c:v>
                </c:pt>
                <c:pt idx="115">
                  <c:v>-24.63</c:v>
                </c:pt>
                <c:pt idx="116">
                  <c:v>-25.04</c:v>
                </c:pt>
                <c:pt idx="117">
                  <c:v>-25.31</c:v>
                </c:pt>
                <c:pt idx="118">
                  <c:v>-25.56</c:v>
                </c:pt>
                <c:pt idx="119">
                  <c:v>-25.8</c:v>
                </c:pt>
                <c:pt idx="120">
                  <c:v>-25.96</c:v>
                </c:pt>
                <c:pt idx="121">
                  <c:v>-26.05</c:v>
                </c:pt>
                <c:pt idx="122">
                  <c:v>-26.11</c:v>
                </c:pt>
                <c:pt idx="123">
                  <c:v>-26.07</c:v>
                </c:pt>
                <c:pt idx="124">
                  <c:v>-26.05</c:v>
                </c:pt>
                <c:pt idx="125">
                  <c:v>-25.93</c:v>
                </c:pt>
                <c:pt idx="126">
                  <c:v>-25.87</c:v>
                </c:pt>
                <c:pt idx="127">
                  <c:v>-25.66</c:v>
                </c:pt>
                <c:pt idx="128">
                  <c:v>-25.43</c:v>
                </c:pt>
                <c:pt idx="129">
                  <c:v>-25.17</c:v>
                </c:pt>
                <c:pt idx="130">
                  <c:v>-24.96</c:v>
                </c:pt>
                <c:pt idx="131">
                  <c:v>-24.74</c:v>
                </c:pt>
                <c:pt idx="132">
                  <c:v>-24.38</c:v>
                </c:pt>
                <c:pt idx="133">
                  <c:v>-24.06</c:v>
                </c:pt>
                <c:pt idx="134">
                  <c:v>-23.85</c:v>
                </c:pt>
                <c:pt idx="135">
                  <c:v>-23.77</c:v>
                </c:pt>
                <c:pt idx="136">
                  <c:v>-23.86</c:v>
                </c:pt>
                <c:pt idx="137">
                  <c:v>-24.05</c:v>
                </c:pt>
                <c:pt idx="138">
                  <c:v>-24.25</c:v>
                </c:pt>
                <c:pt idx="139">
                  <c:v>-24.49</c:v>
                </c:pt>
                <c:pt idx="140">
                  <c:v>-24.82</c:v>
                </c:pt>
                <c:pt idx="141">
                  <c:v>-25.06</c:v>
                </c:pt>
                <c:pt idx="142">
                  <c:v>-25.42</c:v>
                </c:pt>
                <c:pt idx="143">
                  <c:v>-25.65</c:v>
                </c:pt>
                <c:pt idx="144">
                  <c:v>-26.01</c:v>
                </c:pt>
                <c:pt idx="145">
                  <c:v>-26.38</c:v>
                </c:pt>
                <c:pt idx="146">
                  <c:v>-26.68</c:v>
                </c:pt>
                <c:pt idx="147">
                  <c:v>-26.85</c:v>
                </c:pt>
                <c:pt idx="148">
                  <c:v>-26.96</c:v>
                </c:pt>
                <c:pt idx="149">
                  <c:v>-26.95</c:v>
                </c:pt>
                <c:pt idx="150">
                  <c:v>-26.8</c:v>
                </c:pt>
                <c:pt idx="151">
                  <c:v>-26.7</c:v>
                </c:pt>
                <c:pt idx="152">
                  <c:v>-26.54</c:v>
                </c:pt>
                <c:pt idx="153">
                  <c:v>-26.58</c:v>
                </c:pt>
                <c:pt idx="154">
                  <c:v>-26.66</c:v>
                </c:pt>
                <c:pt idx="155">
                  <c:v>-26.66</c:v>
                </c:pt>
                <c:pt idx="156">
                  <c:v>-26.69</c:v>
                </c:pt>
                <c:pt idx="157">
                  <c:v>-26.71</c:v>
                </c:pt>
                <c:pt idx="158">
                  <c:v>-26.89</c:v>
                </c:pt>
                <c:pt idx="159">
                  <c:v>-27.08</c:v>
                </c:pt>
                <c:pt idx="160">
                  <c:v>-27.19</c:v>
                </c:pt>
                <c:pt idx="161">
                  <c:v>-27.36</c:v>
                </c:pt>
                <c:pt idx="162">
                  <c:v>-27.5</c:v>
                </c:pt>
                <c:pt idx="163">
                  <c:v>-27.56</c:v>
                </c:pt>
                <c:pt idx="164">
                  <c:v>-27.5</c:v>
                </c:pt>
                <c:pt idx="165">
                  <c:v>-27.49</c:v>
                </c:pt>
                <c:pt idx="166">
                  <c:v>-27.42</c:v>
                </c:pt>
                <c:pt idx="167">
                  <c:v>-27.34</c:v>
                </c:pt>
                <c:pt idx="168">
                  <c:v>-27.31</c:v>
                </c:pt>
                <c:pt idx="169">
                  <c:v>-27.21</c:v>
                </c:pt>
                <c:pt idx="170">
                  <c:v>-27.14</c:v>
                </c:pt>
                <c:pt idx="171">
                  <c:v>-27.09</c:v>
                </c:pt>
                <c:pt idx="172">
                  <c:v>-27.08</c:v>
                </c:pt>
                <c:pt idx="173">
                  <c:v>-27.12</c:v>
                </c:pt>
                <c:pt idx="174">
                  <c:v>-27.2</c:v>
                </c:pt>
                <c:pt idx="175">
                  <c:v>-27.19</c:v>
                </c:pt>
                <c:pt idx="176">
                  <c:v>-27.27</c:v>
                </c:pt>
                <c:pt idx="177">
                  <c:v>-27.42</c:v>
                </c:pt>
                <c:pt idx="178">
                  <c:v>-27.66</c:v>
                </c:pt>
                <c:pt idx="179">
                  <c:v>-27.88</c:v>
                </c:pt>
                <c:pt idx="180">
                  <c:v>-28.04</c:v>
                </c:pt>
                <c:pt idx="181">
                  <c:v>-28.17</c:v>
                </c:pt>
                <c:pt idx="182">
                  <c:v>-28.18</c:v>
                </c:pt>
                <c:pt idx="183">
                  <c:v>-28.05</c:v>
                </c:pt>
                <c:pt idx="184">
                  <c:v>-27.73</c:v>
                </c:pt>
                <c:pt idx="185">
                  <c:v>-27.23</c:v>
                </c:pt>
                <c:pt idx="186">
                  <c:v>-26.37</c:v>
                </c:pt>
                <c:pt idx="187">
                  <c:v>-25.33</c:v>
                </c:pt>
                <c:pt idx="188">
                  <c:v>-24.22</c:v>
                </c:pt>
                <c:pt idx="189">
                  <c:v>-23.47</c:v>
                </c:pt>
                <c:pt idx="190">
                  <c:v>-23.2</c:v>
                </c:pt>
                <c:pt idx="191">
                  <c:v>-23.29</c:v>
                </c:pt>
                <c:pt idx="192">
                  <c:v>-23.54</c:v>
                </c:pt>
                <c:pt idx="193">
                  <c:v>-23.82</c:v>
                </c:pt>
                <c:pt idx="194">
                  <c:v>-24.07</c:v>
                </c:pt>
                <c:pt idx="195">
                  <c:v>-24.26</c:v>
                </c:pt>
                <c:pt idx="196">
                  <c:v>-24.42</c:v>
                </c:pt>
                <c:pt idx="197">
                  <c:v>-24.53</c:v>
                </c:pt>
                <c:pt idx="198">
                  <c:v>-24.64</c:v>
                </c:pt>
                <c:pt idx="199">
                  <c:v>-24.66</c:v>
                </c:pt>
                <c:pt idx="200">
                  <c:v>-24.8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2B8-46BC-A989-0BC4E428F50E}"/>
            </c:ext>
          </c:extLst>
        </c:ser>
        <c:ser>
          <c:idx val="5"/>
          <c:order val="1"/>
          <c:tx>
            <c:strRef>
              <c:f>Case6!$C$1</c:f>
              <c:strCache>
                <c:ptCount val="1"/>
                <c:pt idx="0">
                  <c:v>Xs(Case6)</c:v>
                </c:pt>
              </c:strCache>
            </c:strRef>
          </c:tx>
          <c:marker>
            <c:symbol val="none"/>
          </c:marker>
          <c:xVal>
            <c:numRef>
              <c:f>Case6!$A$2:$A$202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Case6!$C$2:$C$202</c:f>
              <c:numCache>
                <c:formatCode>General</c:formatCode>
                <c:ptCount val="201"/>
                <c:pt idx="1">
                  <c:v>2.73</c:v>
                </c:pt>
                <c:pt idx="2">
                  <c:v>1.36</c:v>
                </c:pt>
                <c:pt idx="3">
                  <c:v>1</c:v>
                </c:pt>
                <c:pt idx="4">
                  <c:v>0.87</c:v>
                </c:pt>
                <c:pt idx="5">
                  <c:v>0.89</c:v>
                </c:pt>
                <c:pt idx="6">
                  <c:v>0.92</c:v>
                </c:pt>
                <c:pt idx="7">
                  <c:v>0.95</c:v>
                </c:pt>
                <c:pt idx="8">
                  <c:v>0.99</c:v>
                </c:pt>
                <c:pt idx="9">
                  <c:v>1.0900000000000001</c:v>
                </c:pt>
                <c:pt idx="10">
                  <c:v>1.1499999999999999</c:v>
                </c:pt>
                <c:pt idx="11">
                  <c:v>1.2</c:v>
                </c:pt>
                <c:pt idx="12">
                  <c:v>1.31</c:v>
                </c:pt>
                <c:pt idx="13">
                  <c:v>1.4</c:v>
                </c:pt>
                <c:pt idx="14">
                  <c:v>1.48</c:v>
                </c:pt>
                <c:pt idx="15">
                  <c:v>1.53</c:v>
                </c:pt>
                <c:pt idx="16">
                  <c:v>1.64</c:v>
                </c:pt>
                <c:pt idx="17">
                  <c:v>1.7</c:v>
                </c:pt>
                <c:pt idx="18">
                  <c:v>1.77</c:v>
                </c:pt>
                <c:pt idx="19">
                  <c:v>1.87</c:v>
                </c:pt>
                <c:pt idx="20">
                  <c:v>1.95</c:v>
                </c:pt>
                <c:pt idx="21">
                  <c:v>1.99</c:v>
                </c:pt>
                <c:pt idx="22">
                  <c:v>2.13</c:v>
                </c:pt>
                <c:pt idx="23">
                  <c:v>2.2400000000000002</c:v>
                </c:pt>
                <c:pt idx="24">
                  <c:v>2.29</c:v>
                </c:pt>
                <c:pt idx="25">
                  <c:v>2.4300000000000002</c:v>
                </c:pt>
                <c:pt idx="26">
                  <c:v>2.4700000000000002</c:v>
                </c:pt>
                <c:pt idx="27">
                  <c:v>2.54</c:v>
                </c:pt>
                <c:pt idx="28">
                  <c:v>2.65</c:v>
                </c:pt>
                <c:pt idx="29">
                  <c:v>2.73</c:v>
                </c:pt>
                <c:pt idx="30">
                  <c:v>2.76</c:v>
                </c:pt>
                <c:pt idx="31">
                  <c:v>2.99</c:v>
                </c:pt>
                <c:pt idx="32">
                  <c:v>2.96</c:v>
                </c:pt>
                <c:pt idx="33">
                  <c:v>3.02</c:v>
                </c:pt>
                <c:pt idx="34">
                  <c:v>3.18</c:v>
                </c:pt>
                <c:pt idx="35">
                  <c:v>3.37</c:v>
                </c:pt>
                <c:pt idx="36">
                  <c:v>3.46</c:v>
                </c:pt>
                <c:pt idx="37">
                  <c:v>3.48</c:v>
                </c:pt>
                <c:pt idx="38">
                  <c:v>3.65</c:v>
                </c:pt>
                <c:pt idx="39">
                  <c:v>3.65</c:v>
                </c:pt>
                <c:pt idx="40">
                  <c:v>3.67</c:v>
                </c:pt>
                <c:pt idx="41">
                  <c:v>3.84</c:v>
                </c:pt>
                <c:pt idx="42">
                  <c:v>3.96</c:v>
                </c:pt>
                <c:pt idx="43">
                  <c:v>3.96</c:v>
                </c:pt>
                <c:pt idx="44">
                  <c:v>4.09</c:v>
                </c:pt>
                <c:pt idx="45">
                  <c:v>4.13</c:v>
                </c:pt>
                <c:pt idx="46">
                  <c:v>4.18</c:v>
                </c:pt>
                <c:pt idx="47">
                  <c:v>4.22</c:v>
                </c:pt>
                <c:pt idx="48">
                  <c:v>4.2300000000000004</c:v>
                </c:pt>
                <c:pt idx="49">
                  <c:v>4.28</c:v>
                </c:pt>
                <c:pt idx="50">
                  <c:v>4.51</c:v>
                </c:pt>
                <c:pt idx="51">
                  <c:v>4.9800000000000004</c:v>
                </c:pt>
                <c:pt idx="52">
                  <c:v>5.35</c:v>
                </c:pt>
                <c:pt idx="53">
                  <c:v>5.36</c:v>
                </c:pt>
                <c:pt idx="54">
                  <c:v>5.4</c:v>
                </c:pt>
                <c:pt idx="55">
                  <c:v>5.42</c:v>
                </c:pt>
                <c:pt idx="56">
                  <c:v>5.53</c:v>
                </c:pt>
                <c:pt idx="57">
                  <c:v>5.6</c:v>
                </c:pt>
                <c:pt idx="58">
                  <c:v>5.67</c:v>
                </c:pt>
                <c:pt idx="59">
                  <c:v>5.77</c:v>
                </c:pt>
                <c:pt idx="60">
                  <c:v>5.9</c:v>
                </c:pt>
                <c:pt idx="61">
                  <c:v>5.92</c:v>
                </c:pt>
                <c:pt idx="62">
                  <c:v>5.95</c:v>
                </c:pt>
                <c:pt idx="63">
                  <c:v>6.01</c:v>
                </c:pt>
                <c:pt idx="64">
                  <c:v>6.06</c:v>
                </c:pt>
                <c:pt idx="65">
                  <c:v>6.12</c:v>
                </c:pt>
                <c:pt idx="66">
                  <c:v>6.13</c:v>
                </c:pt>
                <c:pt idx="67">
                  <c:v>6.17</c:v>
                </c:pt>
                <c:pt idx="68">
                  <c:v>6.2</c:v>
                </c:pt>
                <c:pt idx="69">
                  <c:v>6.22</c:v>
                </c:pt>
                <c:pt idx="70">
                  <c:v>6.24</c:v>
                </c:pt>
                <c:pt idx="71">
                  <c:v>6.31</c:v>
                </c:pt>
                <c:pt idx="72">
                  <c:v>6.31</c:v>
                </c:pt>
                <c:pt idx="73">
                  <c:v>6.3</c:v>
                </c:pt>
                <c:pt idx="74">
                  <c:v>6.3</c:v>
                </c:pt>
                <c:pt idx="75">
                  <c:v>6.3</c:v>
                </c:pt>
                <c:pt idx="76">
                  <c:v>6.32</c:v>
                </c:pt>
                <c:pt idx="77">
                  <c:v>6.28</c:v>
                </c:pt>
                <c:pt idx="78">
                  <c:v>6.32</c:v>
                </c:pt>
                <c:pt idx="79">
                  <c:v>6.31</c:v>
                </c:pt>
                <c:pt idx="80">
                  <c:v>6.3</c:v>
                </c:pt>
                <c:pt idx="81">
                  <c:v>6.34</c:v>
                </c:pt>
                <c:pt idx="82">
                  <c:v>6.3</c:v>
                </c:pt>
                <c:pt idx="83">
                  <c:v>6.23</c:v>
                </c:pt>
                <c:pt idx="84">
                  <c:v>6.22</c:v>
                </c:pt>
                <c:pt idx="85">
                  <c:v>6.25</c:v>
                </c:pt>
                <c:pt idx="86">
                  <c:v>6.09</c:v>
                </c:pt>
                <c:pt idx="87">
                  <c:v>6.14</c:v>
                </c:pt>
                <c:pt idx="88">
                  <c:v>6.01</c:v>
                </c:pt>
                <c:pt idx="89">
                  <c:v>5.96</c:v>
                </c:pt>
                <c:pt idx="90">
                  <c:v>5.85</c:v>
                </c:pt>
                <c:pt idx="91">
                  <c:v>5.8</c:v>
                </c:pt>
                <c:pt idx="92">
                  <c:v>5.65</c:v>
                </c:pt>
                <c:pt idx="93">
                  <c:v>5.61</c:v>
                </c:pt>
                <c:pt idx="94">
                  <c:v>5.45</c:v>
                </c:pt>
                <c:pt idx="95">
                  <c:v>5.33</c:v>
                </c:pt>
                <c:pt idx="96">
                  <c:v>5.16</c:v>
                </c:pt>
                <c:pt idx="97">
                  <c:v>5.03</c:v>
                </c:pt>
                <c:pt idx="98">
                  <c:v>4.8099999999999996</c:v>
                </c:pt>
                <c:pt idx="99">
                  <c:v>4.5999999999999996</c:v>
                </c:pt>
                <c:pt idx="100">
                  <c:v>4.4000000000000004</c:v>
                </c:pt>
                <c:pt idx="101">
                  <c:v>4.1900000000000004</c:v>
                </c:pt>
                <c:pt idx="102">
                  <c:v>3.97</c:v>
                </c:pt>
                <c:pt idx="103">
                  <c:v>3.72</c:v>
                </c:pt>
                <c:pt idx="104">
                  <c:v>3.46</c:v>
                </c:pt>
                <c:pt idx="105">
                  <c:v>3.1</c:v>
                </c:pt>
                <c:pt idx="106">
                  <c:v>2.86</c:v>
                </c:pt>
                <c:pt idx="107">
                  <c:v>2.4700000000000002</c:v>
                </c:pt>
                <c:pt idx="108">
                  <c:v>2.12</c:v>
                </c:pt>
                <c:pt idx="109">
                  <c:v>1.8</c:v>
                </c:pt>
                <c:pt idx="110">
                  <c:v>1.5</c:v>
                </c:pt>
                <c:pt idx="111">
                  <c:v>1.24</c:v>
                </c:pt>
                <c:pt idx="112">
                  <c:v>1.07</c:v>
                </c:pt>
                <c:pt idx="113">
                  <c:v>1.07</c:v>
                </c:pt>
                <c:pt idx="114">
                  <c:v>1.07</c:v>
                </c:pt>
                <c:pt idx="115">
                  <c:v>1.29</c:v>
                </c:pt>
                <c:pt idx="116">
                  <c:v>1.62</c:v>
                </c:pt>
                <c:pt idx="117">
                  <c:v>2.34</c:v>
                </c:pt>
                <c:pt idx="118">
                  <c:v>3.48</c:v>
                </c:pt>
                <c:pt idx="119">
                  <c:v>4.67</c:v>
                </c:pt>
                <c:pt idx="120">
                  <c:v>5.88</c:v>
                </c:pt>
                <c:pt idx="121">
                  <c:v>6.56</c:v>
                </c:pt>
                <c:pt idx="122">
                  <c:v>6.75</c:v>
                </c:pt>
                <c:pt idx="123">
                  <c:v>6.69</c:v>
                </c:pt>
                <c:pt idx="124">
                  <c:v>6.51</c:v>
                </c:pt>
                <c:pt idx="125">
                  <c:v>6.19</c:v>
                </c:pt>
                <c:pt idx="126">
                  <c:v>6.02</c:v>
                </c:pt>
                <c:pt idx="127">
                  <c:v>5.71</c:v>
                </c:pt>
                <c:pt idx="128">
                  <c:v>5.2</c:v>
                </c:pt>
                <c:pt idx="129">
                  <c:v>4.59</c:v>
                </c:pt>
                <c:pt idx="130">
                  <c:v>3.95</c:v>
                </c:pt>
                <c:pt idx="131">
                  <c:v>3.3</c:v>
                </c:pt>
                <c:pt idx="132">
                  <c:v>2.62</c:v>
                </c:pt>
                <c:pt idx="133">
                  <c:v>1.79</c:v>
                </c:pt>
                <c:pt idx="134">
                  <c:v>0.94</c:v>
                </c:pt>
                <c:pt idx="135">
                  <c:v>-0.01</c:v>
                </c:pt>
                <c:pt idx="136">
                  <c:v>-0.91</c:v>
                </c:pt>
                <c:pt idx="137">
                  <c:v>-1.63</c:v>
                </c:pt>
                <c:pt idx="138">
                  <c:v>-2.42</c:v>
                </c:pt>
                <c:pt idx="139">
                  <c:v>-3.22</c:v>
                </c:pt>
                <c:pt idx="140">
                  <c:v>-4.01</c:v>
                </c:pt>
                <c:pt idx="141">
                  <c:v>-4.79</c:v>
                </c:pt>
                <c:pt idx="142">
                  <c:v>-5.57</c:v>
                </c:pt>
                <c:pt idx="143">
                  <c:v>-6.54</c:v>
                </c:pt>
                <c:pt idx="144">
                  <c:v>-7.25</c:v>
                </c:pt>
                <c:pt idx="145">
                  <c:v>-8.1199999999999992</c:v>
                </c:pt>
                <c:pt idx="146">
                  <c:v>-8.9</c:v>
                </c:pt>
                <c:pt idx="147">
                  <c:v>-9.7200000000000006</c:v>
                </c:pt>
                <c:pt idx="148">
                  <c:v>-10.44</c:v>
                </c:pt>
                <c:pt idx="149">
                  <c:v>-11.27</c:v>
                </c:pt>
                <c:pt idx="150">
                  <c:v>-12.15</c:v>
                </c:pt>
                <c:pt idx="151">
                  <c:v>-12.93</c:v>
                </c:pt>
                <c:pt idx="152">
                  <c:v>-13.86</c:v>
                </c:pt>
                <c:pt idx="153">
                  <c:v>-14.76</c:v>
                </c:pt>
                <c:pt idx="154">
                  <c:v>-15.64</c:v>
                </c:pt>
                <c:pt idx="155">
                  <c:v>-16.55</c:v>
                </c:pt>
                <c:pt idx="156">
                  <c:v>-17.440000000000001</c:v>
                </c:pt>
                <c:pt idx="157">
                  <c:v>-18.32</c:v>
                </c:pt>
                <c:pt idx="158">
                  <c:v>-19.079999999999998</c:v>
                </c:pt>
                <c:pt idx="159">
                  <c:v>-20</c:v>
                </c:pt>
                <c:pt idx="160">
                  <c:v>-20.95</c:v>
                </c:pt>
                <c:pt idx="161">
                  <c:v>-21.75</c:v>
                </c:pt>
                <c:pt idx="162">
                  <c:v>-22.62</c:v>
                </c:pt>
                <c:pt idx="163">
                  <c:v>-23.39</c:v>
                </c:pt>
                <c:pt idx="164">
                  <c:v>-24.15</c:v>
                </c:pt>
                <c:pt idx="165">
                  <c:v>-25</c:v>
                </c:pt>
                <c:pt idx="166">
                  <c:v>-25.65</c:v>
                </c:pt>
                <c:pt idx="167">
                  <c:v>-26.27</c:v>
                </c:pt>
                <c:pt idx="168">
                  <c:v>-26.89</c:v>
                </c:pt>
                <c:pt idx="169">
                  <c:v>-27.5</c:v>
                </c:pt>
                <c:pt idx="170">
                  <c:v>-28.03</c:v>
                </c:pt>
                <c:pt idx="171">
                  <c:v>-28.49</c:v>
                </c:pt>
                <c:pt idx="172">
                  <c:v>-28.93</c:v>
                </c:pt>
                <c:pt idx="173">
                  <c:v>-29.27</c:v>
                </c:pt>
                <c:pt idx="174">
                  <c:v>-29.67</c:v>
                </c:pt>
                <c:pt idx="175">
                  <c:v>-30.02</c:v>
                </c:pt>
                <c:pt idx="176">
                  <c:v>-30.32</c:v>
                </c:pt>
                <c:pt idx="177">
                  <c:v>-30.5</c:v>
                </c:pt>
                <c:pt idx="178">
                  <c:v>-30.66</c:v>
                </c:pt>
                <c:pt idx="179">
                  <c:v>-30.81</c:v>
                </c:pt>
                <c:pt idx="180">
                  <c:v>-30.94</c:v>
                </c:pt>
                <c:pt idx="181">
                  <c:v>-31.05</c:v>
                </c:pt>
                <c:pt idx="182">
                  <c:v>-30.98</c:v>
                </c:pt>
                <c:pt idx="183">
                  <c:v>-30.92</c:v>
                </c:pt>
                <c:pt idx="184">
                  <c:v>-30.93</c:v>
                </c:pt>
                <c:pt idx="185">
                  <c:v>-30.91</c:v>
                </c:pt>
                <c:pt idx="186">
                  <c:v>-30.78</c:v>
                </c:pt>
                <c:pt idx="187">
                  <c:v>-30.62</c:v>
                </c:pt>
                <c:pt idx="188">
                  <c:v>-30.56</c:v>
                </c:pt>
                <c:pt idx="189">
                  <c:v>-30.43</c:v>
                </c:pt>
                <c:pt idx="190">
                  <c:v>-30.39</c:v>
                </c:pt>
                <c:pt idx="191">
                  <c:v>-30.33</c:v>
                </c:pt>
                <c:pt idx="192">
                  <c:v>-30.28</c:v>
                </c:pt>
                <c:pt idx="193">
                  <c:v>-30.41</c:v>
                </c:pt>
                <c:pt idx="194">
                  <c:v>-30.52</c:v>
                </c:pt>
                <c:pt idx="195">
                  <c:v>-30.64</c:v>
                </c:pt>
                <c:pt idx="196">
                  <c:v>-30.98</c:v>
                </c:pt>
                <c:pt idx="197">
                  <c:v>-31.37</c:v>
                </c:pt>
                <c:pt idx="198">
                  <c:v>-31.8</c:v>
                </c:pt>
                <c:pt idx="199">
                  <c:v>-32.36</c:v>
                </c:pt>
                <c:pt idx="200">
                  <c:v>-33.11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B8-46BC-A989-0BC4E428F50E}"/>
            </c:ext>
          </c:extLst>
        </c:ser>
        <c:ser>
          <c:idx val="4"/>
          <c:order val="2"/>
          <c:tx>
            <c:strRef>
              <c:f>'Case 5'!$C$1</c:f>
              <c:strCache>
                <c:ptCount val="1"/>
                <c:pt idx="0">
                  <c:v>Xs(Case5)</c:v>
                </c:pt>
              </c:strCache>
            </c:strRef>
          </c:tx>
          <c:marker>
            <c:symbol val="none"/>
          </c:marker>
          <c:xVal>
            <c:numRef>
              <c:f>'Case 5'!$A$2:$A$202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5'!$C$2:$C$202</c:f>
              <c:numCache>
                <c:formatCode>General</c:formatCode>
                <c:ptCount val="201"/>
                <c:pt idx="1">
                  <c:v>2.75</c:v>
                </c:pt>
                <c:pt idx="2">
                  <c:v>1.29</c:v>
                </c:pt>
                <c:pt idx="3">
                  <c:v>0.88</c:v>
                </c:pt>
                <c:pt idx="4">
                  <c:v>0.75</c:v>
                </c:pt>
                <c:pt idx="5">
                  <c:v>0.74</c:v>
                </c:pt>
                <c:pt idx="6">
                  <c:v>0.69</c:v>
                </c:pt>
                <c:pt idx="7">
                  <c:v>0.68</c:v>
                </c:pt>
                <c:pt idx="8">
                  <c:v>0.59</c:v>
                </c:pt>
                <c:pt idx="9">
                  <c:v>0.67</c:v>
                </c:pt>
                <c:pt idx="10">
                  <c:v>0.68</c:v>
                </c:pt>
                <c:pt idx="11">
                  <c:v>0.67</c:v>
                </c:pt>
                <c:pt idx="12">
                  <c:v>0.7</c:v>
                </c:pt>
                <c:pt idx="13">
                  <c:v>0.72</c:v>
                </c:pt>
                <c:pt idx="14">
                  <c:v>0.72</c:v>
                </c:pt>
                <c:pt idx="15">
                  <c:v>0.73</c:v>
                </c:pt>
                <c:pt idx="16">
                  <c:v>0.8</c:v>
                </c:pt>
                <c:pt idx="17">
                  <c:v>0.86</c:v>
                </c:pt>
                <c:pt idx="18">
                  <c:v>0.83</c:v>
                </c:pt>
                <c:pt idx="19">
                  <c:v>0.85</c:v>
                </c:pt>
                <c:pt idx="20">
                  <c:v>0.89</c:v>
                </c:pt>
                <c:pt idx="21">
                  <c:v>0.94</c:v>
                </c:pt>
                <c:pt idx="22">
                  <c:v>0.99</c:v>
                </c:pt>
                <c:pt idx="23">
                  <c:v>1.05</c:v>
                </c:pt>
                <c:pt idx="24">
                  <c:v>1.02</c:v>
                </c:pt>
                <c:pt idx="25">
                  <c:v>1.1499999999999999</c:v>
                </c:pt>
                <c:pt idx="26">
                  <c:v>1.19</c:v>
                </c:pt>
                <c:pt idx="27">
                  <c:v>1.22</c:v>
                </c:pt>
                <c:pt idx="28">
                  <c:v>1.26</c:v>
                </c:pt>
                <c:pt idx="29">
                  <c:v>1.37</c:v>
                </c:pt>
                <c:pt idx="30">
                  <c:v>1.37</c:v>
                </c:pt>
                <c:pt idx="31">
                  <c:v>1.5</c:v>
                </c:pt>
                <c:pt idx="32">
                  <c:v>1.54</c:v>
                </c:pt>
                <c:pt idx="33">
                  <c:v>1.59</c:v>
                </c:pt>
                <c:pt idx="34">
                  <c:v>1.68</c:v>
                </c:pt>
                <c:pt idx="35">
                  <c:v>1.87</c:v>
                </c:pt>
                <c:pt idx="36">
                  <c:v>1.93</c:v>
                </c:pt>
                <c:pt idx="37">
                  <c:v>1.9</c:v>
                </c:pt>
                <c:pt idx="38">
                  <c:v>2.0699999999999998</c:v>
                </c:pt>
                <c:pt idx="39">
                  <c:v>2.17</c:v>
                </c:pt>
                <c:pt idx="40">
                  <c:v>2.21</c:v>
                </c:pt>
                <c:pt idx="41">
                  <c:v>2.2599999999999998</c:v>
                </c:pt>
                <c:pt idx="42">
                  <c:v>2.4500000000000002</c:v>
                </c:pt>
                <c:pt idx="43">
                  <c:v>2.46</c:v>
                </c:pt>
                <c:pt idx="44">
                  <c:v>2.58</c:v>
                </c:pt>
                <c:pt idx="45">
                  <c:v>2.69</c:v>
                </c:pt>
                <c:pt idx="46">
                  <c:v>2.77</c:v>
                </c:pt>
                <c:pt idx="47">
                  <c:v>2.86</c:v>
                </c:pt>
                <c:pt idx="48">
                  <c:v>2.94</c:v>
                </c:pt>
                <c:pt idx="49">
                  <c:v>3.02</c:v>
                </c:pt>
                <c:pt idx="50">
                  <c:v>3.28</c:v>
                </c:pt>
                <c:pt idx="51">
                  <c:v>3.9</c:v>
                </c:pt>
                <c:pt idx="52">
                  <c:v>4.3099999999999996</c:v>
                </c:pt>
                <c:pt idx="53">
                  <c:v>4.34</c:v>
                </c:pt>
                <c:pt idx="54">
                  <c:v>4.34</c:v>
                </c:pt>
                <c:pt idx="55">
                  <c:v>4.3899999999999997</c:v>
                </c:pt>
                <c:pt idx="56">
                  <c:v>4.5199999999999996</c:v>
                </c:pt>
                <c:pt idx="57">
                  <c:v>4.6500000000000004</c:v>
                </c:pt>
                <c:pt idx="58">
                  <c:v>4.76</c:v>
                </c:pt>
                <c:pt idx="59">
                  <c:v>4.8899999999999997</c:v>
                </c:pt>
                <c:pt idx="60">
                  <c:v>4.9800000000000004</c:v>
                </c:pt>
                <c:pt idx="61">
                  <c:v>5.0599999999999996</c:v>
                </c:pt>
                <c:pt idx="62">
                  <c:v>5.19</c:v>
                </c:pt>
                <c:pt idx="63">
                  <c:v>5.27</c:v>
                </c:pt>
                <c:pt idx="64">
                  <c:v>5.36</c:v>
                </c:pt>
                <c:pt idx="65">
                  <c:v>5.48</c:v>
                </c:pt>
                <c:pt idx="66">
                  <c:v>5.59</c:v>
                </c:pt>
                <c:pt idx="67">
                  <c:v>5.71</c:v>
                </c:pt>
                <c:pt idx="68">
                  <c:v>5.79</c:v>
                </c:pt>
                <c:pt idx="69">
                  <c:v>5.89</c:v>
                </c:pt>
                <c:pt idx="70">
                  <c:v>5.97</c:v>
                </c:pt>
                <c:pt idx="71">
                  <c:v>6.06</c:v>
                </c:pt>
                <c:pt idx="72">
                  <c:v>6.18</c:v>
                </c:pt>
                <c:pt idx="73">
                  <c:v>6.26</c:v>
                </c:pt>
                <c:pt idx="74">
                  <c:v>6.36</c:v>
                </c:pt>
                <c:pt idx="75">
                  <c:v>6.48</c:v>
                </c:pt>
                <c:pt idx="76">
                  <c:v>6.5</c:v>
                </c:pt>
                <c:pt idx="77">
                  <c:v>6.57</c:v>
                </c:pt>
                <c:pt idx="78">
                  <c:v>6.68</c:v>
                </c:pt>
                <c:pt idx="79">
                  <c:v>6.71</c:v>
                </c:pt>
                <c:pt idx="80">
                  <c:v>6.78</c:v>
                </c:pt>
                <c:pt idx="81">
                  <c:v>6.88</c:v>
                </c:pt>
                <c:pt idx="82">
                  <c:v>6.9</c:v>
                </c:pt>
                <c:pt idx="83">
                  <c:v>6.97</c:v>
                </c:pt>
                <c:pt idx="84">
                  <c:v>6.98</c:v>
                </c:pt>
                <c:pt idx="85">
                  <c:v>7.03</c:v>
                </c:pt>
                <c:pt idx="86">
                  <c:v>7.03</c:v>
                </c:pt>
                <c:pt idx="87">
                  <c:v>7.04</c:v>
                </c:pt>
                <c:pt idx="88">
                  <c:v>7</c:v>
                </c:pt>
                <c:pt idx="89">
                  <c:v>6.98</c:v>
                </c:pt>
                <c:pt idx="90">
                  <c:v>7.01</c:v>
                </c:pt>
                <c:pt idx="91">
                  <c:v>6.98</c:v>
                </c:pt>
                <c:pt idx="92">
                  <c:v>6.94</c:v>
                </c:pt>
                <c:pt idx="93">
                  <c:v>6.84</c:v>
                </c:pt>
                <c:pt idx="94">
                  <c:v>6.82</c:v>
                </c:pt>
                <c:pt idx="95">
                  <c:v>6.7</c:v>
                </c:pt>
                <c:pt idx="96">
                  <c:v>6.64</c:v>
                </c:pt>
                <c:pt idx="97">
                  <c:v>6.52</c:v>
                </c:pt>
                <c:pt idx="98">
                  <c:v>6.4</c:v>
                </c:pt>
                <c:pt idx="99">
                  <c:v>6.26</c:v>
                </c:pt>
                <c:pt idx="100">
                  <c:v>6.12</c:v>
                </c:pt>
                <c:pt idx="101">
                  <c:v>5.95</c:v>
                </c:pt>
                <c:pt idx="102">
                  <c:v>5.74</c:v>
                </c:pt>
                <c:pt idx="103">
                  <c:v>5.61</c:v>
                </c:pt>
                <c:pt idx="104">
                  <c:v>5.43</c:v>
                </c:pt>
                <c:pt idx="105">
                  <c:v>5.18</c:v>
                </c:pt>
                <c:pt idx="106">
                  <c:v>5.09</c:v>
                </c:pt>
                <c:pt idx="107">
                  <c:v>4.8600000000000003</c:v>
                </c:pt>
                <c:pt idx="108">
                  <c:v>4.7</c:v>
                </c:pt>
                <c:pt idx="109">
                  <c:v>4.55</c:v>
                </c:pt>
                <c:pt idx="110">
                  <c:v>4.46</c:v>
                </c:pt>
                <c:pt idx="111">
                  <c:v>4.5599999999999996</c:v>
                </c:pt>
                <c:pt idx="112">
                  <c:v>4.8499999999999996</c:v>
                </c:pt>
                <c:pt idx="113">
                  <c:v>5.3</c:v>
                </c:pt>
                <c:pt idx="114">
                  <c:v>5.76</c:v>
                </c:pt>
                <c:pt idx="115">
                  <c:v>6.24</c:v>
                </c:pt>
                <c:pt idx="116">
                  <c:v>6.88</c:v>
                </c:pt>
                <c:pt idx="117">
                  <c:v>7.53</c:v>
                </c:pt>
                <c:pt idx="118">
                  <c:v>8.08</c:v>
                </c:pt>
                <c:pt idx="119">
                  <c:v>8.27</c:v>
                </c:pt>
                <c:pt idx="120">
                  <c:v>8.17</c:v>
                </c:pt>
                <c:pt idx="121">
                  <c:v>7.52</c:v>
                </c:pt>
                <c:pt idx="122">
                  <c:v>6.85</c:v>
                </c:pt>
                <c:pt idx="123">
                  <c:v>6.39</c:v>
                </c:pt>
                <c:pt idx="124">
                  <c:v>6.41</c:v>
                </c:pt>
                <c:pt idx="125">
                  <c:v>5.84</c:v>
                </c:pt>
                <c:pt idx="126">
                  <c:v>4.8499999999999996</c:v>
                </c:pt>
                <c:pt idx="127">
                  <c:v>3.87</c:v>
                </c:pt>
                <c:pt idx="128">
                  <c:v>2.88</c:v>
                </c:pt>
                <c:pt idx="129">
                  <c:v>1.9</c:v>
                </c:pt>
                <c:pt idx="130">
                  <c:v>1.07</c:v>
                </c:pt>
                <c:pt idx="131">
                  <c:v>0.4</c:v>
                </c:pt>
                <c:pt idx="132">
                  <c:v>-0.47</c:v>
                </c:pt>
                <c:pt idx="133">
                  <c:v>-1.52</c:v>
                </c:pt>
                <c:pt idx="134">
                  <c:v>-2.34</c:v>
                </c:pt>
                <c:pt idx="135">
                  <c:v>-3.14</c:v>
                </c:pt>
                <c:pt idx="136">
                  <c:v>-4.09</c:v>
                </c:pt>
                <c:pt idx="137">
                  <c:v>-4.82</c:v>
                </c:pt>
                <c:pt idx="138">
                  <c:v>-5.45</c:v>
                </c:pt>
                <c:pt idx="139">
                  <c:v>-6.3</c:v>
                </c:pt>
                <c:pt idx="140">
                  <c:v>-7.02</c:v>
                </c:pt>
                <c:pt idx="141">
                  <c:v>-7.87</c:v>
                </c:pt>
                <c:pt idx="142">
                  <c:v>-8.68</c:v>
                </c:pt>
                <c:pt idx="143">
                  <c:v>-9.33</c:v>
                </c:pt>
                <c:pt idx="144">
                  <c:v>-10.17</c:v>
                </c:pt>
                <c:pt idx="145">
                  <c:v>-10.93</c:v>
                </c:pt>
                <c:pt idx="146">
                  <c:v>-11.58</c:v>
                </c:pt>
                <c:pt idx="147">
                  <c:v>-12.26</c:v>
                </c:pt>
                <c:pt idx="148">
                  <c:v>-12.88</c:v>
                </c:pt>
                <c:pt idx="149">
                  <c:v>-13.52</c:v>
                </c:pt>
                <c:pt idx="150">
                  <c:v>-14.22</c:v>
                </c:pt>
                <c:pt idx="151">
                  <c:v>-14.94</c:v>
                </c:pt>
                <c:pt idx="152">
                  <c:v>-15.6</c:v>
                </c:pt>
                <c:pt idx="153">
                  <c:v>-16.3</c:v>
                </c:pt>
                <c:pt idx="154">
                  <c:v>-16.899999999999999</c:v>
                </c:pt>
                <c:pt idx="155">
                  <c:v>-17.52</c:v>
                </c:pt>
                <c:pt idx="156">
                  <c:v>-18.11</c:v>
                </c:pt>
                <c:pt idx="157">
                  <c:v>-18.71</c:v>
                </c:pt>
                <c:pt idx="158">
                  <c:v>-19.27</c:v>
                </c:pt>
                <c:pt idx="159">
                  <c:v>-19.87</c:v>
                </c:pt>
                <c:pt idx="160">
                  <c:v>-20.41</c:v>
                </c:pt>
                <c:pt idx="161">
                  <c:v>-20.86</c:v>
                </c:pt>
                <c:pt idx="162">
                  <c:v>-21.31</c:v>
                </c:pt>
                <c:pt idx="163">
                  <c:v>-21.72</c:v>
                </c:pt>
                <c:pt idx="164">
                  <c:v>-22.18</c:v>
                </c:pt>
                <c:pt idx="165">
                  <c:v>-22.49</c:v>
                </c:pt>
                <c:pt idx="166">
                  <c:v>-22.86</c:v>
                </c:pt>
                <c:pt idx="167">
                  <c:v>-23.06</c:v>
                </c:pt>
                <c:pt idx="168">
                  <c:v>-23.39</c:v>
                </c:pt>
                <c:pt idx="169">
                  <c:v>-23.63</c:v>
                </c:pt>
                <c:pt idx="170">
                  <c:v>-23.87</c:v>
                </c:pt>
                <c:pt idx="171">
                  <c:v>-24.04</c:v>
                </c:pt>
                <c:pt idx="172">
                  <c:v>-24.16</c:v>
                </c:pt>
                <c:pt idx="173">
                  <c:v>-24.25</c:v>
                </c:pt>
                <c:pt idx="174">
                  <c:v>-24.36</c:v>
                </c:pt>
                <c:pt idx="175">
                  <c:v>-24.43</c:v>
                </c:pt>
                <c:pt idx="176">
                  <c:v>-24.52</c:v>
                </c:pt>
                <c:pt idx="177">
                  <c:v>-24.51</c:v>
                </c:pt>
                <c:pt idx="178">
                  <c:v>-24.48</c:v>
                </c:pt>
                <c:pt idx="179">
                  <c:v>-24.49</c:v>
                </c:pt>
                <c:pt idx="180">
                  <c:v>-24.39</c:v>
                </c:pt>
                <c:pt idx="181">
                  <c:v>-24.34</c:v>
                </c:pt>
                <c:pt idx="182">
                  <c:v>-24.21</c:v>
                </c:pt>
                <c:pt idx="183">
                  <c:v>-24.11</c:v>
                </c:pt>
                <c:pt idx="184">
                  <c:v>-23.96</c:v>
                </c:pt>
                <c:pt idx="185">
                  <c:v>-23.83</c:v>
                </c:pt>
                <c:pt idx="186">
                  <c:v>-23.68</c:v>
                </c:pt>
                <c:pt idx="187">
                  <c:v>-23.52</c:v>
                </c:pt>
                <c:pt idx="188">
                  <c:v>-23.33</c:v>
                </c:pt>
                <c:pt idx="189">
                  <c:v>-23.13</c:v>
                </c:pt>
                <c:pt idx="190">
                  <c:v>-23.02</c:v>
                </c:pt>
                <c:pt idx="191">
                  <c:v>-22.82</c:v>
                </c:pt>
                <c:pt idx="192">
                  <c:v>-22.68</c:v>
                </c:pt>
                <c:pt idx="193">
                  <c:v>-22.57</c:v>
                </c:pt>
                <c:pt idx="194">
                  <c:v>-22.47</c:v>
                </c:pt>
                <c:pt idx="195">
                  <c:v>-22.5</c:v>
                </c:pt>
                <c:pt idx="196">
                  <c:v>-22.53</c:v>
                </c:pt>
                <c:pt idx="197">
                  <c:v>-22.52</c:v>
                </c:pt>
                <c:pt idx="198">
                  <c:v>-22.64</c:v>
                </c:pt>
                <c:pt idx="199">
                  <c:v>-22.81</c:v>
                </c:pt>
                <c:pt idx="200">
                  <c:v>-22.9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2B8-46BC-A989-0BC4E428F50E}"/>
            </c:ext>
          </c:extLst>
        </c:ser>
        <c:ser>
          <c:idx val="3"/>
          <c:order val="3"/>
          <c:tx>
            <c:strRef>
              <c:f>'Case 4'!$C$1</c:f>
              <c:strCache>
                <c:ptCount val="1"/>
                <c:pt idx="0">
                  <c:v>Xs(Case4)</c:v>
                </c:pt>
              </c:strCache>
            </c:strRef>
          </c:tx>
          <c:marker>
            <c:symbol val="none"/>
          </c:marker>
          <c:xVal>
            <c:numRef>
              <c:f>'Case 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4'!$C$2:$C$202</c:f>
              <c:numCache>
                <c:formatCode>General</c:formatCode>
                <c:ptCount val="201"/>
                <c:pt idx="1">
                  <c:v>2.58</c:v>
                </c:pt>
                <c:pt idx="2">
                  <c:v>1.0900000000000001</c:v>
                </c:pt>
                <c:pt idx="3">
                  <c:v>0.66</c:v>
                </c:pt>
                <c:pt idx="4">
                  <c:v>0.39</c:v>
                </c:pt>
                <c:pt idx="5">
                  <c:v>0.26</c:v>
                </c:pt>
                <c:pt idx="6">
                  <c:v>0.15</c:v>
                </c:pt>
                <c:pt idx="7">
                  <c:v>0.02</c:v>
                </c:pt>
                <c:pt idx="8">
                  <c:v>-0.02</c:v>
                </c:pt>
                <c:pt idx="9">
                  <c:v>-0.14000000000000001</c:v>
                </c:pt>
                <c:pt idx="10">
                  <c:v>-0.16</c:v>
                </c:pt>
                <c:pt idx="11">
                  <c:v>-0.25</c:v>
                </c:pt>
                <c:pt idx="12">
                  <c:v>-0.28000000000000003</c:v>
                </c:pt>
                <c:pt idx="13">
                  <c:v>-0.34</c:v>
                </c:pt>
                <c:pt idx="14">
                  <c:v>-0.39</c:v>
                </c:pt>
                <c:pt idx="15">
                  <c:v>-0.41</c:v>
                </c:pt>
                <c:pt idx="16">
                  <c:v>-0.52</c:v>
                </c:pt>
                <c:pt idx="17">
                  <c:v>-0.53</c:v>
                </c:pt>
                <c:pt idx="18">
                  <c:v>-0.52</c:v>
                </c:pt>
                <c:pt idx="19">
                  <c:v>-0.55000000000000004</c:v>
                </c:pt>
                <c:pt idx="20">
                  <c:v>-0.61</c:v>
                </c:pt>
                <c:pt idx="21">
                  <c:v>-0.62</c:v>
                </c:pt>
                <c:pt idx="22">
                  <c:v>-0.66</c:v>
                </c:pt>
                <c:pt idx="23">
                  <c:v>-0.6</c:v>
                </c:pt>
                <c:pt idx="24">
                  <c:v>-0.64</c:v>
                </c:pt>
                <c:pt idx="25">
                  <c:v>-0.64</c:v>
                </c:pt>
                <c:pt idx="26">
                  <c:v>-0.68</c:v>
                </c:pt>
                <c:pt idx="27">
                  <c:v>-0.6</c:v>
                </c:pt>
                <c:pt idx="28">
                  <c:v>-0.65</c:v>
                </c:pt>
                <c:pt idx="29">
                  <c:v>-0.61</c:v>
                </c:pt>
                <c:pt idx="30">
                  <c:v>-0.59</c:v>
                </c:pt>
                <c:pt idx="31">
                  <c:v>-0.54</c:v>
                </c:pt>
                <c:pt idx="32">
                  <c:v>-0.53</c:v>
                </c:pt>
                <c:pt idx="33">
                  <c:v>-0.46</c:v>
                </c:pt>
                <c:pt idx="34">
                  <c:v>-0.4</c:v>
                </c:pt>
                <c:pt idx="35">
                  <c:v>-0.36</c:v>
                </c:pt>
                <c:pt idx="36">
                  <c:v>-0.28999999999999998</c:v>
                </c:pt>
                <c:pt idx="37">
                  <c:v>-0.22</c:v>
                </c:pt>
                <c:pt idx="38">
                  <c:v>-0.17</c:v>
                </c:pt>
                <c:pt idx="39">
                  <c:v>-7.0000000000000007E-2</c:v>
                </c:pt>
                <c:pt idx="40">
                  <c:v>0.01</c:v>
                </c:pt>
                <c:pt idx="41">
                  <c:v>0.12</c:v>
                </c:pt>
                <c:pt idx="42">
                  <c:v>0.21</c:v>
                </c:pt>
                <c:pt idx="43">
                  <c:v>0.32</c:v>
                </c:pt>
                <c:pt idx="44">
                  <c:v>0.4</c:v>
                </c:pt>
                <c:pt idx="45">
                  <c:v>0.47</c:v>
                </c:pt>
                <c:pt idx="46">
                  <c:v>0.56999999999999995</c:v>
                </c:pt>
                <c:pt idx="47">
                  <c:v>0.66</c:v>
                </c:pt>
                <c:pt idx="48">
                  <c:v>0.78</c:v>
                </c:pt>
                <c:pt idx="49">
                  <c:v>0.92</c:v>
                </c:pt>
                <c:pt idx="50">
                  <c:v>1.1000000000000001</c:v>
                </c:pt>
                <c:pt idx="51">
                  <c:v>1.32</c:v>
                </c:pt>
                <c:pt idx="52">
                  <c:v>1.55</c:v>
                </c:pt>
                <c:pt idx="53">
                  <c:v>1.69</c:v>
                </c:pt>
                <c:pt idx="54">
                  <c:v>1.82</c:v>
                </c:pt>
                <c:pt idx="55">
                  <c:v>1.96</c:v>
                </c:pt>
                <c:pt idx="56">
                  <c:v>2.12</c:v>
                </c:pt>
                <c:pt idx="57">
                  <c:v>2.2799999999999998</c:v>
                </c:pt>
                <c:pt idx="58">
                  <c:v>2.44</c:v>
                </c:pt>
                <c:pt idx="59">
                  <c:v>2.62</c:v>
                </c:pt>
                <c:pt idx="60">
                  <c:v>2.79</c:v>
                </c:pt>
                <c:pt idx="61">
                  <c:v>2.98</c:v>
                </c:pt>
                <c:pt idx="62">
                  <c:v>3.17</c:v>
                </c:pt>
                <c:pt idx="63">
                  <c:v>3.34</c:v>
                </c:pt>
                <c:pt idx="64">
                  <c:v>3.54</c:v>
                </c:pt>
                <c:pt idx="65">
                  <c:v>3.73</c:v>
                </c:pt>
                <c:pt idx="66">
                  <c:v>3.93</c:v>
                </c:pt>
                <c:pt idx="67">
                  <c:v>4.1100000000000003</c:v>
                </c:pt>
                <c:pt idx="68">
                  <c:v>4.3</c:v>
                </c:pt>
                <c:pt idx="69">
                  <c:v>4.51</c:v>
                </c:pt>
                <c:pt idx="70">
                  <c:v>4.7300000000000004</c:v>
                </c:pt>
                <c:pt idx="71">
                  <c:v>4.8899999999999997</c:v>
                </c:pt>
                <c:pt idx="72">
                  <c:v>5.12</c:v>
                </c:pt>
                <c:pt idx="73">
                  <c:v>5.34</c:v>
                </c:pt>
                <c:pt idx="74">
                  <c:v>5.58</c:v>
                </c:pt>
                <c:pt idx="75">
                  <c:v>5.75</c:v>
                </c:pt>
                <c:pt idx="76">
                  <c:v>5.99</c:v>
                </c:pt>
                <c:pt idx="77">
                  <c:v>6.26</c:v>
                </c:pt>
                <c:pt idx="78">
                  <c:v>6.39</c:v>
                </c:pt>
                <c:pt idx="79">
                  <c:v>6.65</c:v>
                </c:pt>
                <c:pt idx="80">
                  <c:v>6.84</c:v>
                </c:pt>
                <c:pt idx="81">
                  <c:v>7.13</c:v>
                </c:pt>
                <c:pt idx="82">
                  <c:v>7.35</c:v>
                </c:pt>
                <c:pt idx="83">
                  <c:v>7.57</c:v>
                </c:pt>
                <c:pt idx="84">
                  <c:v>7.84</c:v>
                </c:pt>
                <c:pt idx="85">
                  <c:v>8.0500000000000007</c:v>
                </c:pt>
                <c:pt idx="86">
                  <c:v>8.3000000000000007</c:v>
                </c:pt>
                <c:pt idx="87">
                  <c:v>8.48</c:v>
                </c:pt>
                <c:pt idx="88">
                  <c:v>8.74</c:v>
                </c:pt>
                <c:pt idx="89">
                  <c:v>8.98</c:v>
                </c:pt>
                <c:pt idx="90">
                  <c:v>9.1999999999999993</c:v>
                </c:pt>
                <c:pt idx="91">
                  <c:v>9.43</c:v>
                </c:pt>
                <c:pt idx="92">
                  <c:v>9.6999999999999993</c:v>
                </c:pt>
                <c:pt idx="93">
                  <c:v>9.8800000000000008</c:v>
                </c:pt>
                <c:pt idx="94">
                  <c:v>10.130000000000001</c:v>
                </c:pt>
                <c:pt idx="95">
                  <c:v>10.35</c:v>
                </c:pt>
                <c:pt idx="96">
                  <c:v>10.59</c:v>
                </c:pt>
                <c:pt idx="97">
                  <c:v>10.77</c:v>
                </c:pt>
                <c:pt idx="98">
                  <c:v>10.96</c:v>
                </c:pt>
                <c:pt idx="99">
                  <c:v>11.16</c:v>
                </c:pt>
                <c:pt idx="100">
                  <c:v>11.4</c:v>
                </c:pt>
                <c:pt idx="101">
                  <c:v>11.58</c:v>
                </c:pt>
                <c:pt idx="102">
                  <c:v>11.74</c:v>
                </c:pt>
                <c:pt idx="103">
                  <c:v>11.97</c:v>
                </c:pt>
                <c:pt idx="104">
                  <c:v>12.12</c:v>
                </c:pt>
                <c:pt idx="105">
                  <c:v>12.33</c:v>
                </c:pt>
                <c:pt idx="106">
                  <c:v>12.49</c:v>
                </c:pt>
                <c:pt idx="107">
                  <c:v>12.6</c:v>
                </c:pt>
                <c:pt idx="108">
                  <c:v>12.78</c:v>
                </c:pt>
                <c:pt idx="109">
                  <c:v>12.89</c:v>
                </c:pt>
                <c:pt idx="110">
                  <c:v>13.03</c:v>
                </c:pt>
                <c:pt idx="111">
                  <c:v>13.12</c:v>
                </c:pt>
                <c:pt idx="112">
                  <c:v>13.27</c:v>
                </c:pt>
                <c:pt idx="113">
                  <c:v>13.32</c:v>
                </c:pt>
                <c:pt idx="114">
                  <c:v>13.45</c:v>
                </c:pt>
                <c:pt idx="115">
                  <c:v>13.51</c:v>
                </c:pt>
                <c:pt idx="116">
                  <c:v>13.5</c:v>
                </c:pt>
                <c:pt idx="117">
                  <c:v>13.5</c:v>
                </c:pt>
                <c:pt idx="118">
                  <c:v>13.52</c:v>
                </c:pt>
                <c:pt idx="119">
                  <c:v>13.46</c:v>
                </c:pt>
                <c:pt idx="120">
                  <c:v>13.44</c:v>
                </c:pt>
                <c:pt idx="121">
                  <c:v>13.39</c:v>
                </c:pt>
                <c:pt idx="122">
                  <c:v>13.23</c:v>
                </c:pt>
                <c:pt idx="123">
                  <c:v>13.19</c:v>
                </c:pt>
                <c:pt idx="124">
                  <c:v>13.07</c:v>
                </c:pt>
                <c:pt idx="125">
                  <c:v>12.74</c:v>
                </c:pt>
                <c:pt idx="126">
                  <c:v>12.6</c:v>
                </c:pt>
                <c:pt idx="127">
                  <c:v>12.44</c:v>
                </c:pt>
                <c:pt idx="128">
                  <c:v>12.26</c:v>
                </c:pt>
                <c:pt idx="129">
                  <c:v>12.16</c:v>
                </c:pt>
                <c:pt idx="130">
                  <c:v>12.16</c:v>
                </c:pt>
                <c:pt idx="131">
                  <c:v>11.73</c:v>
                </c:pt>
                <c:pt idx="132">
                  <c:v>11.53</c:v>
                </c:pt>
                <c:pt idx="133">
                  <c:v>11.29</c:v>
                </c:pt>
                <c:pt idx="134">
                  <c:v>11.09</c:v>
                </c:pt>
                <c:pt idx="135">
                  <c:v>11.16</c:v>
                </c:pt>
                <c:pt idx="136">
                  <c:v>10.92</c:v>
                </c:pt>
                <c:pt idx="137">
                  <c:v>10.48</c:v>
                </c:pt>
                <c:pt idx="138">
                  <c:v>9.92</c:v>
                </c:pt>
                <c:pt idx="139">
                  <c:v>9.27</c:v>
                </c:pt>
                <c:pt idx="140">
                  <c:v>8.6199999999999992</c:v>
                </c:pt>
                <c:pt idx="141">
                  <c:v>8.0299999999999994</c:v>
                </c:pt>
                <c:pt idx="142">
                  <c:v>7.12</c:v>
                </c:pt>
                <c:pt idx="143">
                  <c:v>6.14</c:v>
                </c:pt>
                <c:pt idx="144">
                  <c:v>5.28</c:v>
                </c:pt>
                <c:pt idx="145">
                  <c:v>3.79</c:v>
                </c:pt>
                <c:pt idx="146">
                  <c:v>1.84</c:v>
                </c:pt>
                <c:pt idx="147">
                  <c:v>-0.1</c:v>
                </c:pt>
                <c:pt idx="148">
                  <c:v>-1.47</c:v>
                </c:pt>
                <c:pt idx="149">
                  <c:v>-2.4300000000000002</c:v>
                </c:pt>
                <c:pt idx="150">
                  <c:v>-2.5</c:v>
                </c:pt>
                <c:pt idx="151">
                  <c:v>-1.36</c:v>
                </c:pt>
                <c:pt idx="152">
                  <c:v>0.55000000000000004</c:v>
                </c:pt>
                <c:pt idx="153">
                  <c:v>2.54</c:v>
                </c:pt>
                <c:pt idx="154">
                  <c:v>4.37</c:v>
                </c:pt>
                <c:pt idx="155">
                  <c:v>5.94</c:v>
                </c:pt>
                <c:pt idx="156">
                  <c:v>6.7</c:v>
                </c:pt>
                <c:pt idx="157">
                  <c:v>6.96</c:v>
                </c:pt>
                <c:pt idx="158">
                  <c:v>7.07</c:v>
                </c:pt>
                <c:pt idx="159">
                  <c:v>6.62</c:v>
                </c:pt>
                <c:pt idx="160">
                  <c:v>6.11</c:v>
                </c:pt>
                <c:pt idx="161">
                  <c:v>5.51</c:v>
                </c:pt>
                <c:pt idx="162">
                  <c:v>4.82</c:v>
                </c:pt>
                <c:pt idx="163">
                  <c:v>4.0599999999999996</c:v>
                </c:pt>
                <c:pt idx="164">
                  <c:v>3.13</c:v>
                </c:pt>
                <c:pt idx="165">
                  <c:v>2.2200000000000002</c:v>
                </c:pt>
                <c:pt idx="166">
                  <c:v>1.21</c:v>
                </c:pt>
                <c:pt idx="167">
                  <c:v>0.09</c:v>
                </c:pt>
                <c:pt idx="168">
                  <c:v>-1.0900000000000001</c:v>
                </c:pt>
                <c:pt idx="169">
                  <c:v>-2.15</c:v>
                </c:pt>
                <c:pt idx="170">
                  <c:v>-3.3</c:v>
                </c:pt>
                <c:pt idx="171">
                  <c:v>-4.54</c:v>
                </c:pt>
                <c:pt idx="172">
                  <c:v>-5.68</c:v>
                </c:pt>
                <c:pt idx="173">
                  <c:v>-6.92</c:v>
                </c:pt>
                <c:pt idx="174">
                  <c:v>-8.11</c:v>
                </c:pt>
                <c:pt idx="175">
                  <c:v>-9.4</c:v>
                </c:pt>
                <c:pt idx="176">
                  <c:v>-10.49</c:v>
                </c:pt>
                <c:pt idx="177">
                  <c:v>-11.76</c:v>
                </c:pt>
                <c:pt idx="178">
                  <c:v>-12.98</c:v>
                </c:pt>
                <c:pt idx="179">
                  <c:v>-14.37</c:v>
                </c:pt>
                <c:pt idx="180">
                  <c:v>-15.51</c:v>
                </c:pt>
                <c:pt idx="181">
                  <c:v>-16.809999999999999</c:v>
                </c:pt>
                <c:pt idx="182">
                  <c:v>-18.02</c:v>
                </c:pt>
                <c:pt idx="183">
                  <c:v>-19.260000000000002</c:v>
                </c:pt>
                <c:pt idx="184">
                  <c:v>-20.45</c:v>
                </c:pt>
                <c:pt idx="185">
                  <c:v>-21.69</c:v>
                </c:pt>
                <c:pt idx="186">
                  <c:v>-22.75</c:v>
                </c:pt>
                <c:pt idx="187">
                  <c:v>-23.96</c:v>
                </c:pt>
                <c:pt idx="188">
                  <c:v>-25.15</c:v>
                </c:pt>
                <c:pt idx="189">
                  <c:v>-26.24</c:v>
                </c:pt>
                <c:pt idx="190">
                  <c:v>-27.19</c:v>
                </c:pt>
                <c:pt idx="191">
                  <c:v>-28.22</c:v>
                </c:pt>
                <c:pt idx="192">
                  <c:v>-29.08</c:v>
                </c:pt>
                <c:pt idx="193">
                  <c:v>-29.98</c:v>
                </c:pt>
                <c:pt idx="194">
                  <c:v>-30.92</c:v>
                </c:pt>
                <c:pt idx="195">
                  <c:v>-31.67</c:v>
                </c:pt>
                <c:pt idx="196">
                  <c:v>-32.479999999999997</c:v>
                </c:pt>
                <c:pt idx="197">
                  <c:v>-33.200000000000003</c:v>
                </c:pt>
                <c:pt idx="198">
                  <c:v>-33.880000000000003</c:v>
                </c:pt>
                <c:pt idx="199">
                  <c:v>-34.53</c:v>
                </c:pt>
                <c:pt idx="200">
                  <c:v>-34.99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2B8-46BC-A989-0BC4E428F50E}"/>
            </c:ext>
          </c:extLst>
        </c:ser>
        <c:ser>
          <c:idx val="2"/>
          <c:order val="4"/>
          <c:tx>
            <c:strRef>
              <c:f>'Case 3'!$C$1</c:f>
              <c:strCache>
                <c:ptCount val="1"/>
                <c:pt idx="0">
                  <c:v>Xs(Case3)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3'!$C$2:$C$202</c:f>
              <c:numCache>
                <c:formatCode>General</c:formatCode>
                <c:ptCount val="201"/>
                <c:pt idx="1">
                  <c:v>4.21</c:v>
                </c:pt>
                <c:pt idx="2">
                  <c:v>2.08</c:v>
                </c:pt>
                <c:pt idx="3">
                  <c:v>1.4</c:v>
                </c:pt>
                <c:pt idx="4">
                  <c:v>1.21</c:v>
                </c:pt>
                <c:pt idx="5">
                  <c:v>1.1399999999999999</c:v>
                </c:pt>
                <c:pt idx="6">
                  <c:v>1.1100000000000001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1.1399999999999999</c:v>
                </c:pt>
                <c:pt idx="10">
                  <c:v>1.24</c:v>
                </c:pt>
                <c:pt idx="11">
                  <c:v>1.26</c:v>
                </c:pt>
                <c:pt idx="12">
                  <c:v>1.31</c:v>
                </c:pt>
                <c:pt idx="13">
                  <c:v>1.32</c:v>
                </c:pt>
                <c:pt idx="14">
                  <c:v>1.4</c:v>
                </c:pt>
                <c:pt idx="15">
                  <c:v>1.47</c:v>
                </c:pt>
                <c:pt idx="16">
                  <c:v>1.51</c:v>
                </c:pt>
                <c:pt idx="17">
                  <c:v>1.59</c:v>
                </c:pt>
                <c:pt idx="18">
                  <c:v>1.63</c:v>
                </c:pt>
                <c:pt idx="19">
                  <c:v>1.63</c:v>
                </c:pt>
                <c:pt idx="20">
                  <c:v>1.69</c:v>
                </c:pt>
                <c:pt idx="21">
                  <c:v>1.75</c:v>
                </c:pt>
                <c:pt idx="22">
                  <c:v>1.83</c:v>
                </c:pt>
                <c:pt idx="23">
                  <c:v>1.81</c:v>
                </c:pt>
                <c:pt idx="24">
                  <c:v>1.87</c:v>
                </c:pt>
                <c:pt idx="25">
                  <c:v>2</c:v>
                </c:pt>
                <c:pt idx="26">
                  <c:v>2.02</c:v>
                </c:pt>
                <c:pt idx="27">
                  <c:v>2.12</c:v>
                </c:pt>
                <c:pt idx="28">
                  <c:v>2.13</c:v>
                </c:pt>
                <c:pt idx="29">
                  <c:v>2.2000000000000002</c:v>
                </c:pt>
                <c:pt idx="30">
                  <c:v>2.2200000000000002</c:v>
                </c:pt>
                <c:pt idx="31">
                  <c:v>2.3199999999999998</c:v>
                </c:pt>
                <c:pt idx="32">
                  <c:v>2.4300000000000002</c:v>
                </c:pt>
                <c:pt idx="33">
                  <c:v>2.42</c:v>
                </c:pt>
                <c:pt idx="34">
                  <c:v>2.54</c:v>
                </c:pt>
                <c:pt idx="35">
                  <c:v>2.7</c:v>
                </c:pt>
                <c:pt idx="36">
                  <c:v>2.64</c:v>
                </c:pt>
                <c:pt idx="37">
                  <c:v>2.67</c:v>
                </c:pt>
                <c:pt idx="38">
                  <c:v>2.84</c:v>
                </c:pt>
                <c:pt idx="39">
                  <c:v>2.92</c:v>
                </c:pt>
                <c:pt idx="40">
                  <c:v>2.84</c:v>
                </c:pt>
                <c:pt idx="41">
                  <c:v>2.97</c:v>
                </c:pt>
                <c:pt idx="42">
                  <c:v>3.06</c:v>
                </c:pt>
                <c:pt idx="43">
                  <c:v>3.14</c:v>
                </c:pt>
                <c:pt idx="44">
                  <c:v>3.16</c:v>
                </c:pt>
                <c:pt idx="45">
                  <c:v>3.27</c:v>
                </c:pt>
                <c:pt idx="46">
                  <c:v>3.32</c:v>
                </c:pt>
                <c:pt idx="47">
                  <c:v>3.34</c:v>
                </c:pt>
                <c:pt idx="48">
                  <c:v>3.38</c:v>
                </c:pt>
                <c:pt idx="49">
                  <c:v>3.48</c:v>
                </c:pt>
                <c:pt idx="50">
                  <c:v>3.53</c:v>
                </c:pt>
                <c:pt idx="51">
                  <c:v>3.82</c:v>
                </c:pt>
                <c:pt idx="52">
                  <c:v>4.04</c:v>
                </c:pt>
                <c:pt idx="53">
                  <c:v>4.16</c:v>
                </c:pt>
                <c:pt idx="54">
                  <c:v>4.2</c:v>
                </c:pt>
                <c:pt idx="55">
                  <c:v>4.25</c:v>
                </c:pt>
                <c:pt idx="56">
                  <c:v>4.3</c:v>
                </c:pt>
                <c:pt idx="57">
                  <c:v>4.3600000000000003</c:v>
                </c:pt>
                <c:pt idx="58">
                  <c:v>4.45</c:v>
                </c:pt>
                <c:pt idx="59">
                  <c:v>4.5</c:v>
                </c:pt>
                <c:pt idx="60">
                  <c:v>4.58</c:v>
                </c:pt>
                <c:pt idx="61">
                  <c:v>4.63</c:v>
                </c:pt>
                <c:pt idx="62">
                  <c:v>4.68</c:v>
                </c:pt>
                <c:pt idx="63">
                  <c:v>4.7300000000000004</c:v>
                </c:pt>
                <c:pt idx="64">
                  <c:v>4.79</c:v>
                </c:pt>
                <c:pt idx="65">
                  <c:v>4.8499999999999996</c:v>
                </c:pt>
                <c:pt idx="66">
                  <c:v>4.9000000000000004</c:v>
                </c:pt>
                <c:pt idx="67">
                  <c:v>4.99</c:v>
                </c:pt>
                <c:pt idx="68">
                  <c:v>5.07</c:v>
                </c:pt>
                <c:pt idx="69">
                  <c:v>5.13</c:v>
                </c:pt>
                <c:pt idx="70">
                  <c:v>5.22</c:v>
                </c:pt>
                <c:pt idx="71">
                  <c:v>5.24</c:v>
                </c:pt>
                <c:pt idx="72">
                  <c:v>5.3</c:v>
                </c:pt>
                <c:pt idx="73">
                  <c:v>5.34</c:v>
                </c:pt>
                <c:pt idx="74">
                  <c:v>5.4</c:v>
                </c:pt>
                <c:pt idx="75">
                  <c:v>5.45</c:v>
                </c:pt>
                <c:pt idx="76">
                  <c:v>5.56</c:v>
                </c:pt>
                <c:pt idx="77">
                  <c:v>5.61</c:v>
                </c:pt>
                <c:pt idx="78">
                  <c:v>5.66</c:v>
                </c:pt>
                <c:pt idx="79">
                  <c:v>5.67</c:v>
                </c:pt>
                <c:pt idx="80">
                  <c:v>5.72</c:v>
                </c:pt>
                <c:pt idx="81">
                  <c:v>5.81</c:v>
                </c:pt>
                <c:pt idx="82">
                  <c:v>5.89</c:v>
                </c:pt>
                <c:pt idx="83">
                  <c:v>5.93</c:v>
                </c:pt>
                <c:pt idx="84">
                  <c:v>5.95</c:v>
                </c:pt>
                <c:pt idx="85">
                  <c:v>6.05</c:v>
                </c:pt>
                <c:pt idx="86">
                  <c:v>6.03</c:v>
                </c:pt>
                <c:pt idx="87">
                  <c:v>6.12</c:v>
                </c:pt>
                <c:pt idx="88">
                  <c:v>6.12</c:v>
                </c:pt>
                <c:pt idx="89">
                  <c:v>6.15</c:v>
                </c:pt>
                <c:pt idx="90">
                  <c:v>6.18</c:v>
                </c:pt>
                <c:pt idx="91">
                  <c:v>6.21</c:v>
                </c:pt>
                <c:pt idx="92">
                  <c:v>6.25</c:v>
                </c:pt>
                <c:pt idx="93">
                  <c:v>6.23</c:v>
                </c:pt>
                <c:pt idx="94">
                  <c:v>6.3</c:v>
                </c:pt>
                <c:pt idx="95">
                  <c:v>6.34</c:v>
                </c:pt>
                <c:pt idx="96">
                  <c:v>6.31</c:v>
                </c:pt>
                <c:pt idx="97">
                  <c:v>6.36</c:v>
                </c:pt>
                <c:pt idx="98">
                  <c:v>6.33</c:v>
                </c:pt>
                <c:pt idx="99">
                  <c:v>6.32</c:v>
                </c:pt>
                <c:pt idx="100">
                  <c:v>6.28</c:v>
                </c:pt>
                <c:pt idx="101">
                  <c:v>6.35</c:v>
                </c:pt>
                <c:pt idx="102">
                  <c:v>6.24</c:v>
                </c:pt>
                <c:pt idx="103">
                  <c:v>6.26</c:v>
                </c:pt>
                <c:pt idx="104">
                  <c:v>6.28</c:v>
                </c:pt>
                <c:pt idx="105">
                  <c:v>6.24</c:v>
                </c:pt>
                <c:pt idx="106">
                  <c:v>6.19</c:v>
                </c:pt>
                <c:pt idx="107">
                  <c:v>6.14</c:v>
                </c:pt>
                <c:pt idx="108">
                  <c:v>6.04</c:v>
                </c:pt>
                <c:pt idx="109">
                  <c:v>6.03</c:v>
                </c:pt>
                <c:pt idx="110">
                  <c:v>5.97</c:v>
                </c:pt>
                <c:pt idx="111">
                  <c:v>5.9</c:v>
                </c:pt>
                <c:pt idx="112">
                  <c:v>5.85</c:v>
                </c:pt>
                <c:pt idx="113">
                  <c:v>5.73</c:v>
                </c:pt>
                <c:pt idx="114">
                  <c:v>5.7</c:v>
                </c:pt>
                <c:pt idx="115">
                  <c:v>5.61</c:v>
                </c:pt>
                <c:pt idx="116">
                  <c:v>5.49</c:v>
                </c:pt>
                <c:pt idx="117">
                  <c:v>5.37</c:v>
                </c:pt>
                <c:pt idx="118">
                  <c:v>5.27</c:v>
                </c:pt>
                <c:pt idx="119">
                  <c:v>5.15</c:v>
                </c:pt>
                <c:pt idx="120">
                  <c:v>5.08</c:v>
                </c:pt>
                <c:pt idx="121">
                  <c:v>4.84</c:v>
                </c:pt>
                <c:pt idx="122">
                  <c:v>4.7</c:v>
                </c:pt>
                <c:pt idx="123">
                  <c:v>4.54</c:v>
                </c:pt>
                <c:pt idx="124">
                  <c:v>4.43</c:v>
                </c:pt>
                <c:pt idx="125">
                  <c:v>4.25</c:v>
                </c:pt>
                <c:pt idx="126">
                  <c:v>4.13</c:v>
                </c:pt>
                <c:pt idx="127">
                  <c:v>4.04</c:v>
                </c:pt>
                <c:pt idx="128">
                  <c:v>3.95</c:v>
                </c:pt>
                <c:pt idx="129">
                  <c:v>3.83</c:v>
                </c:pt>
                <c:pt idx="130">
                  <c:v>3.66</c:v>
                </c:pt>
                <c:pt idx="131">
                  <c:v>3.58</c:v>
                </c:pt>
                <c:pt idx="132">
                  <c:v>3.4</c:v>
                </c:pt>
                <c:pt idx="133">
                  <c:v>3.34</c:v>
                </c:pt>
                <c:pt idx="134">
                  <c:v>3.34</c:v>
                </c:pt>
                <c:pt idx="135">
                  <c:v>3.22</c:v>
                </c:pt>
                <c:pt idx="136">
                  <c:v>3.21</c:v>
                </c:pt>
                <c:pt idx="137">
                  <c:v>2.96</c:v>
                </c:pt>
                <c:pt idx="138">
                  <c:v>2.7</c:v>
                </c:pt>
                <c:pt idx="139">
                  <c:v>2.1800000000000002</c:v>
                </c:pt>
                <c:pt idx="140">
                  <c:v>1.85</c:v>
                </c:pt>
                <c:pt idx="141">
                  <c:v>1.41</c:v>
                </c:pt>
                <c:pt idx="142">
                  <c:v>0.96</c:v>
                </c:pt>
                <c:pt idx="143">
                  <c:v>0.46</c:v>
                </c:pt>
                <c:pt idx="144">
                  <c:v>0.01</c:v>
                </c:pt>
                <c:pt idx="145">
                  <c:v>-0.47</c:v>
                </c:pt>
                <c:pt idx="146">
                  <c:v>-1.1499999999999999</c:v>
                </c:pt>
                <c:pt idx="147">
                  <c:v>-1.64</c:v>
                </c:pt>
                <c:pt idx="148">
                  <c:v>-2.23</c:v>
                </c:pt>
                <c:pt idx="149">
                  <c:v>-2.79</c:v>
                </c:pt>
                <c:pt idx="150">
                  <c:v>-3.28</c:v>
                </c:pt>
                <c:pt idx="151">
                  <c:v>-3.81</c:v>
                </c:pt>
                <c:pt idx="152">
                  <c:v>-4.3099999999999996</c:v>
                </c:pt>
                <c:pt idx="153">
                  <c:v>-4.82</c:v>
                </c:pt>
                <c:pt idx="154">
                  <c:v>-5.36</c:v>
                </c:pt>
                <c:pt idx="155">
                  <c:v>-5.9</c:v>
                </c:pt>
                <c:pt idx="156">
                  <c:v>-6.42</c:v>
                </c:pt>
                <c:pt idx="157">
                  <c:v>-6.95</c:v>
                </c:pt>
                <c:pt idx="158">
                  <c:v>-7.43</c:v>
                </c:pt>
                <c:pt idx="159">
                  <c:v>-8.0299999999999994</c:v>
                </c:pt>
                <c:pt idx="160">
                  <c:v>-8.7100000000000009</c:v>
                </c:pt>
                <c:pt idx="161">
                  <c:v>-9.41</c:v>
                </c:pt>
                <c:pt idx="162">
                  <c:v>-10.23</c:v>
                </c:pt>
                <c:pt idx="163">
                  <c:v>-11.13</c:v>
                </c:pt>
                <c:pt idx="164">
                  <c:v>-12.07</c:v>
                </c:pt>
                <c:pt idx="165">
                  <c:v>-12.92</c:v>
                </c:pt>
                <c:pt idx="166">
                  <c:v>-13.86</c:v>
                </c:pt>
                <c:pt idx="167">
                  <c:v>-14.87</c:v>
                </c:pt>
                <c:pt idx="168">
                  <c:v>-15.84</c:v>
                </c:pt>
                <c:pt idx="169">
                  <c:v>-16.77</c:v>
                </c:pt>
                <c:pt idx="170">
                  <c:v>-17.78</c:v>
                </c:pt>
                <c:pt idx="171">
                  <c:v>-18.670000000000002</c:v>
                </c:pt>
                <c:pt idx="172">
                  <c:v>-19.440000000000001</c:v>
                </c:pt>
                <c:pt idx="173">
                  <c:v>-20.309999999999999</c:v>
                </c:pt>
                <c:pt idx="174">
                  <c:v>-21.09</c:v>
                </c:pt>
                <c:pt idx="175">
                  <c:v>-21.78</c:v>
                </c:pt>
                <c:pt idx="176">
                  <c:v>-22.56</c:v>
                </c:pt>
                <c:pt idx="177">
                  <c:v>-23.35</c:v>
                </c:pt>
                <c:pt idx="178">
                  <c:v>-24.03</c:v>
                </c:pt>
                <c:pt idx="179">
                  <c:v>-24.68</c:v>
                </c:pt>
                <c:pt idx="180">
                  <c:v>-25.33</c:v>
                </c:pt>
                <c:pt idx="181">
                  <c:v>-26.07</c:v>
                </c:pt>
                <c:pt idx="182">
                  <c:v>-26.68</c:v>
                </c:pt>
                <c:pt idx="183">
                  <c:v>-27.4</c:v>
                </c:pt>
                <c:pt idx="184">
                  <c:v>-28.08</c:v>
                </c:pt>
                <c:pt idx="185">
                  <c:v>-28.92</c:v>
                </c:pt>
                <c:pt idx="186">
                  <c:v>-29.68</c:v>
                </c:pt>
                <c:pt idx="187">
                  <c:v>-30.74</c:v>
                </c:pt>
                <c:pt idx="188">
                  <c:v>-32.4</c:v>
                </c:pt>
                <c:pt idx="189">
                  <c:v>-35.1</c:v>
                </c:pt>
                <c:pt idx="190">
                  <c:v>-39.31</c:v>
                </c:pt>
                <c:pt idx="191">
                  <c:v>-43.32</c:v>
                </c:pt>
                <c:pt idx="192">
                  <c:v>-43.09</c:v>
                </c:pt>
                <c:pt idx="193">
                  <c:v>-40.049999999999997</c:v>
                </c:pt>
                <c:pt idx="194">
                  <c:v>-37.409999999999997</c:v>
                </c:pt>
                <c:pt idx="195">
                  <c:v>-35.71</c:v>
                </c:pt>
                <c:pt idx="196">
                  <c:v>-34.74</c:v>
                </c:pt>
                <c:pt idx="197">
                  <c:v>-34.08</c:v>
                </c:pt>
                <c:pt idx="198">
                  <c:v>-33.72</c:v>
                </c:pt>
                <c:pt idx="199">
                  <c:v>-33.6</c:v>
                </c:pt>
                <c:pt idx="200">
                  <c:v>-33.799999999999997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2B8-46BC-A989-0BC4E428F50E}"/>
            </c:ext>
          </c:extLst>
        </c:ser>
        <c:ser>
          <c:idx val="1"/>
          <c:order val="5"/>
          <c:tx>
            <c:strRef>
              <c:f>'Case 2'!$C$1</c:f>
              <c:strCache>
                <c:ptCount val="1"/>
                <c:pt idx="0">
                  <c:v>Xs(Case2)</c:v>
                </c:pt>
              </c:strCache>
            </c:strRef>
          </c:tx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2'!$C$2:$C$202</c:f>
              <c:numCache>
                <c:formatCode>General</c:formatCode>
                <c:ptCount val="201"/>
                <c:pt idx="1">
                  <c:v>2.64</c:v>
                </c:pt>
                <c:pt idx="2">
                  <c:v>0.54</c:v>
                </c:pt>
                <c:pt idx="3">
                  <c:v>-0.38</c:v>
                </c:pt>
                <c:pt idx="4">
                  <c:v>-1.01</c:v>
                </c:pt>
                <c:pt idx="5">
                  <c:v>-1.51</c:v>
                </c:pt>
                <c:pt idx="6">
                  <c:v>-1.98</c:v>
                </c:pt>
                <c:pt idx="7">
                  <c:v>-2.44</c:v>
                </c:pt>
                <c:pt idx="8">
                  <c:v>-2.86</c:v>
                </c:pt>
                <c:pt idx="9">
                  <c:v>-3.25</c:v>
                </c:pt>
                <c:pt idx="10">
                  <c:v>-3.6</c:v>
                </c:pt>
                <c:pt idx="11">
                  <c:v>-4.01</c:v>
                </c:pt>
                <c:pt idx="12">
                  <c:v>-4.32</c:v>
                </c:pt>
                <c:pt idx="13">
                  <c:v>-4.63</c:v>
                </c:pt>
                <c:pt idx="14">
                  <c:v>-4.9800000000000004</c:v>
                </c:pt>
                <c:pt idx="15">
                  <c:v>-5.25</c:v>
                </c:pt>
                <c:pt idx="16">
                  <c:v>-5.56</c:v>
                </c:pt>
                <c:pt idx="17">
                  <c:v>-5.77</c:v>
                </c:pt>
                <c:pt idx="18">
                  <c:v>-6.04</c:v>
                </c:pt>
                <c:pt idx="19">
                  <c:v>-6.23</c:v>
                </c:pt>
                <c:pt idx="20">
                  <c:v>-6.45</c:v>
                </c:pt>
                <c:pt idx="21">
                  <c:v>-6.61</c:v>
                </c:pt>
                <c:pt idx="22">
                  <c:v>-6.79</c:v>
                </c:pt>
                <c:pt idx="23">
                  <c:v>-6.9</c:v>
                </c:pt>
                <c:pt idx="24">
                  <c:v>-7.03</c:v>
                </c:pt>
                <c:pt idx="25">
                  <c:v>-7.09</c:v>
                </c:pt>
                <c:pt idx="26">
                  <c:v>-7.17</c:v>
                </c:pt>
                <c:pt idx="27">
                  <c:v>-7.25</c:v>
                </c:pt>
                <c:pt idx="28">
                  <c:v>-7.3</c:v>
                </c:pt>
                <c:pt idx="29">
                  <c:v>-7.31</c:v>
                </c:pt>
                <c:pt idx="30">
                  <c:v>-7.3</c:v>
                </c:pt>
                <c:pt idx="31">
                  <c:v>-7.27</c:v>
                </c:pt>
                <c:pt idx="32">
                  <c:v>-7.2</c:v>
                </c:pt>
                <c:pt idx="33">
                  <c:v>-7.12</c:v>
                </c:pt>
                <c:pt idx="34">
                  <c:v>-7.07</c:v>
                </c:pt>
                <c:pt idx="35">
                  <c:v>-6.97</c:v>
                </c:pt>
                <c:pt idx="36">
                  <c:v>-6.83</c:v>
                </c:pt>
                <c:pt idx="37">
                  <c:v>-6.74</c:v>
                </c:pt>
                <c:pt idx="38">
                  <c:v>-6.59</c:v>
                </c:pt>
                <c:pt idx="39">
                  <c:v>-6.45</c:v>
                </c:pt>
                <c:pt idx="40">
                  <c:v>-6.27</c:v>
                </c:pt>
                <c:pt idx="41">
                  <c:v>-6.13</c:v>
                </c:pt>
                <c:pt idx="42">
                  <c:v>-5.88</c:v>
                </c:pt>
                <c:pt idx="43">
                  <c:v>-5.69</c:v>
                </c:pt>
                <c:pt idx="44">
                  <c:v>-5.46</c:v>
                </c:pt>
                <c:pt idx="45">
                  <c:v>-5.21</c:v>
                </c:pt>
                <c:pt idx="46">
                  <c:v>-4.9400000000000004</c:v>
                </c:pt>
                <c:pt idx="47">
                  <c:v>-4.6900000000000004</c:v>
                </c:pt>
                <c:pt idx="48">
                  <c:v>-4.41</c:v>
                </c:pt>
                <c:pt idx="49">
                  <c:v>-4.13</c:v>
                </c:pt>
                <c:pt idx="50">
                  <c:v>-3.79</c:v>
                </c:pt>
                <c:pt idx="51">
                  <c:v>-3.44</c:v>
                </c:pt>
                <c:pt idx="52">
                  <c:v>-3.04</c:v>
                </c:pt>
                <c:pt idx="53">
                  <c:v>-2.71</c:v>
                </c:pt>
                <c:pt idx="54">
                  <c:v>-2.38</c:v>
                </c:pt>
                <c:pt idx="55">
                  <c:v>-2.04</c:v>
                </c:pt>
                <c:pt idx="56">
                  <c:v>-1.72</c:v>
                </c:pt>
                <c:pt idx="57">
                  <c:v>-1.35</c:v>
                </c:pt>
                <c:pt idx="58">
                  <c:v>-0.98</c:v>
                </c:pt>
                <c:pt idx="59">
                  <c:v>-0.59</c:v>
                </c:pt>
                <c:pt idx="60">
                  <c:v>-0.18</c:v>
                </c:pt>
                <c:pt idx="61">
                  <c:v>0.22</c:v>
                </c:pt>
                <c:pt idx="62">
                  <c:v>0.61</c:v>
                </c:pt>
                <c:pt idx="63">
                  <c:v>1.02</c:v>
                </c:pt>
                <c:pt idx="64">
                  <c:v>1.42</c:v>
                </c:pt>
                <c:pt idx="65">
                  <c:v>1.82</c:v>
                </c:pt>
                <c:pt idx="66">
                  <c:v>2.25</c:v>
                </c:pt>
                <c:pt idx="67">
                  <c:v>2.69</c:v>
                </c:pt>
                <c:pt idx="68">
                  <c:v>3.14</c:v>
                </c:pt>
                <c:pt idx="69">
                  <c:v>3.56</c:v>
                </c:pt>
                <c:pt idx="70">
                  <c:v>4.03</c:v>
                </c:pt>
                <c:pt idx="71">
                  <c:v>4.46</c:v>
                </c:pt>
                <c:pt idx="72">
                  <c:v>4.92</c:v>
                </c:pt>
                <c:pt idx="73">
                  <c:v>5.39</c:v>
                </c:pt>
                <c:pt idx="74">
                  <c:v>5.9</c:v>
                </c:pt>
                <c:pt idx="75">
                  <c:v>6.34</c:v>
                </c:pt>
                <c:pt idx="76">
                  <c:v>6.85</c:v>
                </c:pt>
                <c:pt idx="77">
                  <c:v>7.35</c:v>
                </c:pt>
                <c:pt idx="78">
                  <c:v>7.84</c:v>
                </c:pt>
                <c:pt idx="79">
                  <c:v>8.3699999999999992</c:v>
                </c:pt>
                <c:pt idx="80">
                  <c:v>8.86</c:v>
                </c:pt>
                <c:pt idx="81">
                  <c:v>9.4</c:v>
                </c:pt>
                <c:pt idx="82">
                  <c:v>9.92</c:v>
                </c:pt>
                <c:pt idx="83">
                  <c:v>10.42</c:v>
                </c:pt>
                <c:pt idx="84">
                  <c:v>10.96</c:v>
                </c:pt>
                <c:pt idx="85">
                  <c:v>11.48</c:v>
                </c:pt>
                <c:pt idx="86">
                  <c:v>12.05</c:v>
                </c:pt>
                <c:pt idx="87">
                  <c:v>12.57</c:v>
                </c:pt>
                <c:pt idx="88">
                  <c:v>13.14</c:v>
                </c:pt>
                <c:pt idx="89">
                  <c:v>13.7</c:v>
                </c:pt>
                <c:pt idx="90">
                  <c:v>14.24</c:v>
                </c:pt>
                <c:pt idx="91">
                  <c:v>14.82</c:v>
                </c:pt>
                <c:pt idx="92">
                  <c:v>15.42</c:v>
                </c:pt>
                <c:pt idx="93">
                  <c:v>15.99</c:v>
                </c:pt>
                <c:pt idx="94">
                  <c:v>16.559999999999999</c:v>
                </c:pt>
                <c:pt idx="95">
                  <c:v>17.16</c:v>
                </c:pt>
                <c:pt idx="96">
                  <c:v>17.78</c:v>
                </c:pt>
                <c:pt idx="97">
                  <c:v>18.38</c:v>
                </c:pt>
                <c:pt idx="98">
                  <c:v>18.989999999999998</c:v>
                </c:pt>
                <c:pt idx="99">
                  <c:v>19.59</c:v>
                </c:pt>
                <c:pt idx="100">
                  <c:v>20.21</c:v>
                </c:pt>
                <c:pt idx="101">
                  <c:v>20.84</c:v>
                </c:pt>
                <c:pt idx="102">
                  <c:v>21.43</c:v>
                </c:pt>
                <c:pt idx="103">
                  <c:v>22.13</c:v>
                </c:pt>
                <c:pt idx="104">
                  <c:v>22.73</c:v>
                </c:pt>
                <c:pt idx="105">
                  <c:v>23.37</c:v>
                </c:pt>
                <c:pt idx="106">
                  <c:v>24.05</c:v>
                </c:pt>
                <c:pt idx="107">
                  <c:v>24.73</c:v>
                </c:pt>
                <c:pt idx="108">
                  <c:v>25.41</c:v>
                </c:pt>
                <c:pt idx="109">
                  <c:v>26.16</c:v>
                </c:pt>
                <c:pt idx="110">
                  <c:v>26.77</c:v>
                </c:pt>
                <c:pt idx="111">
                  <c:v>27.46</c:v>
                </c:pt>
                <c:pt idx="112">
                  <c:v>28.17</c:v>
                </c:pt>
                <c:pt idx="113">
                  <c:v>28.9</c:v>
                </c:pt>
                <c:pt idx="114">
                  <c:v>29.61</c:v>
                </c:pt>
                <c:pt idx="115">
                  <c:v>30.35</c:v>
                </c:pt>
                <c:pt idx="116">
                  <c:v>31.05</c:v>
                </c:pt>
                <c:pt idx="117">
                  <c:v>31.84</c:v>
                </c:pt>
                <c:pt idx="118">
                  <c:v>32.58</c:v>
                </c:pt>
                <c:pt idx="119">
                  <c:v>33.369999999999997</c:v>
                </c:pt>
                <c:pt idx="120">
                  <c:v>34.159999999999997</c:v>
                </c:pt>
                <c:pt idx="121">
                  <c:v>34.9</c:v>
                </c:pt>
                <c:pt idx="122">
                  <c:v>35.75</c:v>
                </c:pt>
                <c:pt idx="123">
                  <c:v>36.58</c:v>
                </c:pt>
                <c:pt idx="124">
                  <c:v>37.409999999999997</c:v>
                </c:pt>
                <c:pt idx="125">
                  <c:v>38.28</c:v>
                </c:pt>
                <c:pt idx="126">
                  <c:v>39.159999999999997</c:v>
                </c:pt>
                <c:pt idx="127">
                  <c:v>39.92</c:v>
                </c:pt>
                <c:pt idx="128">
                  <c:v>40.83</c:v>
                </c:pt>
                <c:pt idx="129">
                  <c:v>41.75</c:v>
                </c:pt>
                <c:pt idx="130">
                  <c:v>42.59</c:v>
                </c:pt>
                <c:pt idx="131">
                  <c:v>43.57</c:v>
                </c:pt>
                <c:pt idx="132">
                  <c:v>44.52</c:v>
                </c:pt>
                <c:pt idx="133">
                  <c:v>45.41</c:v>
                </c:pt>
                <c:pt idx="134">
                  <c:v>46.43</c:v>
                </c:pt>
                <c:pt idx="135">
                  <c:v>47.52</c:v>
                </c:pt>
                <c:pt idx="136">
                  <c:v>48.49</c:v>
                </c:pt>
                <c:pt idx="137">
                  <c:v>49.56</c:v>
                </c:pt>
                <c:pt idx="138">
                  <c:v>50.68</c:v>
                </c:pt>
                <c:pt idx="139">
                  <c:v>51.75</c:v>
                </c:pt>
                <c:pt idx="140">
                  <c:v>52.99</c:v>
                </c:pt>
                <c:pt idx="141">
                  <c:v>54.12</c:v>
                </c:pt>
                <c:pt idx="142">
                  <c:v>55.25</c:v>
                </c:pt>
                <c:pt idx="143">
                  <c:v>56.51</c:v>
                </c:pt>
                <c:pt idx="144">
                  <c:v>57.69</c:v>
                </c:pt>
                <c:pt idx="145">
                  <c:v>59.03</c:v>
                </c:pt>
                <c:pt idx="146">
                  <c:v>60.21</c:v>
                </c:pt>
                <c:pt idx="147">
                  <c:v>61.49</c:v>
                </c:pt>
                <c:pt idx="148">
                  <c:v>62.8</c:v>
                </c:pt>
                <c:pt idx="149">
                  <c:v>64.13</c:v>
                </c:pt>
                <c:pt idx="150">
                  <c:v>65.59</c:v>
                </c:pt>
                <c:pt idx="151">
                  <c:v>67.14</c:v>
                </c:pt>
                <c:pt idx="152">
                  <c:v>68.84</c:v>
                </c:pt>
                <c:pt idx="153">
                  <c:v>70.650000000000006</c:v>
                </c:pt>
                <c:pt idx="154">
                  <c:v>72.680000000000007</c:v>
                </c:pt>
                <c:pt idx="155">
                  <c:v>74.989999999999995</c:v>
                </c:pt>
                <c:pt idx="156">
                  <c:v>77.42</c:v>
                </c:pt>
                <c:pt idx="157">
                  <c:v>79.900000000000006</c:v>
                </c:pt>
                <c:pt idx="158">
                  <c:v>82.14</c:v>
                </c:pt>
                <c:pt idx="159">
                  <c:v>82.13</c:v>
                </c:pt>
                <c:pt idx="160">
                  <c:v>76.33</c:v>
                </c:pt>
                <c:pt idx="161">
                  <c:v>63.57</c:v>
                </c:pt>
                <c:pt idx="162">
                  <c:v>53.36</c:v>
                </c:pt>
                <c:pt idx="163">
                  <c:v>51.41</c:v>
                </c:pt>
                <c:pt idx="164">
                  <c:v>53.48</c:v>
                </c:pt>
                <c:pt idx="165">
                  <c:v>55.87</c:v>
                </c:pt>
                <c:pt idx="166">
                  <c:v>58.03</c:v>
                </c:pt>
                <c:pt idx="167">
                  <c:v>59.51</c:v>
                </c:pt>
                <c:pt idx="168">
                  <c:v>60.42</c:v>
                </c:pt>
                <c:pt idx="169">
                  <c:v>60.89</c:v>
                </c:pt>
                <c:pt idx="170">
                  <c:v>61.05</c:v>
                </c:pt>
                <c:pt idx="171">
                  <c:v>60.72</c:v>
                </c:pt>
                <c:pt idx="172">
                  <c:v>59.91</c:v>
                </c:pt>
                <c:pt idx="173">
                  <c:v>58.78</c:v>
                </c:pt>
                <c:pt idx="174">
                  <c:v>57.42</c:v>
                </c:pt>
                <c:pt idx="175">
                  <c:v>55.47</c:v>
                </c:pt>
                <c:pt idx="176">
                  <c:v>53.29</c:v>
                </c:pt>
                <c:pt idx="177">
                  <c:v>50.65</c:v>
                </c:pt>
                <c:pt idx="178">
                  <c:v>47.86</c:v>
                </c:pt>
                <c:pt idx="179">
                  <c:v>44.78</c:v>
                </c:pt>
                <c:pt idx="180">
                  <c:v>41.82</c:v>
                </c:pt>
                <c:pt idx="181">
                  <c:v>38.17</c:v>
                </c:pt>
                <c:pt idx="182">
                  <c:v>34.4</c:v>
                </c:pt>
                <c:pt idx="183">
                  <c:v>30.26</c:v>
                </c:pt>
                <c:pt idx="184">
                  <c:v>25.52</c:v>
                </c:pt>
                <c:pt idx="185">
                  <c:v>20.55</c:v>
                </c:pt>
                <c:pt idx="186">
                  <c:v>15.02</c:v>
                </c:pt>
                <c:pt idx="187">
                  <c:v>9.24</c:v>
                </c:pt>
                <c:pt idx="188">
                  <c:v>2.97</c:v>
                </c:pt>
                <c:pt idx="189">
                  <c:v>-3.54</c:v>
                </c:pt>
                <c:pt idx="190">
                  <c:v>-10.08</c:v>
                </c:pt>
                <c:pt idx="191">
                  <c:v>-17.420000000000002</c:v>
                </c:pt>
                <c:pt idx="192">
                  <c:v>-24.47</c:v>
                </c:pt>
                <c:pt idx="193">
                  <c:v>-31.42</c:v>
                </c:pt>
                <c:pt idx="194">
                  <c:v>-38.43</c:v>
                </c:pt>
                <c:pt idx="195">
                  <c:v>-44.92</c:v>
                </c:pt>
                <c:pt idx="196">
                  <c:v>-51.31</c:v>
                </c:pt>
                <c:pt idx="197">
                  <c:v>-57.13</c:v>
                </c:pt>
                <c:pt idx="198">
                  <c:v>-62.94</c:v>
                </c:pt>
                <c:pt idx="199">
                  <c:v>-68.03</c:v>
                </c:pt>
                <c:pt idx="200">
                  <c:v>-72.599999999999994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2B8-46BC-A989-0BC4E428F50E}"/>
            </c:ext>
          </c:extLst>
        </c:ser>
        <c:ser>
          <c:idx val="0"/>
          <c:order val="6"/>
          <c:tx>
            <c:strRef>
              <c:f>'Case 1'!$C$1</c:f>
              <c:strCache>
                <c:ptCount val="1"/>
                <c:pt idx="0">
                  <c:v>Xs(Case1)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1'!$C$2:$C$202</c:f>
              <c:numCache>
                <c:formatCode>General</c:formatCode>
                <c:ptCount val="201"/>
                <c:pt idx="1">
                  <c:v>2.2000000000000002</c:v>
                </c:pt>
                <c:pt idx="2">
                  <c:v>-0.33</c:v>
                </c:pt>
                <c:pt idx="3">
                  <c:v>-1.79</c:v>
                </c:pt>
                <c:pt idx="4">
                  <c:v>-2.87</c:v>
                </c:pt>
                <c:pt idx="5">
                  <c:v>-3.82</c:v>
                </c:pt>
                <c:pt idx="6">
                  <c:v>-4.74</c:v>
                </c:pt>
                <c:pt idx="7">
                  <c:v>-5.57</c:v>
                </c:pt>
                <c:pt idx="8">
                  <c:v>-6.35</c:v>
                </c:pt>
                <c:pt idx="9">
                  <c:v>-7.12</c:v>
                </c:pt>
                <c:pt idx="10">
                  <c:v>-7.84</c:v>
                </c:pt>
                <c:pt idx="11">
                  <c:v>-8.51</c:v>
                </c:pt>
                <c:pt idx="12">
                  <c:v>-9.1</c:v>
                </c:pt>
                <c:pt idx="13">
                  <c:v>-9.6999999999999993</c:v>
                </c:pt>
                <c:pt idx="14">
                  <c:v>-10.19</c:v>
                </c:pt>
                <c:pt idx="15">
                  <c:v>-10.7</c:v>
                </c:pt>
                <c:pt idx="16">
                  <c:v>-11.14</c:v>
                </c:pt>
                <c:pt idx="17">
                  <c:v>-11.49</c:v>
                </c:pt>
                <c:pt idx="18">
                  <c:v>-11.84</c:v>
                </c:pt>
                <c:pt idx="19">
                  <c:v>-12.07</c:v>
                </c:pt>
                <c:pt idx="20">
                  <c:v>-12.33</c:v>
                </c:pt>
                <c:pt idx="21">
                  <c:v>-12.5</c:v>
                </c:pt>
                <c:pt idx="22">
                  <c:v>-12.65</c:v>
                </c:pt>
                <c:pt idx="23">
                  <c:v>-12.78</c:v>
                </c:pt>
                <c:pt idx="24">
                  <c:v>-12.84</c:v>
                </c:pt>
                <c:pt idx="25">
                  <c:v>-12.86</c:v>
                </c:pt>
                <c:pt idx="26">
                  <c:v>-12.81</c:v>
                </c:pt>
                <c:pt idx="27">
                  <c:v>-12.74</c:v>
                </c:pt>
                <c:pt idx="28">
                  <c:v>-12.66</c:v>
                </c:pt>
                <c:pt idx="29">
                  <c:v>-12.52</c:v>
                </c:pt>
                <c:pt idx="30">
                  <c:v>-12.36</c:v>
                </c:pt>
                <c:pt idx="31">
                  <c:v>-12.19</c:v>
                </c:pt>
                <c:pt idx="32">
                  <c:v>-11.98</c:v>
                </c:pt>
                <c:pt idx="33">
                  <c:v>-11.74</c:v>
                </c:pt>
                <c:pt idx="34">
                  <c:v>-11.46</c:v>
                </c:pt>
                <c:pt idx="35">
                  <c:v>-11.22</c:v>
                </c:pt>
                <c:pt idx="36">
                  <c:v>-10.88</c:v>
                </c:pt>
                <c:pt idx="37">
                  <c:v>-10.55</c:v>
                </c:pt>
                <c:pt idx="38">
                  <c:v>-10.24</c:v>
                </c:pt>
                <c:pt idx="39">
                  <c:v>-9.9</c:v>
                </c:pt>
                <c:pt idx="40">
                  <c:v>-9.52</c:v>
                </c:pt>
                <c:pt idx="41">
                  <c:v>-9.14</c:v>
                </c:pt>
                <c:pt idx="42">
                  <c:v>-8.76</c:v>
                </c:pt>
                <c:pt idx="43">
                  <c:v>-8.33</c:v>
                </c:pt>
                <c:pt idx="44">
                  <c:v>-7.89</c:v>
                </c:pt>
                <c:pt idx="45">
                  <c:v>-7.49</c:v>
                </c:pt>
                <c:pt idx="46">
                  <c:v>-7.04</c:v>
                </c:pt>
                <c:pt idx="47">
                  <c:v>-6.62</c:v>
                </c:pt>
                <c:pt idx="48">
                  <c:v>-6.12</c:v>
                </c:pt>
                <c:pt idx="49">
                  <c:v>-5.64</c:v>
                </c:pt>
                <c:pt idx="50">
                  <c:v>-5.18</c:v>
                </c:pt>
                <c:pt idx="51">
                  <c:v>-4.63</c:v>
                </c:pt>
                <c:pt idx="52">
                  <c:v>-4.1399999999999997</c:v>
                </c:pt>
                <c:pt idx="53">
                  <c:v>-3.63</c:v>
                </c:pt>
                <c:pt idx="54">
                  <c:v>-3.17</c:v>
                </c:pt>
                <c:pt idx="55">
                  <c:v>-2.66</c:v>
                </c:pt>
                <c:pt idx="56">
                  <c:v>-2.15</c:v>
                </c:pt>
                <c:pt idx="57">
                  <c:v>-1.65</c:v>
                </c:pt>
                <c:pt idx="58">
                  <c:v>-1.1299999999999999</c:v>
                </c:pt>
                <c:pt idx="59">
                  <c:v>-0.6</c:v>
                </c:pt>
                <c:pt idx="60">
                  <c:v>-0.09</c:v>
                </c:pt>
                <c:pt idx="61">
                  <c:v>0.46</c:v>
                </c:pt>
                <c:pt idx="62">
                  <c:v>0.98</c:v>
                </c:pt>
                <c:pt idx="63">
                  <c:v>1.5</c:v>
                </c:pt>
                <c:pt idx="64">
                  <c:v>2.0499999999999998</c:v>
                </c:pt>
                <c:pt idx="65">
                  <c:v>2.6</c:v>
                </c:pt>
                <c:pt idx="66">
                  <c:v>3.13</c:v>
                </c:pt>
                <c:pt idx="67">
                  <c:v>3.68</c:v>
                </c:pt>
                <c:pt idx="68">
                  <c:v>4.25</c:v>
                </c:pt>
                <c:pt idx="69">
                  <c:v>4.79</c:v>
                </c:pt>
                <c:pt idx="70">
                  <c:v>5.35</c:v>
                </c:pt>
                <c:pt idx="71">
                  <c:v>5.91</c:v>
                </c:pt>
                <c:pt idx="72">
                  <c:v>6.48</c:v>
                </c:pt>
                <c:pt idx="73">
                  <c:v>7.04</c:v>
                </c:pt>
                <c:pt idx="74">
                  <c:v>7.62</c:v>
                </c:pt>
                <c:pt idx="75">
                  <c:v>8.1999999999999993</c:v>
                </c:pt>
                <c:pt idx="76">
                  <c:v>8.77</c:v>
                </c:pt>
                <c:pt idx="77">
                  <c:v>9.36</c:v>
                </c:pt>
                <c:pt idx="78">
                  <c:v>9.93</c:v>
                </c:pt>
                <c:pt idx="79">
                  <c:v>10.54</c:v>
                </c:pt>
                <c:pt idx="80">
                  <c:v>11.11</c:v>
                </c:pt>
                <c:pt idx="81">
                  <c:v>11.71</c:v>
                </c:pt>
                <c:pt idx="82">
                  <c:v>12.32</c:v>
                </c:pt>
                <c:pt idx="83">
                  <c:v>12.92</c:v>
                </c:pt>
                <c:pt idx="84">
                  <c:v>13.51</c:v>
                </c:pt>
                <c:pt idx="85">
                  <c:v>14.12</c:v>
                </c:pt>
                <c:pt idx="86">
                  <c:v>14.74</c:v>
                </c:pt>
                <c:pt idx="87">
                  <c:v>15.35</c:v>
                </c:pt>
                <c:pt idx="88">
                  <c:v>15.98</c:v>
                </c:pt>
                <c:pt idx="89">
                  <c:v>16.59</c:v>
                </c:pt>
                <c:pt idx="90">
                  <c:v>17.170000000000002</c:v>
                </c:pt>
                <c:pt idx="91">
                  <c:v>17.809999999999999</c:v>
                </c:pt>
                <c:pt idx="92">
                  <c:v>18.489999999999998</c:v>
                </c:pt>
                <c:pt idx="93">
                  <c:v>19.12</c:v>
                </c:pt>
                <c:pt idx="94">
                  <c:v>19.809999999999999</c:v>
                </c:pt>
                <c:pt idx="95">
                  <c:v>20.440000000000001</c:v>
                </c:pt>
                <c:pt idx="96">
                  <c:v>21.09</c:v>
                </c:pt>
                <c:pt idx="97">
                  <c:v>21.76</c:v>
                </c:pt>
                <c:pt idx="98">
                  <c:v>22.45</c:v>
                </c:pt>
                <c:pt idx="99">
                  <c:v>23.11</c:v>
                </c:pt>
                <c:pt idx="100">
                  <c:v>23.75</c:v>
                </c:pt>
                <c:pt idx="101">
                  <c:v>24.49</c:v>
                </c:pt>
                <c:pt idx="102">
                  <c:v>25.19</c:v>
                </c:pt>
                <c:pt idx="103">
                  <c:v>25.89</c:v>
                </c:pt>
                <c:pt idx="104">
                  <c:v>26.6</c:v>
                </c:pt>
                <c:pt idx="105">
                  <c:v>27.33</c:v>
                </c:pt>
                <c:pt idx="106">
                  <c:v>28.06</c:v>
                </c:pt>
                <c:pt idx="107">
                  <c:v>28.81</c:v>
                </c:pt>
                <c:pt idx="108">
                  <c:v>29.56</c:v>
                </c:pt>
                <c:pt idx="109">
                  <c:v>30.33</c:v>
                </c:pt>
                <c:pt idx="110">
                  <c:v>31.1</c:v>
                </c:pt>
                <c:pt idx="111">
                  <c:v>31.86</c:v>
                </c:pt>
                <c:pt idx="112">
                  <c:v>32.67</c:v>
                </c:pt>
                <c:pt idx="113">
                  <c:v>33.47</c:v>
                </c:pt>
                <c:pt idx="114">
                  <c:v>34.26</c:v>
                </c:pt>
                <c:pt idx="115">
                  <c:v>35.1</c:v>
                </c:pt>
                <c:pt idx="116">
                  <c:v>35.92</c:v>
                </c:pt>
                <c:pt idx="117">
                  <c:v>36.79</c:v>
                </c:pt>
                <c:pt idx="118">
                  <c:v>37.64</c:v>
                </c:pt>
                <c:pt idx="119">
                  <c:v>38.520000000000003</c:v>
                </c:pt>
                <c:pt idx="120">
                  <c:v>39.409999999999997</c:v>
                </c:pt>
                <c:pt idx="121">
                  <c:v>40.299999999999997</c:v>
                </c:pt>
                <c:pt idx="122">
                  <c:v>41.25</c:v>
                </c:pt>
                <c:pt idx="123">
                  <c:v>42.2</c:v>
                </c:pt>
                <c:pt idx="124">
                  <c:v>43.11</c:v>
                </c:pt>
                <c:pt idx="125">
                  <c:v>44.1</c:v>
                </c:pt>
                <c:pt idx="126">
                  <c:v>45.08</c:v>
                </c:pt>
                <c:pt idx="127">
                  <c:v>46.03</c:v>
                </c:pt>
                <c:pt idx="128">
                  <c:v>47.07</c:v>
                </c:pt>
                <c:pt idx="129">
                  <c:v>48.15</c:v>
                </c:pt>
                <c:pt idx="130">
                  <c:v>49.22</c:v>
                </c:pt>
                <c:pt idx="131">
                  <c:v>50.27</c:v>
                </c:pt>
                <c:pt idx="132">
                  <c:v>51.36</c:v>
                </c:pt>
                <c:pt idx="133">
                  <c:v>52.48</c:v>
                </c:pt>
                <c:pt idx="134">
                  <c:v>53.62</c:v>
                </c:pt>
                <c:pt idx="135">
                  <c:v>54.77</c:v>
                </c:pt>
                <c:pt idx="136">
                  <c:v>55.99</c:v>
                </c:pt>
                <c:pt idx="137">
                  <c:v>57.22</c:v>
                </c:pt>
                <c:pt idx="138">
                  <c:v>58.44</c:v>
                </c:pt>
                <c:pt idx="139">
                  <c:v>59.73</c:v>
                </c:pt>
                <c:pt idx="140">
                  <c:v>61</c:v>
                </c:pt>
                <c:pt idx="141">
                  <c:v>62.37</c:v>
                </c:pt>
                <c:pt idx="142">
                  <c:v>63.73</c:v>
                </c:pt>
                <c:pt idx="143">
                  <c:v>65.16</c:v>
                </c:pt>
                <c:pt idx="144">
                  <c:v>66.62</c:v>
                </c:pt>
                <c:pt idx="145">
                  <c:v>68.11</c:v>
                </c:pt>
                <c:pt idx="146">
                  <c:v>69.599999999999994</c:v>
                </c:pt>
                <c:pt idx="147">
                  <c:v>71.14</c:v>
                </c:pt>
                <c:pt idx="148">
                  <c:v>72.739999999999995</c:v>
                </c:pt>
                <c:pt idx="149">
                  <c:v>74.34</c:v>
                </c:pt>
                <c:pt idx="150">
                  <c:v>76.03</c:v>
                </c:pt>
                <c:pt idx="151">
                  <c:v>77.8</c:v>
                </c:pt>
                <c:pt idx="152">
                  <c:v>79.45</c:v>
                </c:pt>
                <c:pt idx="153">
                  <c:v>81.42</c:v>
                </c:pt>
                <c:pt idx="154">
                  <c:v>83.3</c:v>
                </c:pt>
                <c:pt idx="155">
                  <c:v>85.17</c:v>
                </c:pt>
                <c:pt idx="156">
                  <c:v>87.1</c:v>
                </c:pt>
                <c:pt idx="157">
                  <c:v>89.16</c:v>
                </c:pt>
                <c:pt idx="158">
                  <c:v>91.32</c:v>
                </c:pt>
                <c:pt idx="159">
                  <c:v>93.47</c:v>
                </c:pt>
                <c:pt idx="160">
                  <c:v>95.79</c:v>
                </c:pt>
                <c:pt idx="161">
                  <c:v>98.14</c:v>
                </c:pt>
                <c:pt idx="162">
                  <c:v>100.61</c:v>
                </c:pt>
                <c:pt idx="163">
                  <c:v>103.25</c:v>
                </c:pt>
                <c:pt idx="164">
                  <c:v>105.55</c:v>
                </c:pt>
                <c:pt idx="165">
                  <c:v>108.57</c:v>
                </c:pt>
                <c:pt idx="166">
                  <c:v>111.42</c:v>
                </c:pt>
                <c:pt idx="167">
                  <c:v>114.35</c:v>
                </c:pt>
                <c:pt idx="168">
                  <c:v>117.43</c:v>
                </c:pt>
                <c:pt idx="169">
                  <c:v>120.64</c:v>
                </c:pt>
                <c:pt idx="170">
                  <c:v>123.85</c:v>
                </c:pt>
                <c:pt idx="171">
                  <c:v>127.37</c:v>
                </c:pt>
                <c:pt idx="172">
                  <c:v>130.82</c:v>
                </c:pt>
                <c:pt idx="173">
                  <c:v>134.19999999999999</c:v>
                </c:pt>
                <c:pt idx="174">
                  <c:v>137.82</c:v>
                </c:pt>
                <c:pt idx="175">
                  <c:v>141.52000000000001</c:v>
                </c:pt>
                <c:pt idx="176">
                  <c:v>145.29</c:v>
                </c:pt>
                <c:pt idx="177">
                  <c:v>148.85</c:v>
                </c:pt>
                <c:pt idx="178">
                  <c:v>152.83000000000001</c:v>
                </c:pt>
                <c:pt idx="179">
                  <c:v>156.82</c:v>
                </c:pt>
                <c:pt idx="180">
                  <c:v>160.75</c:v>
                </c:pt>
                <c:pt idx="181">
                  <c:v>165.02</c:v>
                </c:pt>
                <c:pt idx="182">
                  <c:v>168.9</c:v>
                </c:pt>
                <c:pt idx="183">
                  <c:v>173.46</c:v>
                </c:pt>
                <c:pt idx="184">
                  <c:v>177.87</c:v>
                </c:pt>
                <c:pt idx="185">
                  <c:v>182.02</c:v>
                </c:pt>
                <c:pt idx="186">
                  <c:v>186.43</c:v>
                </c:pt>
                <c:pt idx="187">
                  <c:v>190.78</c:v>
                </c:pt>
                <c:pt idx="188">
                  <c:v>194.65</c:v>
                </c:pt>
                <c:pt idx="189">
                  <c:v>198.29</c:v>
                </c:pt>
                <c:pt idx="190">
                  <c:v>201.35</c:v>
                </c:pt>
                <c:pt idx="191">
                  <c:v>203.43</c:v>
                </c:pt>
                <c:pt idx="192">
                  <c:v>204.23</c:v>
                </c:pt>
                <c:pt idx="193">
                  <c:v>203.87</c:v>
                </c:pt>
                <c:pt idx="194">
                  <c:v>199.87</c:v>
                </c:pt>
                <c:pt idx="195">
                  <c:v>194.77</c:v>
                </c:pt>
                <c:pt idx="196">
                  <c:v>185.97</c:v>
                </c:pt>
                <c:pt idx="197">
                  <c:v>173.27</c:v>
                </c:pt>
                <c:pt idx="198">
                  <c:v>155.87</c:v>
                </c:pt>
                <c:pt idx="199">
                  <c:v>133.02000000000001</c:v>
                </c:pt>
                <c:pt idx="200">
                  <c:v>102.6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F2B8-46BC-A989-0BC4E428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600879"/>
        <c:axId val="783387375"/>
      </c:scatterChart>
      <c:valAx>
        <c:axId val="981600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3387375"/>
        <c:crosses val="autoZero"/>
        <c:crossBetween val="midCat"/>
      </c:valAx>
      <c:valAx>
        <c:axId val="78338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600879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9737532808398"/>
          <c:y val="3.8294168842471714E-2"/>
          <c:w val="0.85476115485564308"/>
          <c:h val="0.78860673665791781"/>
        </c:manualLayout>
      </c:layout>
      <c:scatterChart>
        <c:scatterStyle val="lineMarker"/>
        <c:varyColors val="0"/>
        <c:ser>
          <c:idx val="8"/>
          <c:order val="0"/>
          <c:tx>
            <c:strRef>
              <c:f>'case 8-ft114-43'!$J$1</c:f>
              <c:strCache>
                <c:ptCount val="1"/>
                <c:pt idx="0">
                  <c:v>SWR(D/a=3.176, Core=114#43)</c:v>
                </c:pt>
              </c:strCache>
            </c:strRef>
          </c:tx>
          <c:marker>
            <c:symbol val="none"/>
          </c:marker>
          <c:xVal>
            <c:numRef>
              <c:f>'case 8-ft114-43'!$A$2:$A$202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8-ft114-43'!$J$2:$J$202</c:f>
              <c:numCache>
                <c:formatCode>General</c:formatCode>
                <c:ptCount val="201"/>
                <c:pt idx="1">
                  <c:v>1.1731149168392421</c:v>
                </c:pt>
                <c:pt idx="2">
                  <c:v>1.0810741485900268</c:v>
                </c:pt>
                <c:pt idx="3">
                  <c:v>1.0555593187514967</c:v>
                </c:pt>
                <c:pt idx="4">
                  <c:v>1.0442186491934309</c:v>
                </c:pt>
                <c:pt idx="5">
                  <c:v>1.0392871648215014</c:v>
                </c:pt>
                <c:pt idx="6">
                  <c:v>1.0369326591908394</c:v>
                </c:pt>
                <c:pt idx="7">
                  <c:v>1.0361604945355682</c:v>
                </c:pt>
                <c:pt idx="8">
                  <c:v>1.0346157283080792</c:v>
                </c:pt>
                <c:pt idx="9">
                  <c:v>1.0337793939550417</c:v>
                </c:pt>
                <c:pt idx="10">
                  <c:v>1.0352007748312191</c:v>
                </c:pt>
                <c:pt idx="11">
                  <c:v>1.0347868869025691</c:v>
                </c:pt>
                <c:pt idx="12">
                  <c:v>1.0352079986783671</c:v>
                </c:pt>
                <c:pt idx="13">
                  <c:v>1.035855991352473</c:v>
                </c:pt>
                <c:pt idx="14">
                  <c:v>1.0360831919833884</c:v>
                </c:pt>
                <c:pt idx="15">
                  <c:v>1.0370544691620078</c:v>
                </c:pt>
                <c:pt idx="16">
                  <c:v>1.0380198184641456</c:v>
                </c:pt>
                <c:pt idx="17">
                  <c:v>1.0388389656430177</c:v>
                </c:pt>
                <c:pt idx="18">
                  <c:v>1.0408229863749687</c:v>
                </c:pt>
                <c:pt idx="19">
                  <c:v>1.0408849167424861</c:v>
                </c:pt>
                <c:pt idx="20">
                  <c:v>1.0421752698139248</c:v>
                </c:pt>
                <c:pt idx="21">
                  <c:v>1.0434449001959747</c:v>
                </c:pt>
                <c:pt idx="22">
                  <c:v>1.044414838012542</c:v>
                </c:pt>
                <c:pt idx="23">
                  <c:v>1.0449906956814601</c:v>
                </c:pt>
                <c:pt idx="24">
                  <c:v>1.0470272603002073</c:v>
                </c:pt>
                <c:pt idx="25">
                  <c:v>1.0484347720011589</c:v>
                </c:pt>
                <c:pt idx="26">
                  <c:v>1.0496387843661503</c:v>
                </c:pt>
                <c:pt idx="27">
                  <c:v>1.0504107139821039</c:v>
                </c:pt>
                <c:pt idx="28">
                  <c:v>1.051464348916072</c:v>
                </c:pt>
                <c:pt idx="29">
                  <c:v>1.0531419927108114</c:v>
                </c:pt>
                <c:pt idx="30">
                  <c:v>1.0536346282848259</c:v>
                </c:pt>
                <c:pt idx="31">
                  <c:v>1.0567022746827743</c:v>
                </c:pt>
                <c:pt idx="32">
                  <c:v>1.056715686849516</c:v>
                </c:pt>
                <c:pt idx="33">
                  <c:v>1.0569630154142986</c:v>
                </c:pt>
                <c:pt idx="34">
                  <c:v>1.0607020491174695</c:v>
                </c:pt>
                <c:pt idx="35">
                  <c:v>1.0638634313959219</c:v>
                </c:pt>
                <c:pt idx="36">
                  <c:v>1.0628221393601234</c:v>
                </c:pt>
                <c:pt idx="37">
                  <c:v>1.065418390116355</c:v>
                </c:pt>
                <c:pt idx="38">
                  <c:v>1.0692266789313265</c:v>
                </c:pt>
                <c:pt idx="39">
                  <c:v>1.0688821092613838</c:v>
                </c:pt>
                <c:pt idx="40">
                  <c:v>1.068299573919878</c:v>
                </c:pt>
                <c:pt idx="41">
                  <c:v>1.0711628026719255</c:v>
                </c:pt>
                <c:pt idx="42">
                  <c:v>1.0743295312716372</c:v>
                </c:pt>
                <c:pt idx="43">
                  <c:v>1.0751773516533076</c:v>
                </c:pt>
                <c:pt idx="44">
                  <c:v>1.0763189454653113</c:v>
                </c:pt>
                <c:pt idx="45">
                  <c:v>1.0782862010416341</c:v>
                </c:pt>
                <c:pt idx="46">
                  <c:v>1.0807501165239162</c:v>
                </c:pt>
                <c:pt idx="47">
                  <c:v>1.0825173392833927</c:v>
                </c:pt>
                <c:pt idx="48">
                  <c:v>1.0836315442498952</c:v>
                </c:pt>
                <c:pt idx="49">
                  <c:v>1.0857703533168781</c:v>
                </c:pt>
                <c:pt idx="50">
                  <c:v>1.0866113273570421</c:v>
                </c:pt>
                <c:pt idx="51">
                  <c:v>1.0877340303112344</c:v>
                </c:pt>
                <c:pt idx="52">
                  <c:v>1.0919850386247576</c:v>
                </c:pt>
                <c:pt idx="53">
                  <c:v>1.0980348898819914</c:v>
                </c:pt>
                <c:pt idx="54">
                  <c:v>1.0999340480809909</c:v>
                </c:pt>
                <c:pt idx="55">
                  <c:v>1.1019645926274846</c:v>
                </c:pt>
                <c:pt idx="56">
                  <c:v>1.1035924933196</c:v>
                </c:pt>
                <c:pt idx="57">
                  <c:v>1.106576822143319</c:v>
                </c:pt>
                <c:pt idx="58">
                  <c:v>1.1092600619239454</c:v>
                </c:pt>
                <c:pt idx="59">
                  <c:v>1.1121306836457359</c:v>
                </c:pt>
                <c:pt idx="60">
                  <c:v>1.1149694882437915</c:v>
                </c:pt>
                <c:pt idx="61">
                  <c:v>1.1166885542073404</c:v>
                </c:pt>
                <c:pt idx="62">
                  <c:v>1.1191530949399429</c:v>
                </c:pt>
                <c:pt idx="63">
                  <c:v>1.1224002463163312</c:v>
                </c:pt>
                <c:pt idx="64">
                  <c:v>1.1238022410212243</c:v>
                </c:pt>
                <c:pt idx="65">
                  <c:v>1.1262126623802524</c:v>
                </c:pt>
                <c:pt idx="66">
                  <c:v>1.1293727496057713</c:v>
                </c:pt>
                <c:pt idx="67">
                  <c:v>1.1314238693933949</c:v>
                </c:pt>
                <c:pt idx="68">
                  <c:v>1.1334641531432748</c:v>
                </c:pt>
                <c:pt idx="69">
                  <c:v>1.1370690749945092</c:v>
                </c:pt>
                <c:pt idx="70">
                  <c:v>1.1391931553818226</c:v>
                </c:pt>
                <c:pt idx="71">
                  <c:v>1.1425510531363778</c:v>
                </c:pt>
                <c:pt idx="72">
                  <c:v>1.1446486507898763</c:v>
                </c:pt>
                <c:pt idx="73">
                  <c:v>1.1475580682342659</c:v>
                </c:pt>
                <c:pt idx="74">
                  <c:v>1.150086597584796</c:v>
                </c:pt>
                <c:pt idx="75">
                  <c:v>1.1534757064400822</c:v>
                </c:pt>
                <c:pt idx="76">
                  <c:v>1.1566298587782942</c:v>
                </c:pt>
                <c:pt idx="77">
                  <c:v>1.1590410387236838</c:v>
                </c:pt>
                <c:pt idx="78">
                  <c:v>1.1617999557130139</c:v>
                </c:pt>
                <c:pt idx="79">
                  <c:v>1.165002941120771</c:v>
                </c:pt>
                <c:pt idx="80">
                  <c:v>1.1677214564142693</c:v>
                </c:pt>
                <c:pt idx="81">
                  <c:v>1.1712515636144842</c:v>
                </c:pt>
                <c:pt idx="82">
                  <c:v>1.1743597706169231</c:v>
                </c:pt>
                <c:pt idx="83">
                  <c:v>1.1777711945126563</c:v>
                </c:pt>
                <c:pt idx="84">
                  <c:v>1.1813443466940583</c:v>
                </c:pt>
                <c:pt idx="85">
                  <c:v>1.1846574677118953</c:v>
                </c:pt>
                <c:pt idx="86">
                  <c:v>1.1880073443466659</c:v>
                </c:pt>
                <c:pt idx="87">
                  <c:v>1.1910329317814781</c:v>
                </c:pt>
                <c:pt idx="88">
                  <c:v>1.1945618533933076</c:v>
                </c:pt>
                <c:pt idx="89">
                  <c:v>1.1975741049455004</c:v>
                </c:pt>
                <c:pt idx="90">
                  <c:v>1.2026540031149862</c:v>
                </c:pt>
                <c:pt idx="91">
                  <c:v>1.2048154954266606</c:v>
                </c:pt>
                <c:pt idx="92">
                  <c:v>1.2089490025321594</c:v>
                </c:pt>
                <c:pt idx="93">
                  <c:v>1.2119470607144391</c:v>
                </c:pt>
                <c:pt idx="94">
                  <c:v>1.2161056068584046</c:v>
                </c:pt>
                <c:pt idx="95">
                  <c:v>1.2192413767761976</c:v>
                </c:pt>
                <c:pt idx="96">
                  <c:v>1.2234059578323058</c:v>
                </c:pt>
                <c:pt idx="97">
                  <c:v>1.2281625531261868</c:v>
                </c:pt>
                <c:pt idx="98">
                  <c:v>1.2313014892586884</c:v>
                </c:pt>
                <c:pt idx="99">
                  <c:v>1.23595895916166</c:v>
                </c:pt>
                <c:pt idx="100">
                  <c:v>1.23997302040211</c:v>
                </c:pt>
                <c:pt idx="101">
                  <c:v>1.2442701701613017</c:v>
                </c:pt>
                <c:pt idx="102">
                  <c:v>1.2483324754987286</c:v>
                </c:pt>
                <c:pt idx="103">
                  <c:v>1.2520607206382295</c:v>
                </c:pt>
                <c:pt idx="104">
                  <c:v>1.2559734288000877</c:v>
                </c:pt>
                <c:pt idx="105">
                  <c:v>1.2605932350792788</c:v>
                </c:pt>
                <c:pt idx="106">
                  <c:v>1.264087905922429</c:v>
                </c:pt>
                <c:pt idx="107">
                  <c:v>1.2690192992374489</c:v>
                </c:pt>
                <c:pt idx="108">
                  <c:v>1.273734360491505</c:v>
                </c:pt>
                <c:pt idx="109">
                  <c:v>1.2776225508779961</c:v>
                </c:pt>
                <c:pt idx="110">
                  <c:v>1.2826358677321219</c:v>
                </c:pt>
                <c:pt idx="111">
                  <c:v>1.2867066531262599</c:v>
                </c:pt>
                <c:pt idx="112">
                  <c:v>1.2909594892965661</c:v>
                </c:pt>
                <c:pt idx="113">
                  <c:v>1.2958680524298218</c:v>
                </c:pt>
                <c:pt idx="114">
                  <c:v>1.300265351176273</c:v>
                </c:pt>
                <c:pt idx="115">
                  <c:v>1.3051445530739947</c:v>
                </c:pt>
                <c:pt idx="116">
                  <c:v>1.3113657397209915</c:v>
                </c:pt>
                <c:pt idx="117">
                  <c:v>1.3147753529986228</c:v>
                </c:pt>
                <c:pt idx="118">
                  <c:v>1.3194182205236398</c:v>
                </c:pt>
                <c:pt idx="119">
                  <c:v>1.3234115031841325</c:v>
                </c:pt>
                <c:pt idx="120">
                  <c:v>1.3289985729900109</c:v>
                </c:pt>
                <c:pt idx="121">
                  <c:v>1.3338614411423042</c:v>
                </c:pt>
                <c:pt idx="122">
                  <c:v>1.3404956103750747</c:v>
                </c:pt>
                <c:pt idx="123">
                  <c:v>1.3446657121825987</c:v>
                </c:pt>
                <c:pt idx="124">
                  <c:v>1.3489444046550119</c:v>
                </c:pt>
                <c:pt idx="125">
                  <c:v>1.3539197597354828</c:v>
                </c:pt>
                <c:pt idx="126">
                  <c:v>1.358904228112445</c:v>
                </c:pt>
                <c:pt idx="127">
                  <c:v>1.3651625384096098</c:v>
                </c:pt>
                <c:pt idx="128">
                  <c:v>1.3693388653014327</c:v>
                </c:pt>
                <c:pt idx="129">
                  <c:v>1.3739895297864435</c:v>
                </c:pt>
                <c:pt idx="130">
                  <c:v>1.3813225290718771</c:v>
                </c:pt>
                <c:pt idx="131">
                  <c:v>1.3873614540342853</c:v>
                </c:pt>
                <c:pt idx="132">
                  <c:v>1.3901615141755832</c:v>
                </c:pt>
                <c:pt idx="133">
                  <c:v>1.3970047693151573</c:v>
                </c:pt>
                <c:pt idx="134">
                  <c:v>1.4031627640797351</c:v>
                </c:pt>
                <c:pt idx="135">
                  <c:v>1.4052036911041876</c:v>
                </c:pt>
                <c:pt idx="136">
                  <c:v>1.4144036189462525</c:v>
                </c:pt>
                <c:pt idx="137">
                  <c:v>1.4186852432725674</c:v>
                </c:pt>
                <c:pt idx="138">
                  <c:v>1.4228722992824052</c:v>
                </c:pt>
                <c:pt idx="139">
                  <c:v>1.430136771843288</c:v>
                </c:pt>
                <c:pt idx="140">
                  <c:v>1.4366448985652576</c:v>
                </c:pt>
                <c:pt idx="141">
                  <c:v>1.4403709683583568</c:v>
                </c:pt>
                <c:pt idx="142">
                  <c:v>1.4482685822102002</c:v>
                </c:pt>
                <c:pt idx="143">
                  <c:v>1.4550885121489807</c:v>
                </c:pt>
                <c:pt idx="144">
                  <c:v>1.4614548635243609</c:v>
                </c:pt>
                <c:pt idx="145">
                  <c:v>1.4689637996614151</c:v>
                </c:pt>
                <c:pt idx="146">
                  <c:v>1.4754496239164212</c:v>
                </c:pt>
                <c:pt idx="147">
                  <c:v>1.4826898518577438</c:v>
                </c:pt>
                <c:pt idx="148">
                  <c:v>1.4873921431702752</c:v>
                </c:pt>
                <c:pt idx="149">
                  <c:v>1.4962112412193518</c:v>
                </c:pt>
                <c:pt idx="150">
                  <c:v>1.5019894982065454</c:v>
                </c:pt>
                <c:pt idx="151">
                  <c:v>1.5080244665493308</c:v>
                </c:pt>
                <c:pt idx="152">
                  <c:v>1.5124295864780537</c:v>
                </c:pt>
                <c:pt idx="153">
                  <c:v>1.5186042568266309</c:v>
                </c:pt>
                <c:pt idx="154">
                  <c:v>1.5245773936258371</c:v>
                </c:pt>
                <c:pt idx="155">
                  <c:v>1.5316949334288956</c:v>
                </c:pt>
                <c:pt idx="156">
                  <c:v>1.5394132540600158</c:v>
                </c:pt>
                <c:pt idx="157">
                  <c:v>1.5457181153408395</c:v>
                </c:pt>
                <c:pt idx="158">
                  <c:v>1.5547749403628388</c:v>
                </c:pt>
                <c:pt idx="159">
                  <c:v>1.5607116598109128</c:v>
                </c:pt>
                <c:pt idx="160">
                  <c:v>1.5690137464854808</c:v>
                </c:pt>
                <c:pt idx="161">
                  <c:v>1.5768654644171469</c:v>
                </c:pt>
                <c:pt idx="162">
                  <c:v>1.5864894242616989</c:v>
                </c:pt>
                <c:pt idx="163">
                  <c:v>1.5957392492451743</c:v>
                </c:pt>
                <c:pt idx="164">
                  <c:v>1.6064077526952452</c:v>
                </c:pt>
                <c:pt idx="165">
                  <c:v>1.6162354464698916</c:v>
                </c:pt>
                <c:pt idx="166">
                  <c:v>1.6273383245993753</c:v>
                </c:pt>
                <c:pt idx="167">
                  <c:v>1.6396688483150246</c:v>
                </c:pt>
                <c:pt idx="168">
                  <c:v>1.6517960000255782</c:v>
                </c:pt>
                <c:pt idx="169">
                  <c:v>1.6625681482845887</c:v>
                </c:pt>
                <c:pt idx="170">
                  <c:v>1.6764347106428044</c:v>
                </c:pt>
                <c:pt idx="171">
                  <c:v>1.6882781197942036</c:v>
                </c:pt>
                <c:pt idx="172">
                  <c:v>1.6994818978699981</c:v>
                </c:pt>
                <c:pt idx="173">
                  <c:v>1.7094010659778052</c:v>
                </c:pt>
                <c:pt idx="174">
                  <c:v>1.7181111170560583</c:v>
                </c:pt>
                <c:pt idx="175">
                  <c:v>1.7287308494693292</c:v>
                </c:pt>
                <c:pt idx="176">
                  <c:v>1.7381654976542644</c:v>
                </c:pt>
                <c:pt idx="177">
                  <c:v>1.7475860304663704</c:v>
                </c:pt>
                <c:pt idx="178">
                  <c:v>1.757715024453957</c:v>
                </c:pt>
                <c:pt idx="179">
                  <c:v>1.7645310090754529</c:v>
                </c:pt>
                <c:pt idx="180">
                  <c:v>1.7726798388416922</c:v>
                </c:pt>
                <c:pt idx="181">
                  <c:v>1.7806078377606931</c:v>
                </c:pt>
                <c:pt idx="182">
                  <c:v>1.788516636654329</c:v>
                </c:pt>
                <c:pt idx="183">
                  <c:v>1.7989554538388492</c:v>
                </c:pt>
                <c:pt idx="184">
                  <c:v>1.8070350211271662</c:v>
                </c:pt>
                <c:pt idx="185">
                  <c:v>1.8171861796760167</c:v>
                </c:pt>
                <c:pt idx="186">
                  <c:v>1.8251913235031452</c:v>
                </c:pt>
                <c:pt idx="187">
                  <c:v>1.8350424556604321</c:v>
                </c:pt>
                <c:pt idx="188">
                  <c:v>1.8443085413241196</c:v>
                </c:pt>
                <c:pt idx="189">
                  <c:v>1.8512526434925818</c:v>
                </c:pt>
                <c:pt idx="190">
                  <c:v>1.8589672804193664</c:v>
                </c:pt>
                <c:pt idx="191">
                  <c:v>1.8658175742028114</c:v>
                </c:pt>
                <c:pt idx="192">
                  <c:v>1.8751585383482368</c:v>
                </c:pt>
                <c:pt idx="193">
                  <c:v>1.8803511891515463</c:v>
                </c:pt>
                <c:pt idx="194">
                  <c:v>1.8883084944444388</c:v>
                </c:pt>
                <c:pt idx="195">
                  <c:v>1.8942320669296424</c:v>
                </c:pt>
                <c:pt idx="196">
                  <c:v>1.9046483550571816</c:v>
                </c:pt>
                <c:pt idx="197">
                  <c:v>1.9096368425687378</c:v>
                </c:pt>
                <c:pt idx="198">
                  <c:v>1.9161483958244099</c:v>
                </c:pt>
                <c:pt idx="199">
                  <c:v>1.9207236696634908</c:v>
                </c:pt>
                <c:pt idx="200">
                  <c:v>1.9317785384028323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A69-4839-865C-9A2165396EC3}"/>
            </c:ext>
          </c:extLst>
        </c:ser>
        <c:ser>
          <c:idx val="7"/>
          <c:order val="1"/>
          <c:tx>
            <c:strRef>
              <c:f>'Case 8-ft140-43'!$J$1</c:f>
              <c:strCache>
                <c:ptCount val="1"/>
                <c:pt idx="0">
                  <c:v>SWR(D/a=3.176, Core=140#43)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'Case 8-ft140-43'!$A$2:$A$202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8-ft140-43'!$J$2:$J$202</c:f>
              <c:numCache>
                <c:formatCode>General</c:formatCode>
                <c:ptCount val="201"/>
                <c:pt idx="1">
                  <c:v>1.0622277220658924</c:v>
                </c:pt>
                <c:pt idx="2">
                  <c:v>1.0285570681311222</c:v>
                </c:pt>
                <c:pt idx="3">
                  <c:v>1.0185743971570171</c:v>
                </c:pt>
                <c:pt idx="4">
                  <c:v>1.0140983719635042</c:v>
                </c:pt>
                <c:pt idx="5">
                  <c:v>1.0116796390578033</c:v>
                </c:pt>
                <c:pt idx="6">
                  <c:v>1.0106571642679312</c:v>
                </c:pt>
                <c:pt idx="7">
                  <c:v>1.008269621065798</c:v>
                </c:pt>
                <c:pt idx="8">
                  <c:v>1.0072919224522292</c:v>
                </c:pt>
                <c:pt idx="9">
                  <c:v>1.0074914351645028</c:v>
                </c:pt>
                <c:pt idx="10">
                  <c:v>1.0076872306224081</c:v>
                </c:pt>
                <c:pt idx="11">
                  <c:v>1.0058295321259889</c:v>
                </c:pt>
                <c:pt idx="12">
                  <c:v>1.0054716637594607</c:v>
                </c:pt>
                <c:pt idx="13">
                  <c:v>1.0044492540693</c:v>
                </c:pt>
                <c:pt idx="14">
                  <c:v>1.0045683671111501</c:v>
                </c:pt>
                <c:pt idx="15">
                  <c:v>1.0046105921669839</c:v>
                </c:pt>
                <c:pt idx="16">
                  <c:v>1.0044270279143492</c:v>
                </c:pt>
                <c:pt idx="17">
                  <c:v>1.0040288458382347</c:v>
                </c:pt>
                <c:pt idx="18">
                  <c:v>1.0031109052237905</c:v>
                </c:pt>
                <c:pt idx="19">
                  <c:v>1.0027909581298131</c:v>
                </c:pt>
                <c:pt idx="20">
                  <c:v>1.0038538979754488</c:v>
                </c:pt>
                <c:pt idx="21">
                  <c:v>1.0039563704145802</c:v>
                </c:pt>
                <c:pt idx="22">
                  <c:v>1.0036998169845281</c:v>
                </c:pt>
                <c:pt idx="23">
                  <c:v>1.0044089536560714</c:v>
                </c:pt>
                <c:pt idx="24">
                  <c:v>1.0053939783638153</c:v>
                </c:pt>
                <c:pt idx="25">
                  <c:v>1.0061957344769845</c:v>
                </c:pt>
                <c:pt idx="26">
                  <c:v>1.0064888928200022</c:v>
                </c:pt>
                <c:pt idx="27">
                  <c:v>1.0069330309301323</c:v>
                </c:pt>
                <c:pt idx="28">
                  <c:v>1.0083926814940993</c:v>
                </c:pt>
                <c:pt idx="29">
                  <c:v>1.0093868349762236</c:v>
                </c:pt>
                <c:pt idx="30">
                  <c:v>1.010548097758309</c:v>
                </c:pt>
                <c:pt idx="31">
                  <c:v>1.0116844898257435</c:v>
                </c:pt>
                <c:pt idx="32">
                  <c:v>1.0129471668158179</c:v>
                </c:pt>
                <c:pt idx="33">
                  <c:v>1.0136843602326888</c:v>
                </c:pt>
                <c:pt idx="34">
                  <c:v>1.0138734191753844</c:v>
                </c:pt>
                <c:pt idx="35">
                  <c:v>1.0164511765537876</c:v>
                </c:pt>
                <c:pt idx="36">
                  <c:v>1.0162125780771849</c:v>
                </c:pt>
                <c:pt idx="37">
                  <c:v>1.0193224659368965</c:v>
                </c:pt>
                <c:pt idx="38">
                  <c:v>1.0205551347562398</c:v>
                </c:pt>
                <c:pt idx="39">
                  <c:v>1.0207808779554761</c:v>
                </c:pt>
                <c:pt idx="40">
                  <c:v>1.0214352311656867</c:v>
                </c:pt>
                <c:pt idx="41">
                  <c:v>1.0243855181321413</c:v>
                </c:pt>
                <c:pt idx="42">
                  <c:v>1.025113953608858</c:v>
                </c:pt>
                <c:pt idx="43">
                  <c:v>1.0265399358409444</c:v>
                </c:pt>
                <c:pt idx="44">
                  <c:v>1.0283741155719737</c:v>
                </c:pt>
                <c:pt idx="45">
                  <c:v>1.0295877317847786</c:v>
                </c:pt>
                <c:pt idx="46">
                  <c:v>1.0316129775981706</c:v>
                </c:pt>
                <c:pt idx="47">
                  <c:v>1.0327835867919974</c:v>
                </c:pt>
                <c:pt idx="48">
                  <c:v>1.0345986895231705</c:v>
                </c:pt>
                <c:pt idx="49">
                  <c:v>1.0373893160104788</c:v>
                </c:pt>
                <c:pt idx="50">
                  <c:v>1.040552881665465</c:v>
                </c:pt>
                <c:pt idx="51">
                  <c:v>1.043420025712219</c:v>
                </c:pt>
                <c:pt idx="52">
                  <c:v>1.048491950862652</c:v>
                </c:pt>
                <c:pt idx="53">
                  <c:v>1.0495518913575508</c:v>
                </c:pt>
                <c:pt idx="54">
                  <c:v>1.0489890105382251</c:v>
                </c:pt>
                <c:pt idx="55">
                  <c:v>1.0503578834229188</c:v>
                </c:pt>
                <c:pt idx="56">
                  <c:v>1.0523368771804982</c:v>
                </c:pt>
                <c:pt idx="57">
                  <c:v>1.0540869678086466</c:v>
                </c:pt>
                <c:pt idx="58">
                  <c:v>1.056779148029261</c:v>
                </c:pt>
                <c:pt idx="59">
                  <c:v>1.0588341391597607</c:v>
                </c:pt>
                <c:pt idx="60">
                  <c:v>1.0615545842410912</c:v>
                </c:pt>
                <c:pt idx="61">
                  <c:v>1.0631824408938872</c:v>
                </c:pt>
                <c:pt idx="62">
                  <c:v>1.0655324199950449</c:v>
                </c:pt>
                <c:pt idx="63">
                  <c:v>1.0667627617032318</c:v>
                </c:pt>
                <c:pt idx="64">
                  <c:v>1.0700018400261326</c:v>
                </c:pt>
                <c:pt idx="65">
                  <c:v>1.0717419574384994</c:v>
                </c:pt>
                <c:pt idx="66">
                  <c:v>1.0740754572921047</c:v>
                </c:pt>
                <c:pt idx="67">
                  <c:v>1.0763775224491396</c:v>
                </c:pt>
                <c:pt idx="68">
                  <c:v>1.0792179498483629</c:v>
                </c:pt>
                <c:pt idx="69">
                  <c:v>1.0809760907207275</c:v>
                </c:pt>
                <c:pt idx="70">
                  <c:v>1.0840420942904065</c:v>
                </c:pt>
                <c:pt idx="71">
                  <c:v>1.0862031571654254</c:v>
                </c:pt>
                <c:pt idx="72">
                  <c:v>1.0898293298997919</c:v>
                </c:pt>
                <c:pt idx="73">
                  <c:v>1.0926302305991449</c:v>
                </c:pt>
                <c:pt idx="74">
                  <c:v>1.0957941789100065</c:v>
                </c:pt>
                <c:pt idx="75">
                  <c:v>1.0976007198001116</c:v>
                </c:pt>
                <c:pt idx="76">
                  <c:v>1.1009057104597997</c:v>
                </c:pt>
                <c:pt idx="77">
                  <c:v>1.1032838100891313</c:v>
                </c:pt>
                <c:pt idx="78">
                  <c:v>1.1068321650661022</c:v>
                </c:pt>
                <c:pt idx="79">
                  <c:v>1.1100756464521422</c:v>
                </c:pt>
                <c:pt idx="80">
                  <c:v>1.1121933418352796</c:v>
                </c:pt>
                <c:pt idx="81">
                  <c:v>1.1157768264858379</c:v>
                </c:pt>
                <c:pt idx="82">
                  <c:v>1.1195775491744315</c:v>
                </c:pt>
                <c:pt idx="83">
                  <c:v>1.1235242885063483</c:v>
                </c:pt>
                <c:pt idx="84">
                  <c:v>1.1265606205233027</c:v>
                </c:pt>
                <c:pt idx="85">
                  <c:v>1.12964826289269</c:v>
                </c:pt>
                <c:pt idx="86">
                  <c:v>1.1336873430321115</c:v>
                </c:pt>
                <c:pt idx="87">
                  <c:v>1.1370933620256711</c:v>
                </c:pt>
                <c:pt idx="88">
                  <c:v>1.1408044041898824</c:v>
                </c:pt>
                <c:pt idx="89">
                  <c:v>1.1445080458735206</c:v>
                </c:pt>
                <c:pt idx="90">
                  <c:v>1.1486712640715431</c:v>
                </c:pt>
                <c:pt idx="91">
                  <c:v>1.1514372405548028</c:v>
                </c:pt>
                <c:pt idx="92">
                  <c:v>1.1563183283472958</c:v>
                </c:pt>
                <c:pt idx="93">
                  <c:v>1.1594405001154522</c:v>
                </c:pt>
                <c:pt idx="94">
                  <c:v>1.1635381289479281</c:v>
                </c:pt>
                <c:pt idx="95">
                  <c:v>1.1673167721225757</c:v>
                </c:pt>
                <c:pt idx="96">
                  <c:v>1.1707593061866219</c:v>
                </c:pt>
                <c:pt idx="97">
                  <c:v>1.1762559551597143</c:v>
                </c:pt>
                <c:pt idx="98">
                  <c:v>1.1795375879406862</c:v>
                </c:pt>
                <c:pt idx="99">
                  <c:v>1.1844970980084526</c:v>
                </c:pt>
                <c:pt idx="100">
                  <c:v>1.1885866350804377</c:v>
                </c:pt>
                <c:pt idx="101">
                  <c:v>1.1938583850127225</c:v>
                </c:pt>
                <c:pt idx="102">
                  <c:v>1.1971154100663157</c:v>
                </c:pt>
                <c:pt idx="103">
                  <c:v>1.2018417900921419</c:v>
                </c:pt>
                <c:pt idx="104">
                  <c:v>1.2062919752695924</c:v>
                </c:pt>
                <c:pt idx="105">
                  <c:v>1.2106885106795722</c:v>
                </c:pt>
                <c:pt idx="106">
                  <c:v>1.2157241342701177</c:v>
                </c:pt>
                <c:pt idx="107">
                  <c:v>1.2203775319355261</c:v>
                </c:pt>
                <c:pt idx="108">
                  <c:v>1.225121100795483</c:v>
                </c:pt>
                <c:pt idx="109">
                  <c:v>1.2282999177274461</c:v>
                </c:pt>
                <c:pt idx="110">
                  <c:v>1.2350569770150743</c:v>
                </c:pt>
                <c:pt idx="111">
                  <c:v>1.2380466238833117</c:v>
                </c:pt>
                <c:pt idx="112">
                  <c:v>1.2448910959707102</c:v>
                </c:pt>
                <c:pt idx="113">
                  <c:v>1.2495453390624516</c:v>
                </c:pt>
                <c:pt idx="114">
                  <c:v>1.2539942654914296</c:v>
                </c:pt>
                <c:pt idx="115">
                  <c:v>1.2594661216673801</c:v>
                </c:pt>
                <c:pt idx="116">
                  <c:v>1.2638349561237139</c:v>
                </c:pt>
                <c:pt idx="117">
                  <c:v>1.2692043382962719</c:v>
                </c:pt>
                <c:pt idx="118">
                  <c:v>1.2736925198803604</c:v>
                </c:pt>
                <c:pt idx="119">
                  <c:v>1.2798772618050394</c:v>
                </c:pt>
                <c:pt idx="120">
                  <c:v>1.2851512130871643</c:v>
                </c:pt>
                <c:pt idx="121">
                  <c:v>1.2905643747857218</c:v>
                </c:pt>
                <c:pt idx="122">
                  <c:v>1.2957247749173078</c:v>
                </c:pt>
                <c:pt idx="123">
                  <c:v>1.3005542603812257</c:v>
                </c:pt>
                <c:pt idx="124">
                  <c:v>1.3045144600839782</c:v>
                </c:pt>
                <c:pt idx="125">
                  <c:v>1.3127162223617361</c:v>
                </c:pt>
                <c:pt idx="126">
                  <c:v>1.3176010820662847</c:v>
                </c:pt>
                <c:pt idx="127">
                  <c:v>1.3211219802812462</c:v>
                </c:pt>
                <c:pt idx="128">
                  <c:v>1.3291798517578401</c:v>
                </c:pt>
                <c:pt idx="129">
                  <c:v>1.3359464277066537</c:v>
                </c:pt>
                <c:pt idx="130">
                  <c:v>1.3443201508959268</c:v>
                </c:pt>
                <c:pt idx="131">
                  <c:v>1.3502609258254579</c:v>
                </c:pt>
                <c:pt idx="132">
                  <c:v>1.3547447313610217</c:v>
                </c:pt>
                <c:pt idx="133">
                  <c:v>1.3610949337302731</c:v>
                </c:pt>
                <c:pt idx="134">
                  <c:v>1.3648190378742591</c:v>
                </c:pt>
                <c:pt idx="135">
                  <c:v>1.3727601496296031</c:v>
                </c:pt>
                <c:pt idx="136">
                  <c:v>1.3804672636711559</c:v>
                </c:pt>
                <c:pt idx="137">
                  <c:v>1.3886848252013773</c:v>
                </c:pt>
                <c:pt idx="138">
                  <c:v>1.3980308412836562</c:v>
                </c:pt>
                <c:pt idx="139">
                  <c:v>1.4065445767131497</c:v>
                </c:pt>
                <c:pt idx="140">
                  <c:v>1.4136735241584635</c:v>
                </c:pt>
                <c:pt idx="141">
                  <c:v>1.4216776846217871</c:v>
                </c:pt>
                <c:pt idx="142">
                  <c:v>1.4299755303814212</c:v>
                </c:pt>
                <c:pt idx="143">
                  <c:v>1.4383352287859625</c:v>
                </c:pt>
                <c:pt idx="144">
                  <c:v>1.4459020131953462</c:v>
                </c:pt>
                <c:pt idx="145">
                  <c:v>1.4552684954905524</c:v>
                </c:pt>
                <c:pt idx="146">
                  <c:v>1.4638774285796894</c:v>
                </c:pt>
                <c:pt idx="147">
                  <c:v>1.4706698584681903</c:v>
                </c:pt>
                <c:pt idx="148">
                  <c:v>1.4788616528090415</c:v>
                </c:pt>
                <c:pt idx="149">
                  <c:v>1.486277382548717</c:v>
                </c:pt>
                <c:pt idx="150">
                  <c:v>1.4922161553171818</c:v>
                </c:pt>
                <c:pt idx="151">
                  <c:v>1.5007018785042714</c:v>
                </c:pt>
                <c:pt idx="152">
                  <c:v>1.5094233571003732</c:v>
                </c:pt>
                <c:pt idx="153">
                  <c:v>1.5182305841160224</c:v>
                </c:pt>
                <c:pt idx="154">
                  <c:v>1.5298430632212023</c:v>
                </c:pt>
                <c:pt idx="155">
                  <c:v>1.5396349566847289</c:v>
                </c:pt>
                <c:pt idx="156">
                  <c:v>1.5502164857521983</c:v>
                </c:pt>
                <c:pt idx="157">
                  <c:v>1.5610367571756585</c:v>
                </c:pt>
                <c:pt idx="158">
                  <c:v>1.5700516256802164</c:v>
                </c:pt>
                <c:pt idx="159">
                  <c:v>1.5828514033452905</c:v>
                </c:pt>
                <c:pt idx="160">
                  <c:v>1.5950310551702778</c:v>
                </c:pt>
                <c:pt idx="161">
                  <c:v>1.6044317445102667</c:v>
                </c:pt>
                <c:pt idx="162">
                  <c:v>1.6171102523786529</c:v>
                </c:pt>
                <c:pt idx="163">
                  <c:v>1.6280014204686686</c:v>
                </c:pt>
                <c:pt idx="164">
                  <c:v>1.637694861934377</c:v>
                </c:pt>
                <c:pt idx="165">
                  <c:v>1.6479913838009141</c:v>
                </c:pt>
                <c:pt idx="166">
                  <c:v>1.6567737250517844</c:v>
                </c:pt>
                <c:pt idx="167">
                  <c:v>1.667278507004964</c:v>
                </c:pt>
                <c:pt idx="168">
                  <c:v>1.6787348989914777</c:v>
                </c:pt>
                <c:pt idx="169">
                  <c:v>1.688148717726391</c:v>
                </c:pt>
                <c:pt idx="170">
                  <c:v>1.6964662500951322</c:v>
                </c:pt>
                <c:pt idx="171">
                  <c:v>1.706080768291234</c:v>
                </c:pt>
                <c:pt idx="172">
                  <c:v>1.7128962042722415</c:v>
                </c:pt>
                <c:pt idx="173">
                  <c:v>1.7217131484160639</c:v>
                </c:pt>
                <c:pt idx="174">
                  <c:v>1.7296972657555965</c:v>
                </c:pt>
                <c:pt idx="175">
                  <c:v>1.7375547642374216</c:v>
                </c:pt>
                <c:pt idx="176">
                  <c:v>1.7472180658943641</c:v>
                </c:pt>
                <c:pt idx="177">
                  <c:v>1.7556232647976227</c:v>
                </c:pt>
                <c:pt idx="178">
                  <c:v>1.7643964903891471</c:v>
                </c:pt>
                <c:pt idx="179">
                  <c:v>1.7720819955512861</c:v>
                </c:pt>
                <c:pt idx="180">
                  <c:v>1.7788677361760807</c:v>
                </c:pt>
                <c:pt idx="181">
                  <c:v>1.7868551727967452</c:v>
                </c:pt>
                <c:pt idx="182">
                  <c:v>1.7935696760251179</c:v>
                </c:pt>
                <c:pt idx="183">
                  <c:v>1.801819111749823</c:v>
                </c:pt>
                <c:pt idx="184">
                  <c:v>1.8079088338405505</c:v>
                </c:pt>
                <c:pt idx="185">
                  <c:v>1.8169753425930109</c:v>
                </c:pt>
                <c:pt idx="186">
                  <c:v>1.8250605529684787</c:v>
                </c:pt>
                <c:pt idx="187">
                  <c:v>1.8329669669157262</c:v>
                </c:pt>
                <c:pt idx="188">
                  <c:v>1.8455931160298125</c:v>
                </c:pt>
                <c:pt idx="189">
                  <c:v>1.8571093874304565</c:v>
                </c:pt>
                <c:pt idx="190">
                  <c:v>1.8691845271144762</c:v>
                </c:pt>
                <c:pt idx="191">
                  <c:v>1.8820314391746482</c:v>
                </c:pt>
                <c:pt idx="192">
                  <c:v>1.8963299551308583</c:v>
                </c:pt>
                <c:pt idx="193">
                  <c:v>1.9082767335135888</c:v>
                </c:pt>
                <c:pt idx="194">
                  <c:v>1.9243426422573471</c:v>
                </c:pt>
                <c:pt idx="195">
                  <c:v>1.9379601798300905</c:v>
                </c:pt>
                <c:pt idx="196">
                  <c:v>1.9545365491939426</c:v>
                </c:pt>
                <c:pt idx="197">
                  <c:v>1.9667920472267608</c:v>
                </c:pt>
                <c:pt idx="198">
                  <c:v>1.982520540269737</c:v>
                </c:pt>
                <c:pt idx="199">
                  <c:v>1.9986506927799139</c:v>
                </c:pt>
                <c:pt idx="200">
                  <c:v>2.0114666140342705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69-4839-865C-9A2165396EC3}"/>
            </c:ext>
          </c:extLst>
        </c:ser>
        <c:ser>
          <c:idx val="6"/>
          <c:order val="2"/>
          <c:tx>
            <c:strRef>
              <c:f>'Case 1'!$J$1</c:f>
              <c:strCache>
                <c:ptCount val="1"/>
                <c:pt idx="0">
                  <c:v>SWR(D/a=2.083, Core=140#43)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1'!$J$2:$J$202</c:f>
              <c:numCache>
                <c:formatCode>General</c:formatCode>
                <c:ptCount val="201"/>
                <c:pt idx="1">
                  <c:v>1.045037503929144</c:v>
                </c:pt>
                <c:pt idx="2">
                  <c:v>1.0068088065329435</c:v>
                </c:pt>
                <c:pt idx="3">
                  <c:v>1.0367797323986354</c:v>
                </c:pt>
                <c:pt idx="4">
                  <c:v>1.0602134923609765</c:v>
                </c:pt>
                <c:pt idx="5">
                  <c:v>1.0816374877274362</c:v>
                </c:pt>
                <c:pt idx="6">
                  <c:v>1.103126602588347</c:v>
                </c:pt>
                <c:pt idx="7">
                  <c:v>1.1242738277254549</c:v>
                </c:pt>
                <c:pt idx="8">
                  <c:v>1.1449318278716798</c:v>
                </c:pt>
                <c:pt idx="9">
                  <c:v>1.166330228988548</c:v>
                </c:pt>
                <c:pt idx="10">
                  <c:v>1.1881537430541886</c:v>
                </c:pt>
                <c:pt idx="11">
                  <c:v>1.2102687935845959</c:v>
                </c:pt>
                <c:pt idx="12">
                  <c:v>1.2317087981908073</c:v>
                </c:pt>
                <c:pt idx="13">
                  <c:v>1.2545981144450395</c:v>
                </c:pt>
                <c:pt idx="14">
                  <c:v>1.2766498594744071</c:v>
                </c:pt>
                <c:pt idx="15">
                  <c:v>1.3011140212301862</c:v>
                </c:pt>
                <c:pt idx="16">
                  <c:v>1.3239572437459999</c:v>
                </c:pt>
                <c:pt idx="17">
                  <c:v>1.3479070528911909</c:v>
                </c:pt>
                <c:pt idx="18">
                  <c:v>1.3720804169827885</c:v>
                </c:pt>
                <c:pt idx="19">
                  <c:v>1.3952478517660485</c:v>
                </c:pt>
                <c:pt idx="20">
                  <c:v>1.4204421730890273</c:v>
                </c:pt>
                <c:pt idx="21">
                  <c:v>1.4450422380074854</c:v>
                </c:pt>
                <c:pt idx="22">
                  <c:v>1.4708370395558028</c:v>
                </c:pt>
                <c:pt idx="23">
                  <c:v>1.4969875332512426</c:v>
                </c:pt>
                <c:pt idx="24">
                  <c:v>1.5231994832486466</c:v>
                </c:pt>
                <c:pt idx="25">
                  <c:v>1.5499693004181032</c:v>
                </c:pt>
                <c:pt idx="26">
                  <c:v>1.5766383476427046</c:v>
                </c:pt>
                <c:pt idx="27">
                  <c:v>1.6029208892068838</c:v>
                </c:pt>
                <c:pt idx="28">
                  <c:v>1.6309481895006179</c:v>
                </c:pt>
                <c:pt idx="29">
                  <c:v>1.6583623224804611</c:v>
                </c:pt>
                <c:pt idx="30">
                  <c:v>1.6851511385930904</c:v>
                </c:pt>
                <c:pt idx="31">
                  <c:v>1.7152288459782365</c:v>
                </c:pt>
                <c:pt idx="32">
                  <c:v>1.74319316587714</c:v>
                </c:pt>
                <c:pt idx="33">
                  <c:v>1.7710797887331149</c:v>
                </c:pt>
                <c:pt idx="34">
                  <c:v>1.8003002494361258</c:v>
                </c:pt>
                <c:pt idx="35">
                  <c:v>1.831631195883078</c:v>
                </c:pt>
                <c:pt idx="36">
                  <c:v>1.8571530164296308</c:v>
                </c:pt>
                <c:pt idx="37">
                  <c:v>1.8863086079053597</c:v>
                </c:pt>
                <c:pt idx="38">
                  <c:v>1.9169488131913004</c:v>
                </c:pt>
                <c:pt idx="39">
                  <c:v>1.9522125456099364</c:v>
                </c:pt>
                <c:pt idx="40">
                  <c:v>1.982359257931116</c:v>
                </c:pt>
                <c:pt idx="41">
                  <c:v>2.0127733902117839</c:v>
                </c:pt>
                <c:pt idx="42">
                  <c:v>2.0504214767834825</c:v>
                </c:pt>
                <c:pt idx="43">
                  <c:v>2.0788467784073745</c:v>
                </c:pt>
                <c:pt idx="44">
                  <c:v>2.1070334550542276</c:v>
                </c:pt>
                <c:pt idx="45">
                  <c:v>2.1400632831447584</c:v>
                </c:pt>
                <c:pt idx="46">
                  <c:v>2.17776655060741</c:v>
                </c:pt>
                <c:pt idx="47">
                  <c:v>2.215304114449423</c:v>
                </c:pt>
                <c:pt idx="48">
                  <c:v>2.2420553238488079</c:v>
                </c:pt>
                <c:pt idx="49">
                  <c:v>2.2806730399484243</c:v>
                </c:pt>
                <c:pt idx="50">
                  <c:v>2.3164867387811623</c:v>
                </c:pt>
                <c:pt idx="51">
                  <c:v>2.3467294777284184</c:v>
                </c:pt>
                <c:pt idx="52">
                  <c:v>2.382647823562583</c:v>
                </c:pt>
                <c:pt idx="53">
                  <c:v>2.4133614302478468</c:v>
                </c:pt>
                <c:pt idx="54">
                  <c:v>2.4472234200981595</c:v>
                </c:pt>
                <c:pt idx="55">
                  <c:v>2.4823867187417297</c:v>
                </c:pt>
                <c:pt idx="56">
                  <c:v>2.5218793897548171</c:v>
                </c:pt>
                <c:pt idx="57">
                  <c:v>2.5569099783095646</c:v>
                </c:pt>
                <c:pt idx="58">
                  <c:v>2.5922282957912595</c:v>
                </c:pt>
                <c:pt idx="59">
                  <c:v>2.6292543585763908</c:v>
                </c:pt>
                <c:pt idx="60">
                  <c:v>2.663835299671772</c:v>
                </c:pt>
                <c:pt idx="61">
                  <c:v>2.7000488586534375</c:v>
                </c:pt>
                <c:pt idx="62">
                  <c:v>2.739439349950159</c:v>
                </c:pt>
                <c:pt idx="63">
                  <c:v>2.7744859557345425</c:v>
                </c:pt>
                <c:pt idx="64">
                  <c:v>2.8128151002578052</c:v>
                </c:pt>
                <c:pt idx="65">
                  <c:v>2.8496735165582505</c:v>
                </c:pt>
                <c:pt idx="66">
                  <c:v>2.888025603095544</c:v>
                </c:pt>
                <c:pt idx="67">
                  <c:v>2.9231259216648389</c:v>
                </c:pt>
                <c:pt idx="68">
                  <c:v>2.9651786642192737</c:v>
                </c:pt>
                <c:pt idx="69">
                  <c:v>3.0033747489433176</c:v>
                </c:pt>
                <c:pt idx="70">
                  <c:v>3.0397912684323471</c:v>
                </c:pt>
                <c:pt idx="71">
                  <c:v>3.0795843060616326</c:v>
                </c:pt>
                <c:pt idx="72">
                  <c:v>3.1173902143942489</c:v>
                </c:pt>
                <c:pt idx="73">
                  <c:v>3.1604344333629615</c:v>
                </c:pt>
                <c:pt idx="74">
                  <c:v>3.1956985623535767</c:v>
                </c:pt>
                <c:pt idx="75">
                  <c:v>3.2364195954766499</c:v>
                </c:pt>
                <c:pt idx="76">
                  <c:v>3.2743794993944193</c:v>
                </c:pt>
                <c:pt idx="77">
                  <c:v>3.3164064836591982</c:v>
                </c:pt>
                <c:pt idx="78">
                  <c:v>3.353075455642899</c:v>
                </c:pt>
                <c:pt idx="79">
                  <c:v>3.3966338829566234</c:v>
                </c:pt>
                <c:pt idx="80">
                  <c:v>3.433942069514142</c:v>
                </c:pt>
                <c:pt idx="81">
                  <c:v>3.4758216517506519</c:v>
                </c:pt>
                <c:pt idx="82">
                  <c:v>3.5149918611212647</c:v>
                </c:pt>
                <c:pt idx="83">
                  <c:v>3.5528919981790952</c:v>
                </c:pt>
                <c:pt idx="84">
                  <c:v>3.5964593477229005</c:v>
                </c:pt>
                <c:pt idx="85">
                  <c:v>3.6375067704027191</c:v>
                </c:pt>
                <c:pt idx="86">
                  <c:v>3.6755180954538735</c:v>
                </c:pt>
                <c:pt idx="87">
                  <c:v>3.7144003135442585</c:v>
                </c:pt>
                <c:pt idx="88">
                  <c:v>3.7579994863040564</c:v>
                </c:pt>
                <c:pt idx="89">
                  <c:v>3.7970088853047224</c:v>
                </c:pt>
                <c:pt idx="90">
                  <c:v>3.8280898823127987</c:v>
                </c:pt>
                <c:pt idx="91">
                  <c:v>3.8735828999273054</c:v>
                </c:pt>
                <c:pt idx="92">
                  <c:v>3.9174304243112417</c:v>
                </c:pt>
                <c:pt idx="93">
                  <c:v>3.957297217942024</c:v>
                </c:pt>
                <c:pt idx="94">
                  <c:v>4.0072065565900745</c:v>
                </c:pt>
                <c:pt idx="95">
                  <c:v>4.0442525898511876</c:v>
                </c:pt>
                <c:pt idx="96">
                  <c:v>4.0809131027467629</c:v>
                </c:pt>
                <c:pt idx="97">
                  <c:v>4.1199765438855591</c:v>
                </c:pt>
                <c:pt idx="98">
                  <c:v>4.1615473065754145</c:v>
                </c:pt>
                <c:pt idx="99">
                  <c:v>4.1995886827539746</c:v>
                </c:pt>
                <c:pt idx="100">
                  <c:v>4.231763996773835</c:v>
                </c:pt>
                <c:pt idx="101">
                  <c:v>4.2804090544138846</c:v>
                </c:pt>
                <c:pt idx="102">
                  <c:v>4.321900901670527</c:v>
                </c:pt>
                <c:pt idx="103">
                  <c:v>4.3617214778210158</c:v>
                </c:pt>
                <c:pt idx="104">
                  <c:v>4.4034456518887275</c:v>
                </c:pt>
                <c:pt idx="105">
                  <c:v>4.4449961416949977</c:v>
                </c:pt>
                <c:pt idx="106">
                  <c:v>4.4877392448135636</c:v>
                </c:pt>
                <c:pt idx="107">
                  <c:v>4.5245320686026176</c:v>
                </c:pt>
                <c:pt idx="108">
                  <c:v>4.5683292516640162</c:v>
                </c:pt>
                <c:pt idx="109">
                  <c:v>4.609128254442874</c:v>
                </c:pt>
                <c:pt idx="110">
                  <c:v>4.6540554193033588</c:v>
                </c:pt>
                <c:pt idx="111">
                  <c:v>4.6933981096448099</c:v>
                </c:pt>
                <c:pt idx="112">
                  <c:v>4.7412444135629075</c:v>
                </c:pt>
                <c:pt idx="113">
                  <c:v>4.7776038804289716</c:v>
                </c:pt>
                <c:pt idx="114">
                  <c:v>4.8142146195113247</c:v>
                </c:pt>
                <c:pt idx="115">
                  <c:v>4.8654521762232301</c:v>
                </c:pt>
                <c:pt idx="116">
                  <c:v>4.9071618209813792</c:v>
                </c:pt>
                <c:pt idx="117">
                  <c:v>4.9430234076858239</c:v>
                </c:pt>
                <c:pt idx="118">
                  <c:v>4.9899744300351161</c:v>
                </c:pt>
                <c:pt idx="119">
                  <c:v>5.0322266224728915</c:v>
                </c:pt>
                <c:pt idx="120">
                  <c:v>5.0708456668419348</c:v>
                </c:pt>
                <c:pt idx="121">
                  <c:v>5.1194615183272782</c:v>
                </c:pt>
                <c:pt idx="122">
                  <c:v>5.16372994181578</c:v>
                </c:pt>
                <c:pt idx="123">
                  <c:v>5.2209560789501239</c:v>
                </c:pt>
                <c:pt idx="124">
                  <c:v>5.2433554457860003</c:v>
                </c:pt>
                <c:pt idx="125">
                  <c:v>5.2899368855161732</c:v>
                </c:pt>
                <c:pt idx="126">
                  <c:v>5.3310727149221799</c:v>
                </c:pt>
                <c:pt idx="127">
                  <c:v>5.3646511706071429</c:v>
                </c:pt>
                <c:pt idx="128">
                  <c:v>5.4120569070046933</c:v>
                </c:pt>
                <c:pt idx="129">
                  <c:v>5.4735657937020825</c:v>
                </c:pt>
                <c:pt idx="130">
                  <c:v>5.5241371202913827</c:v>
                </c:pt>
                <c:pt idx="131">
                  <c:v>5.549033704591646</c:v>
                </c:pt>
                <c:pt idx="132">
                  <c:v>5.6045493367410808</c:v>
                </c:pt>
                <c:pt idx="133">
                  <c:v>5.6430451080552144</c:v>
                </c:pt>
                <c:pt idx="134">
                  <c:v>5.6880365836618614</c:v>
                </c:pt>
                <c:pt idx="135">
                  <c:v>5.7250829414641169</c:v>
                </c:pt>
                <c:pt idx="136">
                  <c:v>5.7769108772313267</c:v>
                </c:pt>
                <c:pt idx="137">
                  <c:v>5.8262257404993703</c:v>
                </c:pt>
                <c:pt idx="138">
                  <c:v>5.8708410971529679</c:v>
                </c:pt>
                <c:pt idx="139">
                  <c:v>5.9125005446634802</c:v>
                </c:pt>
                <c:pt idx="140">
                  <c:v>5.9537114588523679</c:v>
                </c:pt>
                <c:pt idx="141">
                  <c:v>6.0081474207722367</c:v>
                </c:pt>
                <c:pt idx="142">
                  <c:v>6.048714221603559</c:v>
                </c:pt>
                <c:pt idx="143">
                  <c:v>6.089918338387271</c:v>
                </c:pt>
                <c:pt idx="144">
                  <c:v>6.1321423825416259</c:v>
                </c:pt>
                <c:pt idx="145">
                  <c:v>6.1777451160023791</c:v>
                </c:pt>
                <c:pt idx="146">
                  <c:v>6.2299091252609777</c:v>
                </c:pt>
                <c:pt idx="147">
                  <c:v>6.2656836405086125</c:v>
                </c:pt>
                <c:pt idx="148">
                  <c:v>6.3066452523307515</c:v>
                </c:pt>
                <c:pt idx="149">
                  <c:v>6.346013244692668</c:v>
                </c:pt>
                <c:pt idx="150">
                  <c:v>6.3940374710861851</c:v>
                </c:pt>
                <c:pt idx="151">
                  <c:v>6.4278832042404792</c:v>
                </c:pt>
                <c:pt idx="152">
                  <c:v>6.468976633329131</c:v>
                </c:pt>
                <c:pt idx="153">
                  <c:v>6.5200021391062819</c:v>
                </c:pt>
                <c:pt idx="154">
                  <c:v>6.5715920987450067</c:v>
                </c:pt>
                <c:pt idx="155">
                  <c:v>6.6036010243875838</c:v>
                </c:pt>
                <c:pt idx="156">
                  <c:v>6.6474553858481729</c:v>
                </c:pt>
                <c:pt idx="157">
                  <c:v>6.6885397540183025</c:v>
                </c:pt>
                <c:pt idx="158">
                  <c:v>6.739254913443653</c:v>
                </c:pt>
                <c:pt idx="159">
                  <c:v>6.7738816266005051</c:v>
                </c:pt>
                <c:pt idx="160">
                  <c:v>6.8351356077196588</c:v>
                </c:pt>
                <c:pt idx="161">
                  <c:v>6.8941820214822371</c:v>
                </c:pt>
                <c:pt idx="162">
                  <c:v>6.9550370742837524</c:v>
                </c:pt>
                <c:pt idx="163">
                  <c:v>7.0018884593801634</c:v>
                </c:pt>
                <c:pt idx="164">
                  <c:v>7.0306512141415221</c:v>
                </c:pt>
                <c:pt idx="165">
                  <c:v>7.1019130194710307</c:v>
                </c:pt>
                <c:pt idx="166">
                  <c:v>7.1478077543092606</c:v>
                </c:pt>
                <c:pt idx="167">
                  <c:v>7.1907832644834606</c:v>
                </c:pt>
                <c:pt idx="168">
                  <c:v>7.2375959737941411</c:v>
                </c:pt>
                <c:pt idx="169">
                  <c:v>7.2763938875245602</c:v>
                </c:pt>
                <c:pt idx="170">
                  <c:v>7.3190375916580397</c:v>
                </c:pt>
                <c:pt idx="171">
                  <c:v>7.3622902810922541</c:v>
                </c:pt>
                <c:pt idx="172">
                  <c:v>7.4059407880333481</c:v>
                </c:pt>
                <c:pt idx="173">
                  <c:v>7.4158340826000417</c:v>
                </c:pt>
                <c:pt idx="174">
                  <c:v>7.4530182371870319</c:v>
                </c:pt>
                <c:pt idx="175">
                  <c:v>7.4914585659402624</c:v>
                </c:pt>
                <c:pt idx="176">
                  <c:v>7.504761181431082</c:v>
                </c:pt>
                <c:pt idx="177">
                  <c:v>7.521315196756043</c:v>
                </c:pt>
                <c:pt idx="178">
                  <c:v>7.5561529782986137</c:v>
                </c:pt>
                <c:pt idx="179">
                  <c:v>7.5842453310322586</c:v>
                </c:pt>
                <c:pt idx="180">
                  <c:v>7.6128211597941284</c:v>
                </c:pt>
                <c:pt idx="181">
                  <c:v>7.6671895746786296</c:v>
                </c:pt>
                <c:pt idx="182">
                  <c:v>7.692401384481407</c:v>
                </c:pt>
                <c:pt idx="183">
                  <c:v>7.7501436611729533</c:v>
                </c:pt>
                <c:pt idx="184">
                  <c:v>7.809022688243564</c:v>
                </c:pt>
                <c:pt idx="185">
                  <c:v>7.8532860279807712</c:v>
                </c:pt>
                <c:pt idx="186">
                  <c:v>7.9155426407871214</c:v>
                </c:pt>
                <c:pt idx="187">
                  <c:v>7.9921163509794324</c:v>
                </c:pt>
                <c:pt idx="188">
                  <c:v>8.0531445126125423</c:v>
                </c:pt>
                <c:pt idx="189">
                  <c:v>8.1211663468597806</c:v>
                </c:pt>
                <c:pt idx="190">
                  <c:v>8.1918204823300229</c:v>
                </c:pt>
                <c:pt idx="191">
                  <c:v>8.2586688156332624</c:v>
                </c:pt>
                <c:pt idx="192">
                  <c:v>8.3252812370780447</c:v>
                </c:pt>
                <c:pt idx="193">
                  <c:v>8.4063160631861304</c:v>
                </c:pt>
                <c:pt idx="194">
                  <c:v>8.4316501495250868</c:v>
                </c:pt>
                <c:pt idx="195">
                  <c:v>8.5123769732826222</c:v>
                </c:pt>
                <c:pt idx="196">
                  <c:v>8.5794979184450053</c:v>
                </c:pt>
                <c:pt idx="197">
                  <c:v>8.6467861377958677</c:v>
                </c:pt>
                <c:pt idx="198">
                  <c:v>8.7114337853947017</c:v>
                </c:pt>
                <c:pt idx="199">
                  <c:v>8.765446999146377</c:v>
                </c:pt>
                <c:pt idx="200">
                  <c:v>8.8139696631487876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69-4839-865C-9A2165396EC3}"/>
            </c:ext>
          </c:extLst>
        </c:ser>
        <c:ser>
          <c:idx val="5"/>
          <c:order val="3"/>
          <c:tx>
            <c:strRef>
              <c:f>Case6!$J$1</c:f>
              <c:strCache>
                <c:ptCount val="1"/>
                <c:pt idx="0">
                  <c:v>SWR(D/a=3.938, Core=240#43)</c:v>
                </c:pt>
              </c:strCache>
            </c:strRef>
          </c:tx>
          <c:marker>
            <c:symbol val="none"/>
          </c:marker>
          <c:xVal>
            <c:numRef>
              <c:f>Case6!$A$2:$A$202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Case6!$J$2:$J$202</c:f>
              <c:numCache>
                <c:formatCode>General</c:formatCode>
                <c:ptCount val="201"/>
                <c:pt idx="1">
                  <c:v>1.0560919863446867</c:v>
                </c:pt>
                <c:pt idx="2">
                  <c:v>1.0276199035280449</c:v>
                </c:pt>
                <c:pt idx="3">
                  <c:v>1.0202040608121725</c:v>
                </c:pt>
                <c:pt idx="4">
                  <c:v>1.0176047515791669</c:v>
                </c:pt>
                <c:pt idx="5">
                  <c:v>1.0179748569371108</c:v>
                </c:pt>
                <c:pt idx="6">
                  <c:v>1.0186071076182399</c:v>
                </c:pt>
                <c:pt idx="7">
                  <c:v>1.0191968246173413</c:v>
                </c:pt>
                <c:pt idx="8">
                  <c:v>1.0200051519119722</c:v>
                </c:pt>
                <c:pt idx="9">
                  <c:v>1.0220420809108735</c:v>
                </c:pt>
                <c:pt idx="10">
                  <c:v>1.0232660208247195</c:v>
                </c:pt>
                <c:pt idx="11">
                  <c:v>1.0242897279377965</c:v>
                </c:pt>
                <c:pt idx="12">
                  <c:v>1.0265472461254723</c:v>
                </c:pt>
                <c:pt idx="13">
                  <c:v>1.0284105532341561</c:v>
                </c:pt>
                <c:pt idx="14">
                  <c:v>1.0300803232296902</c:v>
                </c:pt>
                <c:pt idx="15">
                  <c:v>1.0311593017715319</c:v>
                </c:pt>
                <c:pt idx="16">
                  <c:v>1.0334488851207531</c:v>
                </c:pt>
                <c:pt idx="17">
                  <c:v>1.0347348575266895</c:v>
                </c:pt>
                <c:pt idx="18">
                  <c:v>1.0361729259917256</c:v>
                </c:pt>
                <c:pt idx="19">
                  <c:v>1.038308806336611</c:v>
                </c:pt>
                <c:pt idx="20">
                  <c:v>1.0399979708811486</c:v>
                </c:pt>
                <c:pt idx="21">
                  <c:v>1.0412241828852771</c:v>
                </c:pt>
                <c:pt idx="22">
                  <c:v>1.0439860661824292</c:v>
                </c:pt>
                <c:pt idx="23">
                  <c:v>1.0463351853098319</c:v>
                </c:pt>
                <c:pt idx="24">
                  <c:v>1.0476318865446037</c:v>
                </c:pt>
                <c:pt idx="25">
                  <c:v>1.0504642119066965</c:v>
                </c:pt>
                <c:pt idx="26">
                  <c:v>1.0516164849951191</c:v>
                </c:pt>
                <c:pt idx="27">
                  <c:v>1.0531265386012472</c:v>
                </c:pt>
                <c:pt idx="28">
                  <c:v>1.055622400224782</c:v>
                </c:pt>
                <c:pt idx="29">
                  <c:v>1.0573847021056324</c:v>
                </c:pt>
                <c:pt idx="30">
                  <c:v>1.0581295313051391</c:v>
                </c:pt>
                <c:pt idx="31">
                  <c:v>1.0633289040811638</c:v>
                </c:pt>
                <c:pt idx="32">
                  <c:v>1.0628166509387909</c:v>
                </c:pt>
                <c:pt idx="33">
                  <c:v>1.0638466026336746</c:v>
                </c:pt>
                <c:pt idx="34">
                  <c:v>1.0681166291832684</c:v>
                </c:pt>
                <c:pt idx="35">
                  <c:v>1.0728125121589527</c:v>
                </c:pt>
                <c:pt idx="36">
                  <c:v>1.0748032873447899</c:v>
                </c:pt>
                <c:pt idx="37">
                  <c:v>1.0756356554912727</c:v>
                </c:pt>
                <c:pt idx="38">
                  <c:v>1.0799417407446554</c:v>
                </c:pt>
                <c:pt idx="39">
                  <c:v>1.0799417407446554</c:v>
                </c:pt>
                <c:pt idx="40">
                  <c:v>1.0806098784008211</c:v>
                </c:pt>
                <c:pt idx="41">
                  <c:v>1.0850317739428961</c:v>
                </c:pt>
                <c:pt idx="42">
                  <c:v>1.0881304023027298</c:v>
                </c:pt>
                <c:pt idx="43">
                  <c:v>1.0885806789335306</c:v>
                </c:pt>
                <c:pt idx="44">
                  <c:v>1.0917442701454088</c:v>
                </c:pt>
                <c:pt idx="45">
                  <c:v>1.093800926453296</c:v>
                </c:pt>
                <c:pt idx="46">
                  <c:v>1.0950999983933962</c:v>
                </c:pt>
                <c:pt idx="47">
                  <c:v>1.0971503253075348</c:v>
                </c:pt>
                <c:pt idx="48">
                  <c:v>1.097517326392671</c:v>
                </c:pt>
                <c:pt idx="49">
                  <c:v>1.0977868793429433</c:v>
                </c:pt>
                <c:pt idx="50">
                  <c:v>1.1011674794522401</c:v>
                </c:pt>
                <c:pt idx="51">
                  <c:v>1.1108621749928977</c:v>
                </c:pt>
                <c:pt idx="52">
                  <c:v>1.1210748938881814</c:v>
                </c:pt>
                <c:pt idx="53">
                  <c:v>1.1236105463147836</c:v>
                </c:pt>
                <c:pt idx="54">
                  <c:v>1.1268599639232451</c:v>
                </c:pt>
                <c:pt idx="55">
                  <c:v>1.1284564744922312</c:v>
                </c:pt>
                <c:pt idx="56">
                  <c:v>1.1320810554935483</c:v>
                </c:pt>
                <c:pt idx="57">
                  <c:v>1.1352799378843013</c:v>
                </c:pt>
                <c:pt idx="58">
                  <c:v>1.1382181731531857</c:v>
                </c:pt>
                <c:pt idx="59">
                  <c:v>1.1421630749260716</c:v>
                </c:pt>
                <c:pt idx="60">
                  <c:v>1.1466945111810336</c:v>
                </c:pt>
                <c:pt idx="61">
                  <c:v>1.1492668377482393</c:v>
                </c:pt>
                <c:pt idx="62">
                  <c:v>1.1527807121283089</c:v>
                </c:pt>
                <c:pt idx="63">
                  <c:v>1.1558398391108844</c:v>
                </c:pt>
                <c:pt idx="64">
                  <c:v>1.1588737156686164</c:v>
                </c:pt>
                <c:pt idx="65">
                  <c:v>1.1626072750516867</c:v>
                </c:pt>
                <c:pt idx="66">
                  <c:v>1.1650357560399029</c:v>
                </c:pt>
                <c:pt idx="67">
                  <c:v>1.1686556371496331</c:v>
                </c:pt>
                <c:pt idx="68">
                  <c:v>1.1709790698897213</c:v>
                </c:pt>
                <c:pt idx="69">
                  <c:v>1.1750309013141707</c:v>
                </c:pt>
                <c:pt idx="70">
                  <c:v>1.1782078910160534</c:v>
                </c:pt>
                <c:pt idx="71">
                  <c:v>1.181800202345622</c:v>
                </c:pt>
                <c:pt idx="72">
                  <c:v>1.18473531378043</c:v>
                </c:pt>
                <c:pt idx="73">
                  <c:v>1.1881419932466659</c:v>
                </c:pt>
                <c:pt idx="74">
                  <c:v>1.1907482254856332</c:v>
                </c:pt>
                <c:pt idx="75">
                  <c:v>1.1935350972095715</c:v>
                </c:pt>
                <c:pt idx="76">
                  <c:v>1.1975465464092223</c:v>
                </c:pt>
                <c:pt idx="77">
                  <c:v>1.2005955658195429</c:v>
                </c:pt>
                <c:pt idx="78">
                  <c:v>1.2043758533410753</c:v>
                </c:pt>
                <c:pt idx="79">
                  <c:v>1.2090413814535788</c:v>
                </c:pt>
                <c:pt idx="80">
                  <c:v>1.2123621101430675</c:v>
                </c:pt>
                <c:pt idx="81">
                  <c:v>1.2162301122390233</c:v>
                </c:pt>
                <c:pt idx="82">
                  <c:v>1.2195436673148528</c:v>
                </c:pt>
                <c:pt idx="83">
                  <c:v>1.2218789742346032</c:v>
                </c:pt>
                <c:pt idx="84">
                  <c:v>1.2271671522879022</c:v>
                </c:pt>
                <c:pt idx="85">
                  <c:v>1.2308507049429955</c:v>
                </c:pt>
                <c:pt idx="86">
                  <c:v>1.2344415227442398</c:v>
                </c:pt>
                <c:pt idx="87">
                  <c:v>1.2385878069929865</c:v>
                </c:pt>
                <c:pt idx="88">
                  <c:v>1.2415255776315834</c:v>
                </c:pt>
                <c:pt idx="89">
                  <c:v>1.2463197729168372</c:v>
                </c:pt>
                <c:pt idx="90">
                  <c:v>1.2496602382898125</c:v>
                </c:pt>
                <c:pt idx="91">
                  <c:v>1.253885124789929</c:v>
                </c:pt>
                <c:pt idx="92">
                  <c:v>1.2567905783446542</c:v>
                </c:pt>
                <c:pt idx="93">
                  <c:v>1.2614086902711299</c:v>
                </c:pt>
                <c:pt idx="94">
                  <c:v>1.2656553964458617</c:v>
                </c:pt>
                <c:pt idx="95">
                  <c:v>1.2685582093468741</c:v>
                </c:pt>
                <c:pt idx="96">
                  <c:v>1.2723793096859013</c:v>
                </c:pt>
                <c:pt idx="97">
                  <c:v>1.2760889899465924</c:v>
                </c:pt>
                <c:pt idx="98">
                  <c:v>1.2791592738853255</c:v>
                </c:pt>
                <c:pt idx="99">
                  <c:v>1.2837641625492124</c:v>
                </c:pt>
                <c:pt idx="100">
                  <c:v>1.2864922329150588</c:v>
                </c:pt>
                <c:pt idx="101">
                  <c:v>1.2886839059546789</c:v>
                </c:pt>
                <c:pt idx="102">
                  <c:v>1.291491269378888</c:v>
                </c:pt>
                <c:pt idx="103">
                  <c:v>1.293851229687355</c:v>
                </c:pt>
                <c:pt idx="104">
                  <c:v>1.2962881121254757</c:v>
                </c:pt>
                <c:pt idx="105">
                  <c:v>1.2977942721780324</c:v>
                </c:pt>
                <c:pt idx="106">
                  <c:v>1.2998406948183063</c:v>
                </c:pt>
                <c:pt idx="107">
                  <c:v>1.3006294212281233</c:v>
                </c:pt>
                <c:pt idx="108">
                  <c:v>1.2978315992982741</c:v>
                </c:pt>
                <c:pt idx="109">
                  <c:v>1.2962810364046495</c:v>
                </c:pt>
                <c:pt idx="110">
                  <c:v>1.2935350244373298</c:v>
                </c:pt>
                <c:pt idx="111">
                  <c:v>1.28999749683598</c:v>
                </c:pt>
                <c:pt idx="112">
                  <c:v>1.2823130725998004</c:v>
                </c:pt>
                <c:pt idx="113">
                  <c:v>1.2765303845794034</c:v>
                </c:pt>
                <c:pt idx="114">
                  <c:v>1.2695522567344766</c:v>
                </c:pt>
                <c:pt idx="115">
                  <c:v>1.2638128177097057</c:v>
                </c:pt>
                <c:pt idx="116">
                  <c:v>1.2545067897486784</c:v>
                </c:pt>
                <c:pt idx="117">
                  <c:v>1.2487441590937911</c:v>
                </c:pt>
                <c:pt idx="118">
                  <c:v>1.2521455037091302</c:v>
                </c:pt>
                <c:pt idx="119">
                  <c:v>1.267016179338265</c:v>
                </c:pt>
                <c:pt idx="120">
                  <c:v>1.2949518671583109</c:v>
                </c:pt>
                <c:pt idx="121">
                  <c:v>1.3257071360055621</c:v>
                </c:pt>
                <c:pt idx="122">
                  <c:v>1.3521553769375048</c:v>
                </c:pt>
                <c:pt idx="123">
                  <c:v>1.3738198836269215</c:v>
                </c:pt>
                <c:pt idx="124">
                  <c:v>1.3929248286816076</c:v>
                </c:pt>
                <c:pt idx="125">
                  <c:v>1.4092388566941845</c:v>
                </c:pt>
                <c:pt idx="126">
                  <c:v>1.4265615277339139</c:v>
                </c:pt>
                <c:pt idx="127">
                  <c:v>1.4439759497615381</c:v>
                </c:pt>
                <c:pt idx="128">
                  <c:v>1.4594315469222416</c:v>
                </c:pt>
                <c:pt idx="129">
                  <c:v>1.4729587142036868</c:v>
                </c:pt>
                <c:pt idx="130">
                  <c:v>1.4855561534912449</c:v>
                </c:pt>
                <c:pt idx="131">
                  <c:v>1.5010507232744994</c:v>
                </c:pt>
                <c:pt idx="132">
                  <c:v>1.5120400570825241</c:v>
                </c:pt>
                <c:pt idx="133">
                  <c:v>1.5218845481381518</c:v>
                </c:pt>
                <c:pt idx="134">
                  <c:v>1.5357996953783384</c:v>
                </c:pt>
                <c:pt idx="135">
                  <c:v>1.5422000447539581</c:v>
                </c:pt>
                <c:pt idx="136">
                  <c:v>1.5505659002001169</c:v>
                </c:pt>
                <c:pt idx="137">
                  <c:v>1.559957997035667</c:v>
                </c:pt>
                <c:pt idx="138">
                  <c:v>1.5685230662812506</c:v>
                </c:pt>
                <c:pt idx="139">
                  <c:v>1.5724497201857706</c:v>
                </c:pt>
                <c:pt idx="140">
                  <c:v>1.5804363169670994</c:v>
                </c:pt>
                <c:pt idx="141">
                  <c:v>1.5918202848932752</c:v>
                </c:pt>
                <c:pt idx="142">
                  <c:v>1.5977416470707018</c:v>
                </c:pt>
                <c:pt idx="143">
                  <c:v>1.6055300291682861</c:v>
                </c:pt>
                <c:pt idx="144">
                  <c:v>1.6147879348345153</c:v>
                </c:pt>
                <c:pt idx="145">
                  <c:v>1.6213769572409336</c:v>
                </c:pt>
                <c:pt idx="146">
                  <c:v>1.6269323837386653</c:v>
                </c:pt>
                <c:pt idx="147">
                  <c:v>1.6359154592259428</c:v>
                </c:pt>
                <c:pt idx="148">
                  <c:v>1.6437736899417681</c:v>
                </c:pt>
                <c:pt idx="149">
                  <c:v>1.6527705423618111</c:v>
                </c:pt>
                <c:pt idx="150">
                  <c:v>1.6617877452635184</c:v>
                </c:pt>
                <c:pt idx="151">
                  <c:v>1.6712457856119807</c:v>
                </c:pt>
                <c:pt idx="152">
                  <c:v>1.6799878546967133</c:v>
                </c:pt>
                <c:pt idx="153">
                  <c:v>1.6897277087293228</c:v>
                </c:pt>
                <c:pt idx="154">
                  <c:v>1.6975120607722505</c:v>
                </c:pt>
                <c:pt idx="155">
                  <c:v>1.7064420310892734</c:v>
                </c:pt>
                <c:pt idx="156">
                  <c:v>1.714543169648449</c:v>
                </c:pt>
                <c:pt idx="157">
                  <c:v>1.7233040574346907</c:v>
                </c:pt>
                <c:pt idx="158">
                  <c:v>1.7291389142908362</c:v>
                </c:pt>
                <c:pt idx="159">
                  <c:v>1.7388804751097577</c:v>
                </c:pt>
                <c:pt idx="160">
                  <c:v>1.748846514550535</c:v>
                </c:pt>
                <c:pt idx="161">
                  <c:v>1.754520538390653</c:v>
                </c:pt>
                <c:pt idx="162">
                  <c:v>1.7634325077068871</c:v>
                </c:pt>
                <c:pt idx="163">
                  <c:v>1.7705735679385661</c:v>
                </c:pt>
                <c:pt idx="164">
                  <c:v>1.7763535632392089</c:v>
                </c:pt>
                <c:pt idx="165">
                  <c:v>1.7858161137087363</c:v>
                </c:pt>
                <c:pt idx="166">
                  <c:v>1.7904296947182747</c:v>
                </c:pt>
                <c:pt idx="167">
                  <c:v>1.7956066177373222</c:v>
                </c:pt>
                <c:pt idx="168">
                  <c:v>1.7988368951114357</c:v>
                </c:pt>
                <c:pt idx="169">
                  <c:v>1.8047669513158882</c:v>
                </c:pt>
                <c:pt idx="170">
                  <c:v>1.8080171053554819</c:v>
                </c:pt>
                <c:pt idx="171">
                  <c:v>1.8117678946886668</c:v>
                </c:pt>
                <c:pt idx="172">
                  <c:v>1.8146535140887938</c:v>
                </c:pt>
                <c:pt idx="173">
                  <c:v>1.8164438501056726</c:v>
                </c:pt>
                <c:pt idx="174">
                  <c:v>1.8194704475056487</c:v>
                </c:pt>
                <c:pt idx="175">
                  <c:v>1.8217558495617592</c:v>
                </c:pt>
                <c:pt idx="176">
                  <c:v>1.8238252414475686</c:v>
                </c:pt>
                <c:pt idx="177">
                  <c:v>1.8228269100532153</c:v>
                </c:pt>
                <c:pt idx="178">
                  <c:v>1.8222354692025711</c:v>
                </c:pt>
                <c:pt idx="179">
                  <c:v>1.8217301657005958</c:v>
                </c:pt>
                <c:pt idx="180">
                  <c:v>1.8211066413178476</c:v>
                </c:pt>
                <c:pt idx="181">
                  <c:v>1.8206915230279859</c:v>
                </c:pt>
                <c:pt idx="182">
                  <c:v>1.8151504204541495</c:v>
                </c:pt>
                <c:pt idx="183">
                  <c:v>1.8106386323928483</c:v>
                </c:pt>
                <c:pt idx="184">
                  <c:v>1.8091099157359483</c:v>
                </c:pt>
                <c:pt idx="185">
                  <c:v>1.8062963363699682</c:v>
                </c:pt>
                <c:pt idx="186">
                  <c:v>1.8009453764621237</c:v>
                </c:pt>
                <c:pt idx="187">
                  <c:v>1.7952382384665964</c:v>
                </c:pt>
                <c:pt idx="188">
                  <c:v>1.7923751551701261</c:v>
                </c:pt>
                <c:pt idx="189">
                  <c:v>1.7880862233519823</c:v>
                </c:pt>
                <c:pt idx="190">
                  <c:v>1.7866877235545862</c:v>
                </c:pt>
                <c:pt idx="191">
                  <c:v>1.784843074669201</c:v>
                </c:pt>
                <c:pt idx="192">
                  <c:v>1.7834745809295158</c:v>
                </c:pt>
                <c:pt idx="193">
                  <c:v>1.7872512842262263</c:v>
                </c:pt>
                <c:pt idx="194">
                  <c:v>1.7908164025518334</c:v>
                </c:pt>
                <c:pt idx="195">
                  <c:v>1.7944333414602978</c:v>
                </c:pt>
                <c:pt idx="196">
                  <c:v>1.8048139420162645</c:v>
                </c:pt>
                <c:pt idx="197">
                  <c:v>1.816108143975401</c:v>
                </c:pt>
                <c:pt idx="198">
                  <c:v>1.8290384858881075</c:v>
                </c:pt>
                <c:pt idx="199">
                  <c:v>1.8450655449367237</c:v>
                </c:pt>
                <c:pt idx="200">
                  <c:v>1.8667925262821317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69-4839-865C-9A2165396EC3}"/>
            </c:ext>
          </c:extLst>
        </c:ser>
        <c:ser>
          <c:idx val="4"/>
          <c:order val="4"/>
          <c:tx>
            <c:strRef>
              <c:f>'Case 5'!$J$1</c:f>
              <c:strCache>
                <c:ptCount val="1"/>
                <c:pt idx="0">
                  <c:v>SWR(D/a=3.500, Core=240#43)</c:v>
                </c:pt>
              </c:strCache>
            </c:strRef>
          </c:tx>
          <c:marker>
            <c:symbol val="none"/>
          </c:marker>
          <c:xVal>
            <c:numRef>
              <c:f>'Case 5'!$A$2:$A$202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5'!$J$2:$J$202</c:f>
              <c:numCache>
                <c:formatCode>General</c:formatCode>
                <c:ptCount val="201"/>
                <c:pt idx="1">
                  <c:v>1.0565114332458287</c:v>
                </c:pt>
                <c:pt idx="2">
                  <c:v>1.0261646300415161</c:v>
                </c:pt>
                <c:pt idx="3">
                  <c:v>1.0178247338161057</c:v>
                </c:pt>
                <c:pt idx="4">
                  <c:v>1.0151898157754797</c:v>
                </c:pt>
                <c:pt idx="5">
                  <c:v>1.0149517064920204</c:v>
                </c:pt>
                <c:pt idx="6">
                  <c:v>1.0138984173102552</c:v>
                </c:pt>
                <c:pt idx="7">
                  <c:v>1.0137103459277512</c:v>
                </c:pt>
                <c:pt idx="8">
                  <c:v>1.0118727345982386</c:v>
                </c:pt>
                <c:pt idx="9">
                  <c:v>1.0135346594012036</c:v>
                </c:pt>
                <c:pt idx="10">
                  <c:v>1.0136956639882939</c:v>
                </c:pt>
                <c:pt idx="11">
                  <c:v>1.0134988481191616</c:v>
                </c:pt>
                <c:pt idx="12">
                  <c:v>1.0141589588663142</c:v>
                </c:pt>
                <c:pt idx="13">
                  <c:v>1.0145069233842017</c:v>
                </c:pt>
                <c:pt idx="14">
                  <c:v>1.0145069233842017</c:v>
                </c:pt>
                <c:pt idx="15">
                  <c:v>1.0147351304762442</c:v>
                </c:pt>
                <c:pt idx="16">
                  <c:v>1.0161285119918082</c:v>
                </c:pt>
                <c:pt idx="17">
                  <c:v>1.017349787638137</c:v>
                </c:pt>
                <c:pt idx="18">
                  <c:v>1.0167383517771527</c:v>
                </c:pt>
                <c:pt idx="19">
                  <c:v>1.0172158081192624</c:v>
                </c:pt>
                <c:pt idx="20">
                  <c:v>1.0179673251201136</c:v>
                </c:pt>
                <c:pt idx="21">
                  <c:v>1.0190440542767174</c:v>
                </c:pt>
                <c:pt idx="22">
                  <c:v>1.0200790503381862</c:v>
                </c:pt>
                <c:pt idx="23">
                  <c:v>1.0213010390284931</c:v>
                </c:pt>
                <c:pt idx="24">
                  <c:v>1.0207529393910608</c:v>
                </c:pt>
                <c:pt idx="25">
                  <c:v>1.0233261007504724</c:v>
                </c:pt>
                <c:pt idx="26">
                  <c:v>1.0242618496685287</c:v>
                </c:pt>
                <c:pt idx="27">
                  <c:v>1.0248988932706242</c:v>
                </c:pt>
                <c:pt idx="28">
                  <c:v>1.0257150388133403</c:v>
                </c:pt>
                <c:pt idx="29">
                  <c:v>1.0279412947276034</c:v>
                </c:pt>
                <c:pt idx="30">
                  <c:v>1.0279888356771365</c:v>
                </c:pt>
                <c:pt idx="31">
                  <c:v>1.0307043022715681</c:v>
                </c:pt>
                <c:pt idx="32">
                  <c:v>1.031500160414802</c:v>
                </c:pt>
                <c:pt idx="33">
                  <c:v>1.032761509321575</c:v>
                </c:pt>
                <c:pt idx="34">
                  <c:v>1.0346400475422672</c:v>
                </c:pt>
                <c:pt idx="35">
                  <c:v>1.0382691796676562</c:v>
                </c:pt>
                <c:pt idx="36">
                  <c:v>1.0395761248717064</c:v>
                </c:pt>
                <c:pt idx="37">
                  <c:v>1.0391383470481299</c:v>
                </c:pt>
                <c:pt idx="38">
                  <c:v>1.042390234377665</c:v>
                </c:pt>
                <c:pt idx="39">
                  <c:v>1.0444318299680475</c:v>
                </c:pt>
                <c:pt idx="40">
                  <c:v>1.0453827836488441</c:v>
                </c:pt>
                <c:pt idx="41">
                  <c:v>1.0464083284017942</c:v>
                </c:pt>
                <c:pt idx="42">
                  <c:v>1.0502615338558148</c:v>
                </c:pt>
                <c:pt idx="43">
                  <c:v>1.0504939233282373</c:v>
                </c:pt>
                <c:pt idx="44">
                  <c:v>1.0530065135832183</c:v>
                </c:pt>
                <c:pt idx="45">
                  <c:v>1.0553496153301989</c:v>
                </c:pt>
                <c:pt idx="46">
                  <c:v>1.0570155476194298</c:v>
                </c:pt>
                <c:pt idx="47">
                  <c:v>1.058919878401172</c:v>
                </c:pt>
                <c:pt idx="48">
                  <c:v>1.0606395324212314</c:v>
                </c:pt>
                <c:pt idx="49">
                  <c:v>1.0625858255103646</c:v>
                </c:pt>
                <c:pt idx="50">
                  <c:v>1.0687633542660564</c:v>
                </c:pt>
                <c:pt idx="51">
                  <c:v>1.0822560484372912</c:v>
                </c:pt>
                <c:pt idx="52">
                  <c:v>1.0900048870278756</c:v>
                </c:pt>
                <c:pt idx="53">
                  <c:v>1.0906338300480387</c:v>
                </c:pt>
                <c:pt idx="54">
                  <c:v>1.0908504639819954</c:v>
                </c:pt>
                <c:pt idx="55">
                  <c:v>1.0920952612265085</c:v>
                </c:pt>
                <c:pt idx="56">
                  <c:v>1.09504070522437</c:v>
                </c:pt>
                <c:pt idx="57">
                  <c:v>1.0982447298189026</c:v>
                </c:pt>
                <c:pt idx="58">
                  <c:v>1.101002175923977</c:v>
                </c:pt>
                <c:pt idx="59">
                  <c:v>1.1042345345141267</c:v>
                </c:pt>
                <c:pt idx="60">
                  <c:v>1.1065382075641874</c:v>
                </c:pt>
                <c:pt idx="61">
                  <c:v>1.109158512025519</c:v>
                </c:pt>
                <c:pt idx="62">
                  <c:v>1.1125321567291957</c:v>
                </c:pt>
                <c:pt idx="63">
                  <c:v>1.1148941514343325</c:v>
                </c:pt>
                <c:pt idx="64">
                  <c:v>1.1174442194346972</c:v>
                </c:pt>
                <c:pt idx="65">
                  <c:v>1.1209494426919637</c:v>
                </c:pt>
                <c:pt idx="66">
                  <c:v>1.1243688336442064</c:v>
                </c:pt>
                <c:pt idx="67">
                  <c:v>1.127635616390098</c:v>
                </c:pt>
                <c:pt idx="68">
                  <c:v>1.1305356422816994</c:v>
                </c:pt>
                <c:pt idx="69">
                  <c:v>1.1334460384492422</c:v>
                </c:pt>
                <c:pt idx="70">
                  <c:v>1.1366751951073173</c:v>
                </c:pt>
                <c:pt idx="71">
                  <c:v>1.1396838135046985</c:v>
                </c:pt>
                <c:pt idx="72">
                  <c:v>1.1440855466564284</c:v>
                </c:pt>
                <c:pt idx="73">
                  <c:v>1.1471531640191912</c:v>
                </c:pt>
                <c:pt idx="74">
                  <c:v>1.1512977664051947</c:v>
                </c:pt>
                <c:pt idx="75">
                  <c:v>1.1551278919866099</c:v>
                </c:pt>
                <c:pt idx="76">
                  <c:v>1.1579630809952481</c:v>
                </c:pt>
                <c:pt idx="77">
                  <c:v>1.1612215006708586</c:v>
                </c:pt>
                <c:pt idx="78">
                  <c:v>1.1662241741826698</c:v>
                </c:pt>
                <c:pt idx="79">
                  <c:v>1.1691764179833237</c:v>
                </c:pt>
                <c:pt idx="80">
                  <c:v>1.173261806859937</c:v>
                </c:pt>
                <c:pt idx="81">
                  <c:v>1.1779474986213196</c:v>
                </c:pt>
                <c:pt idx="82">
                  <c:v>1.1809107724294312</c:v>
                </c:pt>
                <c:pt idx="83">
                  <c:v>1.1856671104596619</c:v>
                </c:pt>
                <c:pt idx="84">
                  <c:v>1.1887149193402968</c:v>
                </c:pt>
                <c:pt idx="85">
                  <c:v>1.1934082379790674</c:v>
                </c:pt>
                <c:pt idx="86">
                  <c:v>1.1970926375492252</c:v>
                </c:pt>
                <c:pt idx="87">
                  <c:v>1.2006229769968602</c:v>
                </c:pt>
                <c:pt idx="88">
                  <c:v>1.2045400227909715</c:v>
                </c:pt>
                <c:pt idx="89">
                  <c:v>1.2081924987241617</c:v>
                </c:pt>
                <c:pt idx="90">
                  <c:v>1.2129835910183331</c:v>
                </c:pt>
                <c:pt idx="91">
                  <c:v>1.2167989464799505</c:v>
                </c:pt>
                <c:pt idx="92">
                  <c:v>1.220409078018271</c:v>
                </c:pt>
                <c:pt idx="93">
                  <c:v>1.2237217760378973</c:v>
                </c:pt>
                <c:pt idx="94">
                  <c:v>1.2284316166527189</c:v>
                </c:pt>
                <c:pt idx="95">
                  <c:v>1.2310889697852754</c:v>
                </c:pt>
                <c:pt idx="96">
                  <c:v>1.2349735924733534</c:v>
                </c:pt>
                <c:pt idx="97">
                  <c:v>1.2388479343147503</c:v>
                </c:pt>
                <c:pt idx="98">
                  <c:v>1.2405226725756984</c:v>
                </c:pt>
                <c:pt idx="99">
                  <c:v>1.2440715834902274</c:v>
                </c:pt>
                <c:pt idx="100">
                  <c:v>1.2462130275454038</c:v>
                </c:pt>
                <c:pt idx="101">
                  <c:v>1.2491668218400496</c:v>
                </c:pt>
                <c:pt idx="102">
                  <c:v>1.2514926735320184</c:v>
                </c:pt>
                <c:pt idx="103">
                  <c:v>1.2544253971885273</c:v>
                </c:pt>
                <c:pt idx="104">
                  <c:v>1.255879049366466</c:v>
                </c:pt>
                <c:pt idx="105">
                  <c:v>1.2562409363737448</c:v>
                </c:pt>
                <c:pt idx="106">
                  <c:v>1.2570659422554371</c:v>
                </c:pt>
                <c:pt idx="107">
                  <c:v>1.2572521497058453</c:v>
                </c:pt>
                <c:pt idx="108">
                  <c:v>1.2572008093582516</c:v>
                </c:pt>
                <c:pt idx="109">
                  <c:v>1.2550454627014822</c:v>
                </c:pt>
                <c:pt idx="110">
                  <c:v>1.2530187805017505</c:v>
                </c:pt>
                <c:pt idx="111">
                  <c:v>1.2501039820239059</c:v>
                </c:pt>
                <c:pt idx="112">
                  <c:v>1.2510867442568359</c:v>
                </c:pt>
                <c:pt idx="113">
                  <c:v>1.2551791326092858</c:v>
                </c:pt>
                <c:pt idx="114">
                  <c:v>1.2637891032879878</c:v>
                </c:pt>
                <c:pt idx="115">
                  <c:v>1.2736853565799902</c:v>
                </c:pt>
                <c:pt idx="116">
                  <c:v>1.2879664661690635</c:v>
                </c:pt>
                <c:pt idx="117">
                  <c:v>1.3076118527748457</c:v>
                </c:pt>
                <c:pt idx="118">
                  <c:v>1.3325792849114648</c:v>
                </c:pt>
                <c:pt idx="119">
                  <c:v>1.357880639361037</c:v>
                </c:pt>
                <c:pt idx="120">
                  <c:v>1.3800421046502869</c:v>
                </c:pt>
                <c:pt idx="121">
                  <c:v>1.3957177770502391</c:v>
                </c:pt>
                <c:pt idx="122">
                  <c:v>1.4046462751873565</c:v>
                </c:pt>
                <c:pt idx="123">
                  <c:v>1.4099413415853776</c:v>
                </c:pt>
                <c:pt idx="124">
                  <c:v>1.4267944209298153</c:v>
                </c:pt>
                <c:pt idx="125">
                  <c:v>1.4480598857335134</c:v>
                </c:pt>
                <c:pt idx="126">
                  <c:v>1.4614998066088363</c:v>
                </c:pt>
                <c:pt idx="127">
                  <c:v>1.4708479083963535</c:v>
                </c:pt>
                <c:pt idx="128">
                  <c:v>1.4765724648313288</c:v>
                </c:pt>
                <c:pt idx="129">
                  <c:v>1.4803980192213502</c:v>
                </c:pt>
                <c:pt idx="130">
                  <c:v>1.4861634859820583</c:v>
                </c:pt>
                <c:pt idx="131">
                  <c:v>1.4942775776105266</c:v>
                </c:pt>
                <c:pt idx="132">
                  <c:v>1.5001060260049504</c:v>
                </c:pt>
                <c:pt idx="133">
                  <c:v>1.5013079538830318</c:v>
                </c:pt>
                <c:pt idx="134">
                  <c:v>1.5093942026199105</c:v>
                </c:pt>
                <c:pt idx="135">
                  <c:v>1.51364886449539</c:v>
                </c:pt>
                <c:pt idx="136">
                  <c:v>1.5174664309911976</c:v>
                </c:pt>
                <c:pt idx="137">
                  <c:v>1.5218827165647415</c:v>
                </c:pt>
                <c:pt idx="138">
                  <c:v>1.5299735723177503</c:v>
                </c:pt>
                <c:pt idx="139">
                  <c:v>1.5320416751561012</c:v>
                </c:pt>
                <c:pt idx="140">
                  <c:v>1.5347154298998067</c:v>
                </c:pt>
                <c:pt idx="141">
                  <c:v>1.5405187649226626</c:v>
                </c:pt>
                <c:pt idx="142">
                  <c:v>1.5454985296413197</c:v>
                </c:pt>
                <c:pt idx="143">
                  <c:v>1.5491341171687776</c:v>
                </c:pt>
                <c:pt idx="144">
                  <c:v>1.5537831839338077</c:v>
                </c:pt>
                <c:pt idx="145">
                  <c:v>1.5572023933075054</c:v>
                </c:pt>
                <c:pt idx="146">
                  <c:v>1.5611135028266754</c:v>
                </c:pt>
                <c:pt idx="147">
                  <c:v>1.5655830558676089</c:v>
                </c:pt>
                <c:pt idx="148">
                  <c:v>1.5683929605568219</c:v>
                </c:pt>
                <c:pt idx="149">
                  <c:v>1.5720311288967024</c:v>
                </c:pt>
                <c:pt idx="150">
                  <c:v>1.577547083691909</c:v>
                </c:pt>
                <c:pt idx="151">
                  <c:v>1.5816407345497034</c:v>
                </c:pt>
                <c:pt idx="152">
                  <c:v>1.5871036949188913</c:v>
                </c:pt>
                <c:pt idx="153">
                  <c:v>1.5919942155044378</c:v>
                </c:pt>
                <c:pt idx="154">
                  <c:v>1.5957558032041483</c:v>
                </c:pt>
                <c:pt idx="155">
                  <c:v>1.5992081099031463</c:v>
                </c:pt>
                <c:pt idx="156">
                  <c:v>1.6031380522618615</c:v>
                </c:pt>
                <c:pt idx="157">
                  <c:v>1.6065420362074823</c:v>
                </c:pt>
                <c:pt idx="158">
                  <c:v>1.6100716201685719</c:v>
                </c:pt>
                <c:pt idx="159">
                  <c:v>1.6150931258408383</c:v>
                </c:pt>
                <c:pt idx="160">
                  <c:v>1.6173852760350866</c:v>
                </c:pt>
                <c:pt idx="161">
                  <c:v>1.6202071809898317</c:v>
                </c:pt>
                <c:pt idx="162">
                  <c:v>1.6221821799718383</c:v>
                </c:pt>
                <c:pt idx="163">
                  <c:v>1.6235940134793201</c:v>
                </c:pt>
                <c:pt idx="164">
                  <c:v>1.6271011486085638</c:v>
                </c:pt>
                <c:pt idx="165">
                  <c:v>1.627117651501409</c:v>
                </c:pt>
                <c:pt idx="166">
                  <c:v>1.628124143018409</c:v>
                </c:pt>
                <c:pt idx="167">
                  <c:v>1.6273910478483278</c:v>
                </c:pt>
                <c:pt idx="168">
                  <c:v>1.6288216317343955</c:v>
                </c:pt>
                <c:pt idx="169">
                  <c:v>1.6292013928633966</c:v>
                </c:pt>
                <c:pt idx="170">
                  <c:v>1.6297716217989995</c:v>
                </c:pt>
                <c:pt idx="171">
                  <c:v>1.6290500793452491</c:v>
                </c:pt>
                <c:pt idx="172">
                  <c:v>1.6280673113445618</c:v>
                </c:pt>
                <c:pt idx="173">
                  <c:v>1.626295043279818</c:v>
                </c:pt>
                <c:pt idx="174">
                  <c:v>1.6248795393612334</c:v>
                </c:pt>
                <c:pt idx="175">
                  <c:v>1.6234884308045177</c:v>
                </c:pt>
                <c:pt idx="176">
                  <c:v>1.6230115157318818</c:v>
                </c:pt>
                <c:pt idx="177">
                  <c:v>1.6194962508617325</c:v>
                </c:pt>
                <c:pt idx="178">
                  <c:v>1.6161817656258521</c:v>
                </c:pt>
                <c:pt idx="179">
                  <c:v>1.6141590308923222</c:v>
                </c:pt>
                <c:pt idx="180">
                  <c:v>1.6097108808473188</c:v>
                </c:pt>
                <c:pt idx="181">
                  <c:v>1.606593233321064</c:v>
                </c:pt>
                <c:pt idx="182">
                  <c:v>1.6015449125724097</c:v>
                </c:pt>
                <c:pt idx="183">
                  <c:v>1.5975249286676152</c:v>
                </c:pt>
                <c:pt idx="184">
                  <c:v>1.5924654108937031</c:v>
                </c:pt>
                <c:pt idx="185">
                  <c:v>1.5881540804173242</c:v>
                </c:pt>
                <c:pt idx="186">
                  <c:v>1.5832065014648862</c:v>
                </c:pt>
                <c:pt idx="187">
                  <c:v>1.5782675603569529</c:v>
                </c:pt>
                <c:pt idx="188">
                  <c:v>1.5725580584265055</c:v>
                </c:pt>
                <c:pt idx="189">
                  <c:v>1.5666891784094541</c:v>
                </c:pt>
                <c:pt idx="190">
                  <c:v>1.5634315734245925</c:v>
                </c:pt>
                <c:pt idx="191">
                  <c:v>1.5577639388785076</c:v>
                </c:pt>
                <c:pt idx="192">
                  <c:v>1.5539455511017704</c:v>
                </c:pt>
                <c:pt idx="193">
                  <c:v>1.5508824217925745</c:v>
                </c:pt>
                <c:pt idx="194">
                  <c:v>1.5482857371975491</c:v>
                </c:pt>
                <c:pt idx="195">
                  <c:v>1.5491236793752496</c:v>
                </c:pt>
                <c:pt idx="196">
                  <c:v>1.5502351216480637</c:v>
                </c:pt>
                <c:pt idx="197">
                  <c:v>1.5501983761540099</c:v>
                </c:pt>
                <c:pt idx="198">
                  <c:v>1.5537360534987152</c:v>
                </c:pt>
                <c:pt idx="199">
                  <c:v>1.5587706526895433</c:v>
                </c:pt>
                <c:pt idx="200">
                  <c:v>1.5614000622876389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69-4839-865C-9A2165396EC3}"/>
            </c:ext>
          </c:extLst>
        </c:ser>
        <c:ser>
          <c:idx val="1"/>
          <c:order val="5"/>
          <c:tx>
            <c:strRef>
              <c:f>'Case 3'!$J$1</c:f>
              <c:strCache>
                <c:ptCount val="1"/>
                <c:pt idx="0">
                  <c:v>SWR(D/a=2.833, Core=140#43)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3'!$J$2:$J$202</c:f>
              <c:numCache>
                <c:formatCode>General</c:formatCode>
                <c:ptCount val="201"/>
                <c:pt idx="1">
                  <c:v>1.0878601656157301</c:v>
                </c:pt>
                <c:pt idx="2">
                  <c:v>1.0424871852117865</c:v>
                </c:pt>
                <c:pt idx="3">
                  <c:v>1.0284034424971129</c:v>
                </c:pt>
                <c:pt idx="4">
                  <c:v>1.0245180618645939</c:v>
                </c:pt>
                <c:pt idx="5">
                  <c:v>1.0230955074980368</c:v>
                </c:pt>
                <c:pt idx="6">
                  <c:v>1.0224716102862961</c:v>
                </c:pt>
                <c:pt idx="7">
                  <c:v>1.0222465094309494</c:v>
                </c:pt>
                <c:pt idx="8">
                  <c:v>1.0230599666752254</c:v>
                </c:pt>
                <c:pt idx="9">
                  <c:v>1.0230614014958677</c:v>
                </c:pt>
                <c:pt idx="10">
                  <c:v>1.0251239116365787</c:v>
                </c:pt>
                <c:pt idx="11">
                  <c:v>1.0255620735666551</c:v>
                </c:pt>
                <c:pt idx="12">
                  <c:v>1.026574040461999</c:v>
                </c:pt>
                <c:pt idx="13">
                  <c:v>1.0268647252105547</c:v>
                </c:pt>
                <c:pt idx="14">
                  <c:v>1.0284657050491668</c:v>
                </c:pt>
                <c:pt idx="15">
                  <c:v>1.0301334843558028</c:v>
                </c:pt>
                <c:pt idx="16">
                  <c:v>1.030919115457172</c:v>
                </c:pt>
                <c:pt idx="17">
                  <c:v>1.0327218546994172</c:v>
                </c:pt>
                <c:pt idx="18">
                  <c:v>1.0336693680711579</c:v>
                </c:pt>
                <c:pt idx="19">
                  <c:v>1.0337443244961799</c:v>
                </c:pt>
                <c:pt idx="20">
                  <c:v>1.0351993458349935</c:v>
                </c:pt>
                <c:pt idx="21">
                  <c:v>1.036447854774859</c:v>
                </c:pt>
                <c:pt idx="22">
                  <c:v>1.0382323941992631</c:v>
                </c:pt>
                <c:pt idx="23">
                  <c:v>1.0378777378241508</c:v>
                </c:pt>
                <c:pt idx="24">
                  <c:v>1.0394764741996754</c:v>
                </c:pt>
                <c:pt idx="25">
                  <c:v>1.0422747811560182</c:v>
                </c:pt>
                <c:pt idx="26">
                  <c:v>1.0427263864678735</c:v>
                </c:pt>
                <c:pt idx="27">
                  <c:v>1.0447216449275896</c:v>
                </c:pt>
                <c:pt idx="28">
                  <c:v>1.0451870687598173</c:v>
                </c:pt>
                <c:pt idx="29">
                  <c:v>1.046690384692065</c:v>
                </c:pt>
                <c:pt idx="30">
                  <c:v>1.0473134804142101</c:v>
                </c:pt>
                <c:pt idx="31">
                  <c:v>1.0496476960471479</c:v>
                </c:pt>
                <c:pt idx="32">
                  <c:v>1.0520662370185201</c:v>
                </c:pt>
                <c:pt idx="33">
                  <c:v>1.0517490352363328</c:v>
                </c:pt>
                <c:pt idx="34">
                  <c:v>1.0543695900826662</c:v>
                </c:pt>
                <c:pt idx="35">
                  <c:v>1.0590785194255594</c:v>
                </c:pt>
                <c:pt idx="36">
                  <c:v>1.0576271748927495</c:v>
                </c:pt>
                <c:pt idx="37">
                  <c:v>1.0579430975140049</c:v>
                </c:pt>
                <c:pt idx="38">
                  <c:v>1.0622354637066365</c:v>
                </c:pt>
                <c:pt idx="39">
                  <c:v>1.0639413588907309</c:v>
                </c:pt>
                <c:pt idx="40">
                  <c:v>1.0620257872858951</c:v>
                </c:pt>
                <c:pt idx="41">
                  <c:v>1.065418390116355</c:v>
                </c:pt>
                <c:pt idx="42">
                  <c:v>1.0682988928440444</c:v>
                </c:pt>
                <c:pt idx="43">
                  <c:v>1.0695403200735858</c:v>
                </c:pt>
                <c:pt idx="44">
                  <c:v>1.0706192172585647</c:v>
                </c:pt>
                <c:pt idx="45">
                  <c:v>1.0732940376691646</c:v>
                </c:pt>
                <c:pt idx="46">
                  <c:v>1.0744969424800934</c:v>
                </c:pt>
                <c:pt idx="47">
                  <c:v>1.0752865858215985</c:v>
                </c:pt>
                <c:pt idx="48">
                  <c:v>1.0765495468066444</c:v>
                </c:pt>
                <c:pt idx="49">
                  <c:v>1.0783035856159733</c:v>
                </c:pt>
                <c:pt idx="50">
                  <c:v>1.0789537802145346</c:v>
                </c:pt>
                <c:pt idx="51">
                  <c:v>1.0842810373975</c:v>
                </c:pt>
                <c:pt idx="52">
                  <c:v>1.0901536059701089</c:v>
                </c:pt>
                <c:pt idx="53">
                  <c:v>1.0943007488656593</c:v>
                </c:pt>
                <c:pt idx="54">
                  <c:v>1.0961603414147616</c:v>
                </c:pt>
                <c:pt idx="55">
                  <c:v>1.0986132179887746</c:v>
                </c:pt>
                <c:pt idx="56">
                  <c:v>1.1006634149816161</c:v>
                </c:pt>
                <c:pt idx="57">
                  <c:v>1.1024503148342544</c:v>
                </c:pt>
                <c:pt idx="58">
                  <c:v>1.1046141422749529</c:v>
                </c:pt>
                <c:pt idx="59">
                  <c:v>1.1073927218097783</c:v>
                </c:pt>
                <c:pt idx="60">
                  <c:v>1.1098738591796373</c:v>
                </c:pt>
                <c:pt idx="61">
                  <c:v>1.1122267998291613</c:v>
                </c:pt>
                <c:pt idx="62">
                  <c:v>1.1141864493769951</c:v>
                </c:pt>
                <c:pt idx="63">
                  <c:v>1.1164822097823861</c:v>
                </c:pt>
                <c:pt idx="64">
                  <c:v>1.1186499259302687</c:v>
                </c:pt>
                <c:pt idx="65">
                  <c:v>1.1207157324220092</c:v>
                </c:pt>
                <c:pt idx="66">
                  <c:v>1.1237437464165474</c:v>
                </c:pt>
                <c:pt idx="67">
                  <c:v>1.1263594133911852</c:v>
                </c:pt>
                <c:pt idx="68">
                  <c:v>1.1292670034831509</c:v>
                </c:pt>
                <c:pt idx="69">
                  <c:v>1.1320757595300779</c:v>
                </c:pt>
                <c:pt idx="70">
                  <c:v>1.1348240622755765</c:v>
                </c:pt>
                <c:pt idx="71">
                  <c:v>1.1366124364341927</c:v>
                </c:pt>
                <c:pt idx="72">
                  <c:v>1.1398418375091237</c:v>
                </c:pt>
                <c:pt idx="73">
                  <c:v>1.1417622170237676</c:v>
                </c:pt>
                <c:pt idx="74">
                  <c:v>1.1452939304289096</c:v>
                </c:pt>
                <c:pt idx="75">
                  <c:v>1.1481796024975173</c:v>
                </c:pt>
                <c:pt idx="76">
                  <c:v>1.1507729729813332</c:v>
                </c:pt>
                <c:pt idx="77">
                  <c:v>1.1543303040881743</c:v>
                </c:pt>
                <c:pt idx="78">
                  <c:v>1.1569953677999194</c:v>
                </c:pt>
                <c:pt idx="79">
                  <c:v>1.1597066509595262</c:v>
                </c:pt>
                <c:pt idx="80">
                  <c:v>1.1629568968949386</c:v>
                </c:pt>
                <c:pt idx="81">
                  <c:v>1.1665808111171283</c:v>
                </c:pt>
                <c:pt idx="82">
                  <c:v>1.1700560763948806</c:v>
                </c:pt>
                <c:pt idx="83">
                  <c:v>1.1732006733497455</c:v>
                </c:pt>
                <c:pt idx="84">
                  <c:v>1.176062652993062</c:v>
                </c:pt>
                <c:pt idx="85">
                  <c:v>1.1804535598085162</c:v>
                </c:pt>
                <c:pt idx="86">
                  <c:v>1.1829080044616873</c:v>
                </c:pt>
                <c:pt idx="87">
                  <c:v>1.1871811576812159</c:v>
                </c:pt>
                <c:pt idx="88">
                  <c:v>1.1907422697589529</c:v>
                </c:pt>
                <c:pt idx="89">
                  <c:v>1.1940318016074232</c:v>
                </c:pt>
                <c:pt idx="90">
                  <c:v>1.1976480645050958</c:v>
                </c:pt>
                <c:pt idx="91">
                  <c:v>1.2008289488627883</c:v>
                </c:pt>
                <c:pt idx="92">
                  <c:v>1.2052520130453441</c:v>
                </c:pt>
                <c:pt idx="93">
                  <c:v>1.2085743752669496</c:v>
                </c:pt>
                <c:pt idx="94">
                  <c:v>1.2129947210652079</c:v>
                </c:pt>
                <c:pt idx="95">
                  <c:v>1.2175052604095213</c:v>
                </c:pt>
                <c:pt idx="96">
                  <c:v>1.2203193101690457</c:v>
                </c:pt>
                <c:pt idx="97">
                  <c:v>1.2251779318653493</c:v>
                </c:pt>
                <c:pt idx="98">
                  <c:v>1.2275669043572786</c:v>
                </c:pt>
                <c:pt idx="99">
                  <c:v>1.2322163620927022</c:v>
                </c:pt>
                <c:pt idx="100">
                  <c:v>1.2362179298204905</c:v>
                </c:pt>
                <c:pt idx="101">
                  <c:v>1.2405855412935587</c:v>
                </c:pt>
                <c:pt idx="102">
                  <c:v>1.2443471807827906</c:v>
                </c:pt>
                <c:pt idx="103">
                  <c:v>1.2486737828591123</c:v>
                </c:pt>
                <c:pt idx="104">
                  <c:v>1.2537071207447568</c:v>
                </c:pt>
                <c:pt idx="105">
                  <c:v>1.25775002016728</c:v>
                </c:pt>
                <c:pt idx="106">
                  <c:v>1.2627770286984012</c:v>
                </c:pt>
                <c:pt idx="107">
                  <c:v>1.2666322165731858</c:v>
                </c:pt>
                <c:pt idx="108">
                  <c:v>1.2700132066701926</c:v>
                </c:pt>
                <c:pt idx="109">
                  <c:v>1.2745420728613912</c:v>
                </c:pt>
                <c:pt idx="110">
                  <c:v>1.278959320299897</c:v>
                </c:pt>
                <c:pt idx="111">
                  <c:v>1.2829658606697079</c:v>
                </c:pt>
                <c:pt idx="112">
                  <c:v>1.2877503054133916</c:v>
                </c:pt>
                <c:pt idx="113">
                  <c:v>1.2923048786572042</c:v>
                </c:pt>
                <c:pt idx="114">
                  <c:v>1.2975445951213873</c:v>
                </c:pt>
                <c:pt idx="115">
                  <c:v>1.3021122468960438</c:v>
                </c:pt>
                <c:pt idx="116">
                  <c:v>1.307414529872124</c:v>
                </c:pt>
                <c:pt idx="117">
                  <c:v>1.3120448564484255</c:v>
                </c:pt>
                <c:pt idx="118">
                  <c:v>1.316893719428881</c:v>
                </c:pt>
                <c:pt idx="119">
                  <c:v>1.3224019653031385</c:v>
                </c:pt>
                <c:pt idx="120">
                  <c:v>1.3266257890694571</c:v>
                </c:pt>
                <c:pt idx="121">
                  <c:v>1.3312311320812553</c:v>
                </c:pt>
                <c:pt idx="122">
                  <c:v>1.3362359704323943</c:v>
                </c:pt>
                <c:pt idx="123">
                  <c:v>1.339833580580712</c:v>
                </c:pt>
                <c:pt idx="124">
                  <c:v>1.3451415632924555</c:v>
                </c:pt>
                <c:pt idx="125">
                  <c:v>1.34757708755943</c:v>
                </c:pt>
                <c:pt idx="126">
                  <c:v>1.3538961304220074</c:v>
                </c:pt>
                <c:pt idx="127">
                  <c:v>1.3592520257099432</c:v>
                </c:pt>
                <c:pt idx="128">
                  <c:v>1.3640517006641801</c:v>
                </c:pt>
                <c:pt idx="129">
                  <c:v>1.371077557144629</c:v>
                </c:pt>
                <c:pt idx="130">
                  <c:v>1.3777258568212101</c:v>
                </c:pt>
                <c:pt idx="131">
                  <c:v>1.3822754422867785</c:v>
                </c:pt>
                <c:pt idx="132">
                  <c:v>1.3893780061757006</c:v>
                </c:pt>
                <c:pt idx="133">
                  <c:v>1.3936653558327594</c:v>
                </c:pt>
                <c:pt idx="134">
                  <c:v>1.4007592101048643</c:v>
                </c:pt>
                <c:pt idx="135">
                  <c:v>1.4105617408120197</c:v>
                </c:pt>
                <c:pt idx="136">
                  <c:v>1.4217834751952818</c:v>
                </c:pt>
                <c:pt idx="137">
                  <c:v>1.4345829680303213</c:v>
                </c:pt>
                <c:pt idx="138">
                  <c:v>1.4460844911438813</c:v>
                </c:pt>
                <c:pt idx="139">
                  <c:v>1.4552828108440692</c:v>
                </c:pt>
                <c:pt idx="140">
                  <c:v>1.4623624151470704</c:v>
                </c:pt>
                <c:pt idx="141">
                  <c:v>1.4732023107903385</c:v>
                </c:pt>
                <c:pt idx="142">
                  <c:v>1.482256716366712</c:v>
                </c:pt>
                <c:pt idx="143">
                  <c:v>1.489103540864515</c:v>
                </c:pt>
                <c:pt idx="144">
                  <c:v>1.4978000481838234</c:v>
                </c:pt>
                <c:pt idx="145">
                  <c:v>1.5091044005959793</c:v>
                </c:pt>
                <c:pt idx="146">
                  <c:v>1.5170171171329536</c:v>
                </c:pt>
                <c:pt idx="147">
                  <c:v>1.5242409685419174</c:v>
                </c:pt>
                <c:pt idx="148">
                  <c:v>1.5304738257535684</c:v>
                </c:pt>
                <c:pt idx="149">
                  <c:v>1.5373249309596184</c:v>
                </c:pt>
                <c:pt idx="150">
                  <c:v>1.5462100650107655</c:v>
                </c:pt>
                <c:pt idx="151">
                  <c:v>1.5518444001897949</c:v>
                </c:pt>
                <c:pt idx="152">
                  <c:v>1.5583787330186398</c:v>
                </c:pt>
                <c:pt idx="153">
                  <c:v>1.5659318508525792</c:v>
                </c:pt>
                <c:pt idx="154">
                  <c:v>1.5740064618217742</c:v>
                </c:pt>
                <c:pt idx="155">
                  <c:v>1.5818944228765008</c:v>
                </c:pt>
                <c:pt idx="156">
                  <c:v>1.591239468659835</c:v>
                </c:pt>
                <c:pt idx="157">
                  <c:v>1.5988705011282707</c:v>
                </c:pt>
                <c:pt idx="158">
                  <c:v>1.6087022986572541</c:v>
                </c:pt>
                <c:pt idx="159">
                  <c:v>1.6173218736341874</c:v>
                </c:pt>
                <c:pt idx="160">
                  <c:v>1.6311350537452338</c:v>
                </c:pt>
                <c:pt idx="161">
                  <c:v>1.642484311886284</c:v>
                </c:pt>
                <c:pt idx="162">
                  <c:v>1.6571503004180799</c:v>
                </c:pt>
                <c:pt idx="163">
                  <c:v>1.6709823442257212</c:v>
                </c:pt>
                <c:pt idx="164">
                  <c:v>1.6826720964863311</c:v>
                </c:pt>
                <c:pt idx="165">
                  <c:v>1.695136052970746</c:v>
                </c:pt>
                <c:pt idx="166">
                  <c:v>1.7058479216075304</c:v>
                </c:pt>
                <c:pt idx="167">
                  <c:v>1.7170037272773346</c:v>
                </c:pt>
                <c:pt idx="168">
                  <c:v>1.7287177716793773</c:v>
                </c:pt>
                <c:pt idx="169">
                  <c:v>1.7387976442712196</c:v>
                </c:pt>
                <c:pt idx="170">
                  <c:v>1.7493030072143418</c:v>
                </c:pt>
                <c:pt idx="171">
                  <c:v>1.7578916981721346</c:v>
                </c:pt>
                <c:pt idx="172">
                  <c:v>1.7645547820529015</c:v>
                </c:pt>
                <c:pt idx="173">
                  <c:v>1.7743149818609094</c:v>
                </c:pt>
                <c:pt idx="174">
                  <c:v>1.7819809712532888</c:v>
                </c:pt>
                <c:pt idx="175">
                  <c:v>1.7893565493235042</c:v>
                </c:pt>
                <c:pt idx="176">
                  <c:v>1.7975034163399055</c:v>
                </c:pt>
                <c:pt idx="177">
                  <c:v>1.8069418038971734</c:v>
                </c:pt>
                <c:pt idx="178">
                  <c:v>1.814679457988766</c:v>
                </c:pt>
                <c:pt idx="179">
                  <c:v>1.8224318579888072</c:v>
                </c:pt>
                <c:pt idx="180">
                  <c:v>1.8299857949644061</c:v>
                </c:pt>
                <c:pt idx="181">
                  <c:v>1.8400375648965122</c:v>
                </c:pt>
                <c:pt idx="182">
                  <c:v>1.8509079755748294</c:v>
                </c:pt>
                <c:pt idx="183">
                  <c:v>1.8629519567572823</c:v>
                </c:pt>
                <c:pt idx="184">
                  <c:v>1.8757338733682962</c:v>
                </c:pt>
                <c:pt idx="185">
                  <c:v>1.8933309592937053</c:v>
                </c:pt>
                <c:pt idx="186">
                  <c:v>1.9103631962486098</c:v>
                </c:pt>
                <c:pt idx="187">
                  <c:v>1.9368141516825412</c:v>
                </c:pt>
                <c:pt idx="188">
                  <c:v>1.9792821837267645</c:v>
                </c:pt>
                <c:pt idx="189">
                  <c:v>2.0455605106265016</c:v>
                </c:pt>
                <c:pt idx="190">
                  <c:v>2.1389387969166105</c:v>
                </c:pt>
                <c:pt idx="191">
                  <c:v>2.215238945284367</c:v>
                </c:pt>
                <c:pt idx="192">
                  <c:v>2.1847456241910472</c:v>
                </c:pt>
                <c:pt idx="193">
                  <c:v>2.0829819821418236</c:v>
                </c:pt>
                <c:pt idx="194">
                  <c:v>1.9990024148328953</c:v>
                </c:pt>
                <c:pt idx="195">
                  <c:v>1.9469684281503417</c:v>
                </c:pt>
                <c:pt idx="196">
                  <c:v>1.9188584130934514</c:v>
                </c:pt>
                <c:pt idx="197">
                  <c:v>1.9003179021441656</c:v>
                </c:pt>
                <c:pt idx="198">
                  <c:v>1.8908918813544988</c:v>
                </c:pt>
                <c:pt idx="199">
                  <c:v>1.8887102730648773</c:v>
                </c:pt>
                <c:pt idx="200">
                  <c:v>1.894973308496869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A69-4839-865C-9A2165396EC3}"/>
            </c:ext>
          </c:extLst>
        </c:ser>
        <c:ser>
          <c:idx val="2"/>
          <c:order val="6"/>
          <c:tx>
            <c:strRef>
              <c:f>'Case 2'!$J$1</c:f>
              <c:strCache>
                <c:ptCount val="1"/>
                <c:pt idx="0">
                  <c:v>SWR(D/a=2.542, Core=140#43)</c:v>
                </c:pt>
              </c:strCache>
            </c:strRef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2'!$J$2:$J$202</c:f>
              <c:numCache>
                <c:formatCode>General</c:formatCode>
                <c:ptCount val="201"/>
                <c:pt idx="1">
                  <c:v>1.0542254352949305</c:v>
                </c:pt>
                <c:pt idx="2">
                  <c:v>1.0109991276913075</c:v>
                </c:pt>
                <c:pt idx="3">
                  <c:v>1.0077284668776865</c:v>
                </c:pt>
                <c:pt idx="4">
                  <c:v>1.0206021685219593</c:v>
                </c:pt>
                <c:pt idx="5">
                  <c:v>1.0313207461636122</c:v>
                </c:pt>
                <c:pt idx="6">
                  <c:v>1.0415350690433671</c:v>
                </c:pt>
                <c:pt idx="7">
                  <c:v>1.0518522278468909</c:v>
                </c:pt>
                <c:pt idx="8">
                  <c:v>1.0615068037941615</c:v>
                </c:pt>
                <c:pt idx="9">
                  <c:v>1.0710980085957471</c:v>
                </c:pt>
                <c:pt idx="10">
                  <c:v>1.0796755382471745</c:v>
                </c:pt>
                <c:pt idx="11">
                  <c:v>1.089953986671448</c:v>
                </c:pt>
                <c:pt idx="12">
                  <c:v>1.0985793823035845</c:v>
                </c:pt>
                <c:pt idx="13">
                  <c:v>1.1078834568329485</c:v>
                </c:pt>
                <c:pt idx="14">
                  <c:v>1.1184830779319122</c:v>
                </c:pt>
                <c:pt idx="15">
                  <c:v>1.1268762147807923</c:v>
                </c:pt>
                <c:pt idx="16">
                  <c:v>1.1377152070187213</c:v>
                </c:pt>
                <c:pt idx="17">
                  <c:v>1.1462777068652696</c:v>
                </c:pt>
                <c:pt idx="18">
                  <c:v>1.1564660310904917</c:v>
                </c:pt>
                <c:pt idx="19">
                  <c:v>1.1658519421643139</c:v>
                </c:pt>
                <c:pt idx="20">
                  <c:v>1.1760072066272884</c:v>
                </c:pt>
                <c:pt idx="21">
                  <c:v>1.1862250186278149</c:v>
                </c:pt>
                <c:pt idx="22">
                  <c:v>1.1956566042464358</c:v>
                </c:pt>
                <c:pt idx="23">
                  <c:v>1.2055618868137592</c:v>
                </c:pt>
                <c:pt idx="24">
                  <c:v>1.2154791100810645</c:v>
                </c:pt>
                <c:pt idx="25">
                  <c:v>1.2247342244797057</c:v>
                </c:pt>
                <c:pt idx="26">
                  <c:v>1.2355759966406608</c:v>
                </c:pt>
                <c:pt idx="27">
                  <c:v>1.2459508714412737</c:v>
                </c:pt>
                <c:pt idx="28">
                  <c:v>1.2567854130925205</c:v>
                </c:pt>
                <c:pt idx="29">
                  <c:v>1.2663245609633202</c:v>
                </c:pt>
                <c:pt idx="30">
                  <c:v>1.2770800518406642</c:v>
                </c:pt>
                <c:pt idx="31">
                  <c:v>1.2876641966645714</c:v>
                </c:pt>
                <c:pt idx="32">
                  <c:v>1.2966481850325433</c:v>
                </c:pt>
                <c:pt idx="33">
                  <c:v>1.3069297739571251</c:v>
                </c:pt>
                <c:pt idx="34">
                  <c:v>1.3181562834339922</c:v>
                </c:pt>
                <c:pt idx="35">
                  <c:v>1.3266323882618862</c:v>
                </c:pt>
                <c:pt idx="36">
                  <c:v>1.3365999027730133</c:v>
                </c:pt>
                <c:pt idx="37">
                  <c:v>1.3499824385600072</c:v>
                </c:pt>
                <c:pt idx="38">
                  <c:v>1.3617178250584598</c:v>
                </c:pt>
                <c:pt idx="39">
                  <c:v>1.3701279440404419</c:v>
                </c:pt>
                <c:pt idx="40">
                  <c:v>1.3823553681051246</c:v>
                </c:pt>
                <c:pt idx="41">
                  <c:v>1.3974423453015032</c:v>
                </c:pt>
                <c:pt idx="42">
                  <c:v>1.4048239339994768</c:v>
                </c:pt>
                <c:pt idx="43">
                  <c:v>1.4144388630644906</c:v>
                </c:pt>
                <c:pt idx="44">
                  <c:v>1.4254464945716849</c:v>
                </c:pt>
                <c:pt idx="45">
                  <c:v>1.436314577402555</c:v>
                </c:pt>
                <c:pt idx="46">
                  <c:v>1.4458643572939429</c:v>
                </c:pt>
                <c:pt idx="47">
                  <c:v>1.4601111609217841</c:v>
                </c:pt>
                <c:pt idx="48">
                  <c:v>1.4742661372879948</c:v>
                </c:pt>
                <c:pt idx="49">
                  <c:v>1.4852050642891406</c:v>
                </c:pt>
                <c:pt idx="50">
                  <c:v>1.4982929280311699</c:v>
                </c:pt>
                <c:pt idx="51">
                  <c:v>1.5119490285707597</c:v>
                </c:pt>
                <c:pt idx="52">
                  <c:v>1.5200095458162892</c:v>
                </c:pt>
                <c:pt idx="53">
                  <c:v>1.5275994902402579</c:v>
                </c:pt>
                <c:pt idx="54">
                  <c:v>1.5388309712344963</c:v>
                </c:pt>
                <c:pt idx="55">
                  <c:v>1.5495343083488162</c:v>
                </c:pt>
                <c:pt idx="56">
                  <c:v>1.5612486401708792</c:v>
                </c:pt>
                <c:pt idx="57">
                  <c:v>1.5732624158099255</c:v>
                </c:pt>
                <c:pt idx="58">
                  <c:v>1.5852951654527963</c:v>
                </c:pt>
                <c:pt idx="59">
                  <c:v>1.596280267837495</c:v>
                </c:pt>
                <c:pt idx="60">
                  <c:v>1.607751025149565</c:v>
                </c:pt>
                <c:pt idx="61">
                  <c:v>1.6181736608456281</c:v>
                </c:pt>
                <c:pt idx="62">
                  <c:v>1.6301151962608804</c:v>
                </c:pt>
                <c:pt idx="63">
                  <c:v>1.6415059172522191</c:v>
                </c:pt>
                <c:pt idx="64">
                  <c:v>1.6539019885376396</c:v>
                </c:pt>
                <c:pt idx="65">
                  <c:v>1.6645774286465183</c:v>
                </c:pt>
                <c:pt idx="66">
                  <c:v>1.6769440502753969</c:v>
                </c:pt>
                <c:pt idx="67">
                  <c:v>1.6893147831579685</c:v>
                </c:pt>
                <c:pt idx="68">
                  <c:v>1.699983031858475</c:v>
                </c:pt>
                <c:pt idx="69">
                  <c:v>1.7126489480893146</c:v>
                </c:pt>
                <c:pt idx="70">
                  <c:v>1.7244481093799562</c:v>
                </c:pt>
                <c:pt idx="71">
                  <c:v>1.7375825573502199</c:v>
                </c:pt>
                <c:pt idx="72">
                  <c:v>1.7491139642023588</c:v>
                </c:pt>
                <c:pt idx="73">
                  <c:v>1.7618390402274053</c:v>
                </c:pt>
                <c:pt idx="74">
                  <c:v>1.7749499047037636</c:v>
                </c:pt>
                <c:pt idx="75">
                  <c:v>1.7852905122227261</c:v>
                </c:pt>
                <c:pt idx="76">
                  <c:v>1.8000773598632824</c:v>
                </c:pt>
                <c:pt idx="77">
                  <c:v>1.8122000829092526</c:v>
                </c:pt>
                <c:pt idx="78">
                  <c:v>1.8253019379005535</c:v>
                </c:pt>
                <c:pt idx="79">
                  <c:v>1.8376923233982023</c:v>
                </c:pt>
                <c:pt idx="80">
                  <c:v>1.8505542008053617</c:v>
                </c:pt>
                <c:pt idx="81">
                  <c:v>1.8629264742187339</c:v>
                </c:pt>
                <c:pt idx="82">
                  <c:v>1.8767286311289126</c:v>
                </c:pt>
                <c:pt idx="83">
                  <c:v>1.8887177938849176</c:v>
                </c:pt>
                <c:pt idx="84">
                  <c:v>1.9020291887849625</c:v>
                </c:pt>
                <c:pt idx="85">
                  <c:v>1.9154209421519071</c:v>
                </c:pt>
                <c:pt idx="86">
                  <c:v>1.9265976219518959</c:v>
                </c:pt>
                <c:pt idx="87">
                  <c:v>1.9422855687495604</c:v>
                </c:pt>
                <c:pt idx="88">
                  <c:v>1.9538796057274188</c:v>
                </c:pt>
                <c:pt idx="89">
                  <c:v>1.967702109736267</c:v>
                </c:pt>
                <c:pt idx="90">
                  <c:v>1.9802017284309668</c:v>
                </c:pt>
                <c:pt idx="91">
                  <c:v>1.9949518267542037</c:v>
                </c:pt>
                <c:pt idx="92">
                  <c:v>2.0082210155816944</c:v>
                </c:pt>
                <c:pt idx="93">
                  <c:v>2.0224583746889762</c:v>
                </c:pt>
                <c:pt idx="94">
                  <c:v>2.0352486638310299</c:v>
                </c:pt>
                <c:pt idx="95">
                  <c:v>2.0488390889098986</c:v>
                </c:pt>
                <c:pt idx="96">
                  <c:v>2.062976362401943</c:v>
                </c:pt>
                <c:pt idx="97">
                  <c:v>2.0757210025524993</c:v>
                </c:pt>
                <c:pt idx="98">
                  <c:v>2.0893377563352749</c:v>
                </c:pt>
                <c:pt idx="99">
                  <c:v>2.1024965980032362</c:v>
                </c:pt>
                <c:pt idx="100">
                  <c:v>2.1162476020949272</c:v>
                </c:pt>
                <c:pt idx="101">
                  <c:v>2.1315354146333809</c:v>
                </c:pt>
                <c:pt idx="102">
                  <c:v>2.1420689346885027</c:v>
                </c:pt>
                <c:pt idx="103">
                  <c:v>2.1598169225099846</c:v>
                </c:pt>
                <c:pt idx="104">
                  <c:v>2.1724094760255803</c:v>
                </c:pt>
                <c:pt idx="105">
                  <c:v>2.1864522803244122</c:v>
                </c:pt>
                <c:pt idx="106">
                  <c:v>2.2014148386543728</c:v>
                </c:pt>
                <c:pt idx="107">
                  <c:v>2.2133161206319314</c:v>
                </c:pt>
                <c:pt idx="108">
                  <c:v>2.2312698382173561</c:v>
                </c:pt>
                <c:pt idx="109">
                  <c:v>2.2473421393765824</c:v>
                </c:pt>
                <c:pt idx="110">
                  <c:v>2.2562825912783913</c:v>
                </c:pt>
                <c:pt idx="111">
                  <c:v>2.2733395049014575</c:v>
                </c:pt>
                <c:pt idx="112">
                  <c:v>2.2877571944694375</c:v>
                </c:pt>
                <c:pt idx="113">
                  <c:v>2.302541165975418</c:v>
                </c:pt>
                <c:pt idx="114">
                  <c:v>2.3176153690607109</c:v>
                </c:pt>
                <c:pt idx="115">
                  <c:v>2.3329776284031079</c:v>
                </c:pt>
                <c:pt idx="116">
                  <c:v>2.3471092380287146</c:v>
                </c:pt>
                <c:pt idx="117">
                  <c:v>2.365486865303843</c:v>
                </c:pt>
                <c:pt idx="118">
                  <c:v>2.3800027215247468</c:v>
                </c:pt>
                <c:pt idx="119">
                  <c:v>2.3954440953324552</c:v>
                </c:pt>
                <c:pt idx="120">
                  <c:v>2.4105693482815109</c:v>
                </c:pt>
                <c:pt idx="121">
                  <c:v>2.4290309629400197</c:v>
                </c:pt>
                <c:pt idx="122">
                  <c:v>2.4468869471065831</c:v>
                </c:pt>
                <c:pt idx="123">
                  <c:v>2.46255797660739</c:v>
                </c:pt>
                <c:pt idx="124">
                  <c:v>2.4804338542755451</c:v>
                </c:pt>
                <c:pt idx="125">
                  <c:v>2.500047723044835</c:v>
                </c:pt>
                <c:pt idx="126">
                  <c:v>2.5208673892466393</c:v>
                </c:pt>
                <c:pt idx="127">
                  <c:v>2.5313867971130088</c:v>
                </c:pt>
                <c:pt idx="128">
                  <c:v>2.5542117131578386</c:v>
                </c:pt>
                <c:pt idx="129">
                  <c:v>2.5721957584139044</c:v>
                </c:pt>
                <c:pt idx="130">
                  <c:v>2.5878336664353192</c:v>
                </c:pt>
                <c:pt idx="131">
                  <c:v>2.611359965605486</c:v>
                </c:pt>
                <c:pt idx="132">
                  <c:v>2.6345137184845115</c:v>
                </c:pt>
                <c:pt idx="133">
                  <c:v>2.6502802580027263</c:v>
                </c:pt>
                <c:pt idx="134">
                  <c:v>2.6739622644165801</c:v>
                </c:pt>
                <c:pt idx="135">
                  <c:v>2.7013355801117633</c:v>
                </c:pt>
                <c:pt idx="136">
                  <c:v>2.7226916208249934</c:v>
                </c:pt>
                <c:pt idx="137">
                  <c:v>2.7492891442850089</c:v>
                </c:pt>
                <c:pt idx="138">
                  <c:v>2.7729479472865544</c:v>
                </c:pt>
                <c:pt idx="139">
                  <c:v>2.7996583698315174</c:v>
                </c:pt>
                <c:pt idx="140">
                  <c:v>2.8287087406651237</c:v>
                </c:pt>
                <c:pt idx="141">
                  <c:v>2.8545292408043856</c:v>
                </c:pt>
                <c:pt idx="142">
                  <c:v>2.8771408512737535</c:v>
                </c:pt>
                <c:pt idx="143">
                  <c:v>2.907314415442757</c:v>
                </c:pt>
                <c:pt idx="144">
                  <c:v>2.9326109877965076</c:v>
                </c:pt>
                <c:pt idx="145">
                  <c:v>2.9642367317476324</c:v>
                </c:pt>
                <c:pt idx="146">
                  <c:v>2.9877886246926306</c:v>
                </c:pt>
                <c:pt idx="147">
                  <c:v>3.0167083988494294</c:v>
                </c:pt>
                <c:pt idx="148">
                  <c:v>3.0463556254180619</c:v>
                </c:pt>
                <c:pt idx="149">
                  <c:v>3.077811391419313</c:v>
                </c:pt>
                <c:pt idx="150">
                  <c:v>3.1146951176360527</c:v>
                </c:pt>
                <c:pt idx="151">
                  <c:v>3.1559325612416065</c:v>
                </c:pt>
                <c:pt idx="152">
                  <c:v>3.2037505376958202</c:v>
                </c:pt>
                <c:pt idx="153">
                  <c:v>3.2548944584227786</c:v>
                </c:pt>
                <c:pt idx="154">
                  <c:v>3.3127723277445491</c:v>
                </c:pt>
                <c:pt idx="155">
                  <c:v>3.3795461972455509</c:v>
                </c:pt>
                <c:pt idx="156">
                  <c:v>3.4481383095281015</c:v>
                </c:pt>
                <c:pt idx="157">
                  <c:v>3.5158991244616997</c:v>
                </c:pt>
                <c:pt idx="158">
                  <c:v>3.5748433598025544</c:v>
                </c:pt>
                <c:pt idx="159">
                  <c:v>3.5686886165640317</c:v>
                </c:pt>
                <c:pt idx="160">
                  <c:v>3.4296984264414845</c:v>
                </c:pt>
                <c:pt idx="161">
                  <c:v>3.1365044652477847</c:v>
                </c:pt>
                <c:pt idx="162">
                  <c:v>2.8418420265753603</c:v>
                </c:pt>
                <c:pt idx="163">
                  <c:v>2.7171576015295451</c:v>
                </c:pt>
                <c:pt idx="164">
                  <c:v>2.7292826734644953</c:v>
                </c:pt>
                <c:pt idx="165">
                  <c:v>2.784814375533847</c:v>
                </c:pt>
                <c:pt idx="166">
                  <c:v>2.854896511601853</c:v>
                </c:pt>
                <c:pt idx="167">
                  <c:v>2.9192916969863858</c:v>
                </c:pt>
                <c:pt idx="168">
                  <c:v>2.9737155790671004</c:v>
                </c:pt>
                <c:pt idx="169">
                  <c:v>3.0227470227807909</c:v>
                </c:pt>
                <c:pt idx="170">
                  <c:v>3.0703055198451272</c:v>
                </c:pt>
                <c:pt idx="171">
                  <c:v>3.110837662286746</c:v>
                </c:pt>
                <c:pt idx="172">
                  <c:v>3.14501245886014</c:v>
                </c:pt>
                <c:pt idx="173">
                  <c:v>3.1741667613041793</c:v>
                </c:pt>
                <c:pt idx="174">
                  <c:v>3.2014518332637238</c:v>
                </c:pt>
                <c:pt idx="175">
                  <c:v>3.2304404205953232</c:v>
                </c:pt>
                <c:pt idx="176">
                  <c:v>3.2561581997999416</c:v>
                </c:pt>
                <c:pt idx="177">
                  <c:v>3.2796814099544687</c:v>
                </c:pt>
                <c:pt idx="178">
                  <c:v>3.2953307034084878</c:v>
                </c:pt>
                <c:pt idx="179">
                  <c:v>3.3200136013666066</c:v>
                </c:pt>
                <c:pt idx="180">
                  <c:v>3.347906580151371</c:v>
                </c:pt>
                <c:pt idx="181">
                  <c:v>3.369486052103297</c:v>
                </c:pt>
                <c:pt idx="182">
                  <c:v>3.4003002756751606</c:v>
                </c:pt>
                <c:pt idx="183">
                  <c:v>3.4307640757161471</c:v>
                </c:pt>
                <c:pt idx="184">
                  <c:v>3.461164731455237</c:v>
                </c:pt>
                <c:pt idx="185">
                  <c:v>3.4947397844172525</c:v>
                </c:pt>
                <c:pt idx="186">
                  <c:v>3.5238944932040934</c:v>
                </c:pt>
                <c:pt idx="187">
                  <c:v>3.5562609996397434</c:v>
                </c:pt>
                <c:pt idx="188">
                  <c:v>3.5866670046807623</c:v>
                </c:pt>
                <c:pt idx="189">
                  <c:v>3.620099728702757</c:v>
                </c:pt>
                <c:pt idx="190">
                  <c:v>3.6504799530110206</c:v>
                </c:pt>
                <c:pt idx="191">
                  <c:v>3.6784127545949938</c:v>
                </c:pt>
                <c:pt idx="192">
                  <c:v>3.7128200123042903</c:v>
                </c:pt>
                <c:pt idx="193">
                  <c:v>3.7385599734900654</c:v>
                </c:pt>
                <c:pt idx="194">
                  <c:v>3.7656156025323324</c:v>
                </c:pt>
                <c:pt idx="195">
                  <c:v>3.7887743421820592</c:v>
                </c:pt>
                <c:pt idx="196">
                  <c:v>3.8189173506189373</c:v>
                </c:pt>
                <c:pt idx="197">
                  <c:v>3.8386015287536379</c:v>
                </c:pt>
                <c:pt idx="198">
                  <c:v>3.8674113099116858</c:v>
                </c:pt>
                <c:pt idx="199">
                  <c:v>3.8857601724735651</c:v>
                </c:pt>
                <c:pt idx="200">
                  <c:v>3.9074996598898508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A69-4839-865C-9A2165396EC3}"/>
            </c:ext>
          </c:extLst>
        </c:ser>
        <c:ser>
          <c:idx val="3"/>
          <c:order val="7"/>
          <c:tx>
            <c:strRef>
              <c:f>Case7!$J$1</c:f>
              <c:strCache>
                <c:ptCount val="1"/>
                <c:pt idx="0">
                  <c:v>SWR(D/a=4.500, Core=140#43)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Case7!$A$2:$A$202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Case7!$J$2:$J$202</c:f>
              <c:numCache>
                <c:formatCode>General</c:formatCode>
                <c:ptCount val="201"/>
                <c:pt idx="1">
                  <c:v>1.0726643237021836</c:v>
                </c:pt>
                <c:pt idx="2">
                  <c:v>1.0443921481279608</c:v>
                </c:pt>
                <c:pt idx="3">
                  <c:v>1.0387440207484491</c:v>
                </c:pt>
                <c:pt idx="4">
                  <c:v>1.0406049711736542</c:v>
                </c:pt>
                <c:pt idx="5">
                  <c:v>1.0458257356225988</c:v>
                </c:pt>
                <c:pt idx="6">
                  <c:v>1.0502612611686506</c:v>
                </c:pt>
                <c:pt idx="7">
                  <c:v>1.0562217908324454</c:v>
                </c:pt>
                <c:pt idx="8">
                  <c:v>1.0619041798198283</c:v>
                </c:pt>
                <c:pt idx="9">
                  <c:v>1.0688033974362423</c:v>
                </c:pt>
                <c:pt idx="10">
                  <c:v>1.0754775786059603</c:v>
                </c:pt>
                <c:pt idx="11">
                  <c:v>1.0807692764104861</c:v>
                </c:pt>
                <c:pt idx="12">
                  <c:v>1.0880717281862429</c:v>
                </c:pt>
                <c:pt idx="13">
                  <c:v>1.095780065349917</c:v>
                </c:pt>
                <c:pt idx="14">
                  <c:v>1.101293131590394</c:v>
                </c:pt>
                <c:pt idx="15">
                  <c:v>1.1083654012274957</c:v>
                </c:pt>
                <c:pt idx="16">
                  <c:v>1.1145827039136484</c:v>
                </c:pt>
                <c:pt idx="17">
                  <c:v>1.1225546510046036</c:v>
                </c:pt>
                <c:pt idx="18">
                  <c:v>1.1283441405878054</c:v>
                </c:pt>
                <c:pt idx="19">
                  <c:v>1.1357192258755513</c:v>
                </c:pt>
                <c:pt idx="20">
                  <c:v>1.1427216147943902</c:v>
                </c:pt>
                <c:pt idx="21">
                  <c:v>1.1495221150926991</c:v>
                </c:pt>
                <c:pt idx="22">
                  <c:v>1.1565252926075307</c:v>
                </c:pt>
                <c:pt idx="23">
                  <c:v>1.1635202774719016</c:v>
                </c:pt>
                <c:pt idx="24">
                  <c:v>1.1707269329843422</c:v>
                </c:pt>
                <c:pt idx="25">
                  <c:v>1.1776321604806705</c:v>
                </c:pt>
                <c:pt idx="26">
                  <c:v>1.1845602144730196</c:v>
                </c:pt>
                <c:pt idx="27">
                  <c:v>1.1917175088230418</c:v>
                </c:pt>
                <c:pt idx="28">
                  <c:v>1.1981355658572748</c:v>
                </c:pt>
                <c:pt idx="29">
                  <c:v>1.2046982255291767</c:v>
                </c:pt>
                <c:pt idx="30">
                  <c:v>1.2113564966984789</c:v>
                </c:pt>
                <c:pt idx="31">
                  <c:v>1.2195583256606788</c:v>
                </c:pt>
                <c:pt idx="32">
                  <c:v>1.2273337002842171</c:v>
                </c:pt>
                <c:pt idx="33">
                  <c:v>1.2331799392060974</c:v>
                </c:pt>
                <c:pt idx="34">
                  <c:v>1.2462510899458918</c:v>
                </c:pt>
                <c:pt idx="35">
                  <c:v>1.251546819664793</c:v>
                </c:pt>
                <c:pt idx="36">
                  <c:v>1.2556809522378869</c:v>
                </c:pt>
                <c:pt idx="37">
                  <c:v>1.2635791456740766</c:v>
                </c:pt>
                <c:pt idx="38">
                  <c:v>1.2731306755674225</c:v>
                </c:pt>
                <c:pt idx="39">
                  <c:v>1.2775522464571212</c:v>
                </c:pt>
                <c:pt idx="40">
                  <c:v>1.2847086241257724</c:v>
                </c:pt>
                <c:pt idx="41">
                  <c:v>1.2942607678536111</c:v>
                </c:pt>
                <c:pt idx="42">
                  <c:v>1.3011345868003046</c:v>
                </c:pt>
                <c:pt idx="43">
                  <c:v>1.308019302323304</c:v>
                </c:pt>
                <c:pt idx="44">
                  <c:v>1.3162577198381737</c:v>
                </c:pt>
                <c:pt idx="45">
                  <c:v>1.3212605560015827</c:v>
                </c:pt>
                <c:pt idx="46">
                  <c:v>1.3294486152744178</c:v>
                </c:pt>
                <c:pt idx="47">
                  <c:v>1.3364475212074727</c:v>
                </c:pt>
                <c:pt idx="48">
                  <c:v>1.3411990638763489</c:v>
                </c:pt>
                <c:pt idx="49">
                  <c:v>1.3456382675687897</c:v>
                </c:pt>
                <c:pt idx="50">
                  <c:v>1.3489303489760751</c:v>
                </c:pt>
                <c:pt idx="51">
                  <c:v>1.3570790461494513</c:v>
                </c:pt>
                <c:pt idx="52">
                  <c:v>1.3706122307437001</c:v>
                </c:pt>
                <c:pt idx="53">
                  <c:v>1.3829043269840178</c:v>
                </c:pt>
                <c:pt idx="54">
                  <c:v>1.3912862087925335</c:v>
                </c:pt>
                <c:pt idx="55">
                  <c:v>1.3997605383284497</c:v>
                </c:pt>
                <c:pt idx="56">
                  <c:v>1.4059595886686964</c:v>
                </c:pt>
                <c:pt idx="57">
                  <c:v>1.4131284817959608</c:v>
                </c:pt>
                <c:pt idx="58">
                  <c:v>1.4197608528222776</c:v>
                </c:pt>
                <c:pt idx="59">
                  <c:v>1.4281689443459524</c:v>
                </c:pt>
                <c:pt idx="60">
                  <c:v>1.4367419037956499</c:v>
                </c:pt>
                <c:pt idx="61">
                  <c:v>1.4442359810084471</c:v>
                </c:pt>
                <c:pt idx="62">
                  <c:v>1.4511849354703246</c:v>
                </c:pt>
                <c:pt idx="63">
                  <c:v>1.458819520045266</c:v>
                </c:pt>
                <c:pt idx="64">
                  <c:v>1.4679909835445102</c:v>
                </c:pt>
                <c:pt idx="65">
                  <c:v>1.4724778207374765</c:v>
                </c:pt>
                <c:pt idx="66">
                  <c:v>1.4805937980325421</c:v>
                </c:pt>
                <c:pt idx="67">
                  <c:v>1.4871404746566157</c:v>
                </c:pt>
                <c:pt idx="68">
                  <c:v>1.4941005855240801</c:v>
                </c:pt>
                <c:pt idx="69">
                  <c:v>1.5016016700923109</c:v>
                </c:pt>
                <c:pt idx="70">
                  <c:v>1.5070904960699307</c:v>
                </c:pt>
                <c:pt idx="71">
                  <c:v>1.5135582887195973</c:v>
                </c:pt>
                <c:pt idx="72">
                  <c:v>1.520218772298086</c:v>
                </c:pt>
                <c:pt idx="73">
                  <c:v>1.5270097895955221</c:v>
                </c:pt>
                <c:pt idx="74">
                  <c:v>1.5338480895448565</c:v>
                </c:pt>
                <c:pt idx="75">
                  <c:v>1.5404684276740537</c:v>
                </c:pt>
                <c:pt idx="76">
                  <c:v>1.5465479661316235</c:v>
                </c:pt>
                <c:pt idx="77">
                  <c:v>1.5524776862909713</c:v>
                </c:pt>
                <c:pt idx="78">
                  <c:v>1.5580251483952758</c:v>
                </c:pt>
                <c:pt idx="79">
                  <c:v>1.5653735363833003</c:v>
                </c:pt>
                <c:pt idx="80">
                  <c:v>1.5698702383635204</c:v>
                </c:pt>
                <c:pt idx="81">
                  <c:v>1.5763509416380597</c:v>
                </c:pt>
                <c:pt idx="82">
                  <c:v>1.5843200837492029</c:v>
                </c:pt>
                <c:pt idx="83">
                  <c:v>1.5872405659213833</c:v>
                </c:pt>
                <c:pt idx="84">
                  <c:v>1.5930445058649012</c:v>
                </c:pt>
                <c:pt idx="85">
                  <c:v>1.6003268399307615</c:v>
                </c:pt>
                <c:pt idx="86">
                  <c:v>1.6052952471897006</c:v>
                </c:pt>
                <c:pt idx="87">
                  <c:v>1.6101603360821268</c:v>
                </c:pt>
                <c:pt idx="88">
                  <c:v>1.6160474893740118</c:v>
                </c:pt>
                <c:pt idx="89">
                  <c:v>1.6219310904316884</c:v>
                </c:pt>
                <c:pt idx="90">
                  <c:v>1.6251148497996417</c:v>
                </c:pt>
                <c:pt idx="91">
                  <c:v>1.6294118193184675</c:v>
                </c:pt>
                <c:pt idx="92">
                  <c:v>1.6358448502052036</c:v>
                </c:pt>
                <c:pt idx="93">
                  <c:v>1.6399062791124372</c:v>
                </c:pt>
                <c:pt idx="94">
                  <c:v>1.6429641289557331</c:v>
                </c:pt>
                <c:pt idx="95">
                  <c:v>1.6493550837045283</c:v>
                </c:pt>
                <c:pt idx="96">
                  <c:v>1.6528674652522339</c:v>
                </c:pt>
                <c:pt idx="97">
                  <c:v>1.6565980039844341</c:v>
                </c:pt>
                <c:pt idx="98">
                  <c:v>1.6617970183148938</c:v>
                </c:pt>
                <c:pt idx="99">
                  <c:v>1.6648738819802771</c:v>
                </c:pt>
                <c:pt idx="100">
                  <c:v>1.6694191011474961</c:v>
                </c:pt>
                <c:pt idx="101">
                  <c:v>1.6716730002905509</c:v>
                </c:pt>
                <c:pt idx="102">
                  <c:v>1.6756928133019817</c:v>
                </c:pt>
                <c:pt idx="103">
                  <c:v>1.6794840526166124</c:v>
                </c:pt>
                <c:pt idx="104">
                  <c:v>1.6815457809964567</c:v>
                </c:pt>
                <c:pt idx="105">
                  <c:v>1.6853347975929631</c:v>
                </c:pt>
                <c:pt idx="106">
                  <c:v>1.6879201002441067</c:v>
                </c:pt>
                <c:pt idx="107">
                  <c:v>1.690460403698109</c:v>
                </c:pt>
                <c:pt idx="108">
                  <c:v>1.6925126061980851</c:v>
                </c:pt>
                <c:pt idx="109">
                  <c:v>1.6939643537068056</c:v>
                </c:pt>
                <c:pt idx="110">
                  <c:v>1.6948580105468767</c:v>
                </c:pt>
                <c:pt idx="111">
                  <c:v>1.6982333708515893</c:v>
                </c:pt>
                <c:pt idx="112">
                  <c:v>1.6980363217589709</c:v>
                </c:pt>
                <c:pt idx="113">
                  <c:v>1.6987139057385026</c:v>
                </c:pt>
                <c:pt idx="114">
                  <c:v>1.699475473617768</c:v>
                </c:pt>
                <c:pt idx="115">
                  <c:v>1.6998295343519312</c:v>
                </c:pt>
                <c:pt idx="116">
                  <c:v>1.7009746604154181</c:v>
                </c:pt>
                <c:pt idx="117">
                  <c:v>1.7001904183956504</c:v>
                </c:pt>
                <c:pt idx="118">
                  <c:v>1.6992787729931504</c:v>
                </c:pt>
                <c:pt idx="119">
                  <c:v>1.6987523903215755</c:v>
                </c:pt>
                <c:pt idx="120">
                  <c:v>1.696559580535324</c:v>
                </c:pt>
                <c:pt idx="121">
                  <c:v>1.6928846815267296</c:v>
                </c:pt>
                <c:pt idx="122">
                  <c:v>1.6888294599528939</c:v>
                </c:pt>
                <c:pt idx="123">
                  <c:v>1.6830015105185776</c:v>
                </c:pt>
                <c:pt idx="124">
                  <c:v>1.6779257900087248</c:v>
                </c:pt>
                <c:pt idx="125">
                  <c:v>1.6714433860032887</c:v>
                </c:pt>
                <c:pt idx="126">
                  <c:v>1.6663719194774906</c:v>
                </c:pt>
                <c:pt idx="127">
                  <c:v>1.6578581707014046</c:v>
                </c:pt>
                <c:pt idx="128">
                  <c:v>1.6487629530722112</c:v>
                </c:pt>
                <c:pt idx="129">
                  <c:v>1.6405838651557876</c:v>
                </c:pt>
                <c:pt idx="130">
                  <c:v>1.633273238765292</c:v>
                </c:pt>
                <c:pt idx="131">
                  <c:v>1.6252088191829017</c:v>
                </c:pt>
                <c:pt idx="132">
                  <c:v>1.6151451813955588</c:v>
                </c:pt>
                <c:pt idx="133">
                  <c:v>1.6070336340638463</c:v>
                </c:pt>
                <c:pt idx="134">
                  <c:v>1.6016345714654925</c:v>
                </c:pt>
                <c:pt idx="135">
                  <c:v>1.6002795906424598</c:v>
                </c:pt>
                <c:pt idx="136">
                  <c:v>1.6039968511247018</c:v>
                </c:pt>
                <c:pt idx="137">
                  <c:v>1.6083174258609663</c:v>
                </c:pt>
                <c:pt idx="138">
                  <c:v>1.6134519059246568</c:v>
                </c:pt>
                <c:pt idx="139">
                  <c:v>1.6202622258761554</c:v>
                </c:pt>
                <c:pt idx="140">
                  <c:v>1.6279895900977026</c:v>
                </c:pt>
                <c:pt idx="141">
                  <c:v>1.6334814264141266</c:v>
                </c:pt>
                <c:pt idx="142">
                  <c:v>1.6424846286486112</c:v>
                </c:pt>
                <c:pt idx="143">
                  <c:v>1.6469089110780739</c:v>
                </c:pt>
                <c:pt idx="144">
                  <c:v>1.6556592541063206</c:v>
                </c:pt>
                <c:pt idx="145">
                  <c:v>1.6648518681795097</c:v>
                </c:pt>
                <c:pt idx="146">
                  <c:v>1.6714245508461867</c:v>
                </c:pt>
                <c:pt idx="147">
                  <c:v>1.6748426004470358</c:v>
                </c:pt>
                <c:pt idx="148">
                  <c:v>1.6768841355154702</c:v>
                </c:pt>
                <c:pt idx="149">
                  <c:v>1.6758464995603917</c:v>
                </c:pt>
                <c:pt idx="150">
                  <c:v>1.6710388463004366</c:v>
                </c:pt>
                <c:pt idx="151">
                  <c:v>1.6678049632030205</c:v>
                </c:pt>
                <c:pt idx="152">
                  <c:v>1.6630281976842143</c:v>
                </c:pt>
                <c:pt idx="153">
                  <c:v>1.6641439167135426</c:v>
                </c:pt>
                <c:pt idx="154">
                  <c:v>1.6664754273760753</c:v>
                </c:pt>
                <c:pt idx="155">
                  <c:v>1.6665090784971541</c:v>
                </c:pt>
                <c:pt idx="156">
                  <c:v>1.6674693775333953</c:v>
                </c:pt>
                <c:pt idx="157">
                  <c:v>1.6681466067659096</c:v>
                </c:pt>
                <c:pt idx="158">
                  <c:v>1.6736752296716613</c:v>
                </c:pt>
                <c:pt idx="159">
                  <c:v>1.679638334617916</c:v>
                </c:pt>
                <c:pt idx="160">
                  <c:v>1.6835725538394739</c:v>
                </c:pt>
                <c:pt idx="161">
                  <c:v>1.6893795715155235</c:v>
                </c:pt>
                <c:pt idx="162">
                  <c:v>1.694601229798802</c:v>
                </c:pt>
                <c:pt idx="163">
                  <c:v>1.6976842353254258</c:v>
                </c:pt>
                <c:pt idx="164">
                  <c:v>1.6972708808219814</c:v>
                </c:pt>
                <c:pt idx="165">
                  <c:v>1.6983656533461224</c:v>
                </c:pt>
                <c:pt idx="166">
                  <c:v>1.6974395757911049</c:v>
                </c:pt>
                <c:pt idx="167">
                  <c:v>1.6965873511630847</c:v>
                </c:pt>
                <c:pt idx="168">
                  <c:v>1.697195506969621</c:v>
                </c:pt>
                <c:pt idx="169">
                  <c:v>1.6953360333284269</c:v>
                </c:pt>
                <c:pt idx="170">
                  <c:v>1.694199842867633</c:v>
                </c:pt>
                <c:pt idx="171">
                  <c:v>1.6938669743060426</c:v>
                </c:pt>
                <c:pt idx="172">
                  <c:v>1.6946150458438534</c:v>
                </c:pt>
                <c:pt idx="173">
                  <c:v>1.6970801522818748</c:v>
                </c:pt>
                <c:pt idx="174">
                  <c:v>1.7008937303329823</c:v>
                </c:pt>
                <c:pt idx="175">
                  <c:v>1.7019928234876684</c:v>
                </c:pt>
                <c:pt idx="176">
                  <c:v>1.7056276859792272</c:v>
                </c:pt>
                <c:pt idx="177">
                  <c:v>1.7119858286440208</c:v>
                </c:pt>
                <c:pt idx="178">
                  <c:v>1.7220673261904627</c:v>
                </c:pt>
                <c:pt idx="179">
                  <c:v>1.7325818068172973</c:v>
                </c:pt>
                <c:pt idx="180">
                  <c:v>1.7426629261393123</c:v>
                </c:pt>
                <c:pt idx="181">
                  <c:v>1.753718336124175</c:v>
                </c:pt>
                <c:pt idx="182">
                  <c:v>1.7619888969029158</c:v>
                </c:pt>
                <c:pt idx="183">
                  <c:v>1.7660602148768754</c:v>
                </c:pt>
                <c:pt idx="184">
                  <c:v>1.7659309099460339</c:v>
                </c:pt>
                <c:pt idx="185">
                  <c:v>1.7595243655723511</c:v>
                </c:pt>
                <c:pt idx="186">
                  <c:v>1.7397739623153559</c:v>
                </c:pt>
                <c:pt idx="187">
                  <c:v>1.7089314573283358</c:v>
                </c:pt>
                <c:pt idx="188">
                  <c:v>1.6677221704479841</c:v>
                </c:pt>
                <c:pt idx="189">
                  <c:v>1.6345900995015581</c:v>
                </c:pt>
                <c:pt idx="190">
                  <c:v>1.6155727305245984</c:v>
                </c:pt>
                <c:pt idx="191">
                  <c:v>1.6112158116465614</c:v>
                </c:pt>
                <c:pt idx="192">
                  <c:v>1.6148164054998502</c:v>
                </c:pt>
                <c:pt idx="193">
                  <c:v>1.622799877313883</c:v>
                </c:pt>
                <c:pt idx="194">
                  <c:v>1.6301824600435932</c:v>
                </c:pt>
                <c:pt idx="195">
                  <c:v>1.6366445041535418</c:v>
                </c:pt>
                <c:pt idx="196">
                  <c:v>1.6436281291175308</c:v>
                </c:pt>
                <c:pt idx="197">
                  <c:v>1.6482432774919304</c:v>
                </c:pt>
                <c:pt idx="198">
                  <c:v>1.653837599204846</c:v>
                </c:pt>
                <c:pt idx="199">
                  <c:v>1.6560607580148692</c:v>
                </c:pt>
                <c:pt idx="200">
                  <c:v>1.6625127702214351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A69-4839-865C-9A2165396EC3}"/>
            </c:ext>
          </c:extLst>
        </c:ser>
        <c:ser>
          <c:idx val="0"/>
          <c:order val="8"/>
          <c:tx>
            <c:strRef>
              <c:f>'Case 4'!$J$1</c:f>
              <c:strCache>
                <c:ptCount val="1"/>
                <c:pt idx="0">
                  <c:v>SWR(D/a=3.000, Core=140#43)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'Case 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4'!$J$2:$J$202</c:f>
              <c:numCache>
                <c:formatCode>General</c:formatCode>
                <c:ptCount val="201"/>
                <c:pt idx="1">
                  <c:v>1.0530139989708065</c:v>
                </c:pt>
                <c:pt idx="2">
                  <c:v>1.022146679476613</c:v>
                </c:pt>
                <c:pt idx="3">
                  <c:v>1.0132972027978504</c:v>
                </c:pt>
                <c:pt idx="4">
                  <c:v>1.0078560691267215</c:v>
                </c:pt>
                <c:pt idx="5">
                  <c:v>1.005230028494595</c:v>
                </c:pt>
                <c:pt idx="6">
                  <c:v>1.0030650163373147</c:v>
                </c:pt>
                <c:pt idx="7">
                  <c:v>1.0012664719090332</c:v>
                </c:pt>
                <c:pt idx="8">
                  <c:v>1.0016519259710117</c:v>
                </c:pt>
                <c:pt idx="9">
                  <c:v>1.0033372178555298</c:v>
                </c:pt>
                <c:pt idx="10">
                  <c:v>1.0040128359323859</c:v>
                </c:pt>
                <c:pt idx="11">
                  <c:v>1.0063119201043302</c:v>
                </c:pt>
                <c:pt idx="12">
                  <c:v>1.007039392948073</c:v>
                </c:pt>
                <c:pt idx="13">
                  <c:v>1.0086196285278135</c:v>
                </c:pt>
                <c:pt idx="14">
                  <c:v>1.0100450420389828</c:v>
                </c:pt>
                <c:pt idx="15">
                  <c:v>1.0112862242288743</c:v>
                </c:pt>
                <c:pt idx="16">
                  <c:v>1.0132608364697577</c:v>
                </c:pt>
                <c:pt idx="17">
                  <c:v>1.0143363021886214</c:v>
                </c:pt>
                <c:pt idx="18">
                  <c:v>1.0153382792711163</c:v>
                </c:pt>
                <c:pt idx="19">
                  <c:v>1.0163601930444608</c:v>
                </c:pt>
                <c:pt idx="20">
                  <c:v>1.0184116494668045</c:v>
                </c:pt>
                <c:pt idx="21">
                  <c:v>1.0196426348593561</c:v>
                </c:pt>
                <c:pt idx="22">
                  <c:v>1.0216166607592625</c:v>
                </c:pt>
                <c:pt idx="23">
                  <c:v>1.0222444856386261</c:v>
                </c:pt>
                <c:pt idx="24">
                  <c:v>1.0237480463821953</c:v>
                </c:pt>
                <c:pt idx="25">
                  <c:v>1.0257076079790175</c:v>
                </c:pt>
                <c:pt idx="26">
                  <c:v>1.027219036510497</c:v>
                </c:pt>
                <c:pt idx="27">
                  <c:v>1.0279106377460097</c:v>
                </c:pt>
                <c:pt idx="28">
                  <c:v>1.0312282412369098</c:v>
                </c:pt>
                <c:pt idx="29">
                  <c:v>1.0318535541950977</c:v>
                </c:pt>
                <c:pt idx="30">
                  <c:v>1.0330734408317852</c:v>
                </c:pt>
                <c:pt idx="31">
                  <c:v>1.0341110996853426</c:v>
                </c:pt>
                <c:pt idx="32">
                  <c:v>1.0358737486099212</c:v>
                </c:pt>
                <c:pt idx="33">
                  <c:v>1.038358350380731</c:v>
                </c:pt>
                <c:pt idx="34">
                  <c:v>1.0395377895469873</c:v>
                </c:pt>
                <c:pt idx="35">
                  <c:v>1.0412823908154083</c:v>
                </c:pt>
                <c:pt idx="36">
                  <c:v>1.0429720828561617</c:v>
                </c:pt>
                <c:pt idx="37">
                  <c:v>1.0445203100301614</c:v>
                </c:pt>
                <c:pt idx="38">
                  <c:v>1.0459472124202278</c:v>
                </c:pt>
                <c:pt idx="39">
                  <c:v>1.04780174740101</c:v>
                </c:pt>
                <c:pt idx="40">
                  <c:v>1.0497590092188225</c:v>
                </c:pt>
                <c:pt idx="41">
                  <c:v>1.0515880308872991</c:v>
                </c:pt>
                <c:pt idx="42">
                  <c:v>1.0539274838615398</c:v>
                </c:pt>
                <c:pt idx="43">
                  <c:v>1.0554984473615303</c:v>
                </c:pt>
                <c:pt idx="44">
                  <c:v>1.0579443450001327</c:v>
                </c:pt>
                <c:pt idx="45">
                  <c:v>1.0603979533832106</c:v>
                </c:pt>
                <c:pt idx="46">
                  <c:v>1.0616782640630813</c:v>
                </c:pt>
                <c:pt idx="47">
                  <c:v>1.0638556842994071</c:v>
                </c:pt>
                <c:pt idx="48">
                  <c:v>1.0669007647359319</c:v>
                </c:pt>
                <c:pt idx="49">
                  <c:v>1.0710206517684775</c:v>
                </c:pt>
                <c:pt idx="50">
                  <c:v>1.0744047802162782</c:v>
                </c:pt>
                <c:pt idx="51">
                  <c:v>1.0773854500286144</c:v>
                </c:pt>
                <c:pt idx="52">
                  <c:v>1.0789826757527212</c:v>
                </c:pt>
                <c:pt idx="53">
                  <c:v>1.0799342964541396</c:v>
                </c:pt>
                <c:pt idx="54">
                  <c:v>1.0819110824963867</c:v>
                </c:pt>
                <c:pt idx="55">
                  <c:v>1.0834551598450939</c:v>
                </c:pt>
                <c:pt idx="56">
                  <c:v>1.086524446607771</c:v>
                </c:pt>
                <c:pt idx="57">
                  <c:v>1.0888752523621876</c:v>
                </c:pt>
                <c:pt idx="58">
                  <c:v>1.0918987375530853</c:v>
                </c:pt>
                <c:pt idx="59">
                  <c:v>1.0944908636804256</c:v>
                </c:pt>
                <c:pt idx="60">
                  <c:v>1.0968583186227803</c:v>
                </c:pt>
                <c:pt idx="61">
                  <c:v>1.099432195856382</c:v>
                </c:pt>
                <c:pt idx="62">
                  <c:v>1.1024848026556116</c:v>
                </c:pt>
                <c:pt idx="63">
                  <c:v>1.1047857860103887</c:v>
                </c:pt>
                <c:pt idx="64">
                  <c:v>1.1073277772840981</c:v>
                </c:pt>
                <c:pt idx="65">
                  <c:v>1.1110077038948531</c:v>
                </c:pt>
                <c:pt idx="66">
                  <c:v>1.113771886652472</c:v>
                </c:pt>
                <c:pt idx="67">
                  <c:v>1.1166181412996616</c:v>
                </c:pt>
                <c:pt idx="68">
                  <c:v>1.1191028366852003</c:v>
                </c:pt>
                <c:pt idx="69">
                  <c:v>1.1231358186487475</c:v>
                </c:pt>
                <c:pt idx="70">
                  <c:v>1.1265415317200567</c:v>
                </c:pt>
                <c:pt idx="71">
                  <c:v>1.1281852080292658</c:v>
                </c:pt>
                <c:pt idx="72">
                  <c:v>1.1322940954553526</c:v>
                </c:pt>
                <c:pt idx="73">
                  <c:v>1.1357630712602882</c:v>
                </c:pt>
                <c:pt idx="74">
                  <c:v>1.1400163992735541</c:v>
                </c:pt>
                <c:pt idx="75">
                  <c:v>1.1425377582364344</c:v>
                </c:pt>
                <c:pt idx="76">
                  <c:v>1.1468634516978411</c:v>
                </c:pt>
                <c:pt idx="77">
                  <c:v>1.1512507207343075</c:v>
                </c:pt>
                <c:pt idx="78">
                  <c:v>1.1530719660585254</c:v>
                </c:pt>
                <c:pt idx="79">
                  <c:v>1.1577139268920007</c:v>
                </c:pt>
                <c:pt idx="80">
                  <c:v>1.1605219520861332</c:v>
                </c:pt>
                <c:pt idx="81">
                  <c:v>1.1658070243174503</c:v>
                </c:pt>
                <c:pt idx="82">
                  <c:v>1.1694707140905678</c:v>
                </c:pt>
                <c:pt idx="83">
                  <c:v>1.1732668445804202</c:v>
                </c:pt>
                <c:pt idx="84">
                  <c:v>1.1784268380076366</c:v>
                </c:pt>
                <c:pt idx="85">
                  <c:v>1.1820923657419089</c:v>
                </c:pt>
                <c:pt idx="86">
                  <c:v>1.1871568157936252</c:v>
                </c:pt>
                <c:pt idx="87">
                  <c:v>1.1900349736896421</c:v>
                </c:pt>
                <c:pt idx="88">
                  <c:v>1.1950925851243974</c:v>
                </c:pt>
                <c:pt idx="89">
                  <c:v>1.199819224990482</c:v>
                </c:pt>
                <c:pt idx="90">
                  <c:v>1.2041986058436307</c:v>
                </c:pt>
                <c:pt idx="91">
                  <c:v>1.2088672111916396</c:v>
                </c:pt>
                <c:pt idx="92">
                  <c:v>1.214642148661695</c:v>
                </c:pt>
                <c:pt idx="93">
                  <c:v>1.2182588413189392</c:v>
                </c:pt>
                <c:pt idx="94">
                  <c:v>1.2237361257400927</c:v>
                </c:pt>
                <c:pt idx="95">
                  <c:v>1.228666392059574</c:v>
                </c:pt>
                <c:pt idx="96">
                  <c:v>1.2341854583915686</c:v>
                </c:pt>
                <c:pt idx="97">
                  <c:v>1.2383484021744446</c:v>
                </c:pt>
                <c:pt idx="98">
                  <c:v>1.2429619754232113</c:v>
                </c:pt>
                <c:pt idx="99">
                  <c:v>1.2479465463385901</c:v>
                </c:pt>
                <c:pt idx="100">
                  <c:v>1.2541054904174982</c:v>
                </c:pt>
                <c:pt idx="101">
                  <c:v>1.2589041661738039</c:v>
                </c:pt>
                <c:pt idx="102">
                  <c:v>1.2635891618872968</c:v>
                </c:pt>
                <c:pt idx="103">
                  <c:v>1.2699231463465603</c:v>
                </c:pt>
                <c:pt idx="104">
                  <c:v>1.2749001789373029</c:v>
                </c:pt>
                <c:pt idx="105">
                  <c:v>1.2810825395559029</c:v>
                </c:pt>
                <c:pt idx="106">
                  <c:v>1.2864314023564885</c:v>
                </c:pt>
                <c:pt idx="107">
                  <c:v>1.2909858915403758</c:v>
                </c:pt>
                <c:pt idx="108">
                  <c:v>1.2977568967033182</c:v>
                </c:pt>
                <c:pt idx="109">
                  <c:v>1.3024902296557426</c:v>
                </c:pt>
                <c:pt idx="110">
                  <c:v>1.3085843233263261</c:v>
                </c:pt>
                <c:pt idx="111">
                  <c:v>1.3139149447444805</c:v>
                </c:pt>
                <c:pt idx="112">
                  <c:v>1.3205600222648264</c:v>
                </c:pt>
                <c:pt idx="113">
                  <c:v>1.3256123925185404</c:v>
                </c:pt>
                <c:pt idx="114">
                  <c:v>1.3327118067349846</c:v>
                </c:pt>
                <c:pt idx="115">
                  <c:v>1.3390991674557731</c:v>
                </c:pt>
                <c:pt idx="116">
                  <c:v>1.3435344062297769</c:v>
                </c:pt>
                <c:pt idx="117">
                  <c:v>1.3496659209376334</c:v>
                </c:pt>
                <c:pt idx="118">
                  <c:v>1.3554324780687848</c:v>
                </c:pt>
                <c:pt idx="119">
                  <c:v>1.3598494644393895</c:v>
                </c:pt>
                <c:pt idx="120">
                  <c:v>1.3662346072585598</c:v>
                </c:pt>
                <c:pt idx="121">
                  <c:v>1.3718474362681965</c:v>
                </c:pt>
                <c:pt idx="122">
                  <c:v>1.3757161802208249</c:v>
                </c:pt>
                <c:pt idx="123">
                  <c:v>1.3831032493636748</c:v>
                </c:pt>
                <c:pt idx="124">
                  <c:v>1.3876112405979646</c:v>
                </c:pt>
                <c:pt idx="125">
                  <c:v>1.3882680749447407</c:v>
                </c:pt>
                <c:pt idx="126">
                  <c:v>1.3929740228104441</c:v>
                </c:pt>
                <c:pt idx="127">
                  <c:v>1.3987765232283196</c:v>
                </c:pt>
                <c:pt idx="128">
                  <c:v>1.4033430823997426</c:v>
                </c:pt>
                <c:pt idx="129">
                  <c:v>1.4115078317134155</c:v>
                </c:pt>
                <c:pt idx="130">
                  <c:v>1.4207306688940684</c:v>
                </c:pt>
                <c:pt idx="131">
                  <c:v>1.4222704934857426</c:v>
                </c:pt>
                <c:pt idx="132">
                  <c:v>1.4275105187957229</c:v>
                </c:pt>
                <c:pt idx="133">
                  <c:v>1.4302750427085256</c:v>
                </c:pt>
                <c:pt idx="134">
                  <c:v>1.4350702527686037</c:v>
                </c:pt>
                <c:pt idx="135">
                  <c:v>1.449844871643639</c:v>
                </c:pt>
                <c:pt idx="136">
                  <c:v>1.4613887017940965</c:v>
                </c:pt>
                <c:pt idx="137">
                  <c:v>1.470903186692885</c:v>
                </c:pt>
                <c:pt idx="138">
                  <c:v>1.4790491502902794</c:v>
                </c:pt>
                <c:pt idx="139">
                  <c:v>1.4852095600693029</c:v>
                </c:pt>
                <c:pt idx="140">
                  <c:v>1.4913649673015867</c:v>
                </c:pt>
                <c:pt idx="141">
                  <c:v>1.4979209283456951</c:v>
                </c:pt>
                <c:pt idx="142">
                  <c:v>1.5048657705323454</c:v>
                </c:pt>
                <c:pt idx="143">
                  <c:v>1.5078475623207996</c:v>
                </c:pt>
                <c:pt idx="144">
                  <c:v>1.5158298275504212</c:v>
                </c:pt>
                <c:pt idx="145">
                  <c:v>1.5240711819950827</c:v>
                </c:pt>
                <c:pt idx="146">
                  <c:v>1.5209711801559764</c:v>
                </c:pt>
                <c:pt idx="147">
                  <c:v>1.5050047587873376</c:v>
                </c:pt>
                <c:pt idx="148">
                  <c:v>1.4766826065427194</c:v>
                </c:pt>
                <c:pt idx="149">
                  <c:v>1.4425653578772013</c:v>
                </c:pt>
                <c:pt idx="150">
                  <c:v>1.3980811589689905</c:v>
                </c:pt>
                <c:pt idx="151">
                  <c:v>1.3555996385941753</c:v>
                </c:pt>
                <c:pt idx="152">
                  <c:v>1.3330076836862736</c:v>
                </c:pt>
                <c:pt idx="153">
                  <c:v>1.3358279979717769</c:v>
                </c:pt>
                <c:pt idx="154">
                  <c:v>1.3556191726320466</c:v>
                </c:pt>
                <c:pt idx="155">
                  <c:v>1.3931860981387176</c:v>
                </c:pt>
                <c:pt idx="156">
                  <c:v>1.4300576772817561</c:v>
                </c:pt>
                <c:pt idx="157">
                  <c:v>1.4640520505446655</c:v>
                </c:pt>
                <c:pt idx="158">
                  <c:v>1.4966788167382648</c:v>
                </c:pt>
                <c:pt idx="159">
                  <c:v>1.5202289796335224</c:v>
                </c:pt>
                <c:pt idx="160">
                  <c:v>1.5430094213010177</c:v>
                </c:pt>
                <c:pt idx="161">
                  <c:v>1.5641236586421519</c:v>
                </c:pt>
                <c:pt idx="162">
                  <c:v>1.5832672884158729</c:v>
                </c:pt>
                <c:pt idx="163">
                  <c:v>1.6031789158716956</c:v>
                </c:pt>
                <c:pt idx="164">
                  <c:v>1.6179347819784911</c:v>
                </c:pt>
                <c:pt idx="165">
                  <c:v>1.6351296266300002</c:v>
                </c:pt>
                <c:pt idx="166">
                  <c:v>1.6509605862667553</c:v>
                </c:pt>
                <c:pt idx="167">
                  <c:v>1.6638030486447317</c:v>
                </c:pt>
                <c:pt idx="168">
                  <c:v>1.6794385901257594</c:v>
                </c:pt>
                <c:pt idx="169">
                  <c:v>1.6922813955846412</c:v>
                </c:pt>
                <c:pt idx="170">
                  <c:v>1.7043114525304952</c:v>
                </c:pt>
                <c:pt idx="171">
                  <c:v>1.7177075961695767</c:v>
                </c:pt>
                <c:pt idx="172">
                  <c:v>1.7291253764766552</c:v>
                </c:pt>
                <c:pt idx="173">
                  <c:v>1.7414479568617829</c:v>
                </c:pt>
                <c:pt idx="174">
                  <c:v>1.7524959748832249</c:v>
                </c:pt>
                <c:pt idx="175">
                  <c:v>1.762735594943875</c:v>
                </c:pt>
                <c:pt idx="176">
                  <c:v>1.774892824685933</c:v>
                </c:pt>
                <c:pt idx="177">
                  <c:v>1.7849694530395939</c:v>
                </c:pt>
                <c:pt idx="178">
                  <c:v>1.7946925737389692</c:v>
                </c:pt>
                <c:pt idx="179">
                  <c:v>1.8080842811199094</c:v>
                </c:pt>
                <c:pt idx="180">
                  <c:v>1.8197107091892017</c:v>
                </c:pt>
                <c:pt idx="181">
                  <c:v>1.8311753696713342</c:v>
                </c:pt>
                <c:pt idx="182">
                  <c:v>1.8389536357684035</c:v>
                </c:pt>
                <c:pt idx="183">
                  <c:v>1.8511309892242924</c:v>
                </c:pt>
                <c:pt idx="184">
                  <c:v>1.8621114563797241</c:v>
                </c:pt>
                <c:pt idx="185">
                  <c:v>1.8716149549949821</c:v>
                </c:pt>
                <c:pt idx="186">
                  <c:v>1.879952340111503</c:v>
                </c:pt>
                <c:pt idx="187">
                  <c:v>1.890916997284259</c:v>
                </c:pt>
                <c:pt idx="188">
                  <c:v>1.9010336621164206</c:v>
                </c:pt>
                <c:pt idx="189">
                  <c:v>1.9118681952791061</c:v>
                </c:pt>
                <c:pt idx="190">
                  <c:v>1.9185982782034037</c:v>
                </c:pt>
                <c:pt idx="191">
                  <c:v>1.9283922206526294</c:v>
                </c:pt>
                <c:pt idx="192">
                  <c:v>1.9342088410140597</c:v>
                </c:pt>
                <c:pt idx="193">
                  <c:v>1.9423514824493655</c:v>
                </c:pt>
                <c:pt idx="194">
                  <c:v>1.9516156187446037</c:v>
                </c:pt>
                <c:pt idx="195">
                  <c:v>1.9580603395139642</c:v>
                </c:pt>
                <c:pt idx="196">
                  <c:v>1.965966617506018</c:v>
                </c:pt>
                <c:pt idx="197">
                  <c:v>1.9735507965195291</c:v>
                </c:pt>
                <c:pt idx="198">
                  <c:v>1.9803035334353394</c:v>
                </c:pt>
                <c:pt idx="199">
                  <c:v>1.9873241396317429</c:v>
                </c:pt>
                <c:pt idx="200">
                  <c:v>1.9918451529317034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A69-4839-865C-9A216539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11535"/>
        <c:axId val="405919023"/>
      </c:scatterChart>
      <c:valAx>
        <c:axId val="405911535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Frequency [MHz]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9023"/>
        <c:crosses val="autoZero"/>
        <c:crossBetween val="midCat"/>
        <c:majorUnit val="20"/>
        <c:minorUnit val="10"/>
      </c:valAx>
      <c:valAx>
        <c:axId val="405919023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SWR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1535"/>
        <c:crosses val="autoZero"/>
        <c:crossBetween val="midCat"/>
        <c:majorUnit val="1"/>
        <c:minorUnit val="0.2"/>
      </c:valAx>
    </c:plotArea>
    <c:legend>
      <c:legendPos val="r"/>
      <c:layout>
        <c:manualLayout>
          <c:xMode val="edge"/>
          <c:yMode val="edge"/>
          <c:x val="0.16663137978431311"/>
          <c:y val="9.1967681585493719E-2"/>
          <c:w val="0.46952602799650045"/>
          <c:h val="0.49345329492715134"/>
        </c:manualLayout>
      </c:layout>
      <c:overlay val="0"/>
      <c:spPr>
        <a:solidFill>
          <a:schemeClr val="accent1">
            <a:lumMod val="20000"/>
            <a:lumOff val="80000"/>
          </a:schemeClr>
        </a:solidFill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97308114974742E-2"/>
          <c:y val="3.8294168842471714E-2"/>
          <c:w val="0.87976125903596236"/>
          <c:h val="0.8071251276358079"/>
        </c:manualLayout>
      </c:layout>
      <c:scatterChart>
        <c:scatterStyle val="lineMarker"/>
        <c:varyColors val="0"/>
        <c:ser>
          <c:idx val="7"/>
          <c:order val="0"/>
          <c:tx>
            <c:strRef>
              <c:f>'Case 8-ft140-43'!$J$1</c:f>
              <c:strCache>
                <c:ptCount val="1"/>
                <c:pt idx="0">
                  <c:v>SWR(D/a=3.176, Core=140#43)</c:v>
                </c:pt>
              </c:strCache>
            </c:strRef>
          </c:tx>
          <c:marker>
            <c:symbol val="none"/>
          </c:marker>
          <c:xVal>
            <c:numRef>
              <c:f>'Case 8-ft140-43'!$A$2:$A$202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8-ft140-43'!$J$2:$J$202</c:f>
              <c:numCache>
                <c:formatCode>General</c:formatCode>
                <c:ptCount val="201"/>
                <c:pt idx="1">
                  <c:v>1.0622277220658924</c:v>
                </c:pt>
                <c:pt idx="2">
                  <c:v>1.0285570681311222</c:v>
                </c:pt>
                <c:pt idx="3">
                  <c:v>1.0185743971570171</c:v>
                </c:pt>
                <c:pt idx="4">
                  <c:v>1.0140983719635042</c:v>
                </c:pt>
                <c:pt idx="5">
                  <c:v>1.0116796390578033</c:v>
                </c:pt>
                <c:pt idx="6">
                  <c:v>1.0106571642679312</c:v>
                </c:pt>
                <c:pt idx="7">
                  <c:v>1.008269621065798</c:v>
                </c:pt>
                <c:pt idx="8">
                  <c:v>1.0072919224522292</c:v>
                </c:pt>
                <c:pt idx="9">
                  <c:v>1.0074914351645028</c:v>
                </c:pt>
                <c:pt idx="10">
                  <c:v>1.0076872306224081</c:v>
                </c:pt>
                <c:pt idx="11">
                  <c:v>1.0058295321259889</c:v>
                </c:pt>
                <c:pt idx="12">
                  <c:v>1.0054716637594607</c:v>
                </c:pt>
                <c:pt idx="13">
                  <c:v>1.0044492540693</c:v>
                </c:pt>
                <c:pt idx="14">
                  <c:v>1.0045683671111501</c:v>
                </c:pt>
                <c:pt idx="15">
                  <c:v>1.0046105921669839</c:v>
                </c:pt>
                <c:pt idx="16">
                  <c:v>1.0044270279143492</c:v>
                </c:pt>
                <c:pt idx="17">
                  <c:v>1.0040288458382347</c:v>
                </c:pt>
                <c:pt idx="18">
                  <c:v>1.0031109052237905</c:v>
                </c:pt>
                <c:pt idx="19">
                  <c:v>1.0027909581298131</c:v>
                </c:pt>
                <c:pt idx="20">
                  <c:v>1.0038538979754488</c:v>
                </c:pt>
                <c:pt idx="21">
                  <c:v>1.0039563704145802</c:v>
                </c:pt>
                <c:pt idx="22">
                  <c:v>1.0036998169845281</c:v>
                </c:pt>
                <c:pt idx="23">
                  <c:v>1.0044089536560714</c:v>
                </c:pt>
                <c:pt idx="24">
                  <c:v>1.0053939783638153</c:v>
                </c:pt>
                <c:pt idx="25">
                  <c:v>1.0061957344769845</c:v>
                </c:pt>
                <c:pt idx="26">
                  <c:v>1.0064888928200022</c:v>
                </c:pt>
                <c:pt idx="27">
                  <c:v>1.0069330309301323</c:v>
                </c:pt>
                <c:pt idx="28">
                  <c:v>1.0083926814940993</c:v>
                </c:pt>
                <c:pt idx="29">
                  <c:v>1.0093868349762236</c:v>
                </c:pt>
                <c:pt idx="30">
                  <c:v>1.010548097758309</c:v>
                </c:pt>
                <c:pt idx="31">
                  <c:v>1.0116844898257435</c:v>
                </c:pt>
                <c:pt idx="32">
                  <c:v>1.0129471668158179</c:v>
                </c:pt>
                <c:pt idx="33">
                  <c:v>1.0136843602326888</c:v>
                </c:pt>
                <c:pt idx="34">
                  <c:v>1.0138734191753844</c:v>
                </c:pt>
                <c:pt idx="35">
                  <c:v>1.0164511765537876</c:v>
                </c:pt>
                <c:pt idx="36">
                  <c:v>1.0162125780771849</c:v>
                </c:pt>
                <c:pt idx="37">
                  <c:v>1.0193224659368965</c:v>
                </c:pt>
                <c:pt idx="38">
                  <c:v>1.0205551347562398</c:v>
                </c:pt>
                <c:pt idx="39">
                  <c:v>1.0207808779554761</c:v>
                </c:pt>
                <c:pt idx="40">
                  <c:v>1.0214352311656867</c:v>
                </c:pt>
                <c:pt idx="41">
                  <c:v>1.0243855181321413</c:v>
                </c:pt>
                <c:pt idx="42">
                  <c:v>1.025113953608858</c:v>
                </c:pt>
                <c:pt idx="43">
                  <c:v>1.0265399358409444</c:v>
                </c:pt>
                <c:pt idx="44">
                  <c:v>1.0283741155719737</c:v>
                </c:pt>
                <c:pt idx="45">
                  <c:v>1.0295877317847786</c:v>
                </c:pt>
                <c:pt idx="46">
                  <c:v>1.0316129775981706</c:v>
                </c:pt>
                <c:pt idx="47">
                  <c:v>1.0327835867919974</c:v>
                </c:pt>
                <c:pt idx="48">
                  <c:v>1.0345986895231705</c:v>
                </c:pt>
                <c:pt idx="49">
                  <c:v>1.0373893160104788</c:v>
                </c:pt>
                <c:pt idx="50">
                  <c:v>1.040552881665465</c:v>
                </c:pt>
                <c:pt idx="51">
                  <c:v>1.043420025712219</c:v>
                </c:pt>
                <c:pt idx="52">
                  <c:v>1.048491950862652</c:v>
                </c:pt>
                <c:pt idx="53">
                  <c:v>1.0495518913575508</c:v>
                </c:pt>
                <c:pt idx="54">
                  <c:v>1.0489890105382251</c:v>
                </c:pt>
                <c:pt idx="55">
                  <c:v>1.0503578834229188</c:v>
                </c:pt>
                <c:pt idx="56">
                  <c:v>1.0523368771804982</c:v>
                </c:pt>
                <c:pt idx="57">
                  <c:v>1.0540869678086466</c:v>
                </c:pt>
                <c:pt idx="58">
                  <c:v>1.056779148029261</c:v>
                </c:pt>
                <c:pt idx="59">
                  <c:v>1.0588341391597607</c:v>
                </c:pt>
                <c:pt idx="60">
                  <c:v>1.0615545842410912</c:v>
                </c:pt>
                <c:pt idx="61">
                  <c:v>1.0631824408938872</c:v>
                </c:pt>
                <c:pt idx="62">
                  <c:v>1.0655324199950449</c:v>
                </c:pt>
                <c:pt idx="63">
                  <c:v>1.0667627617032318</c:v>
                </c:pt>
                <c:pt idx="64">
                  <c:v>1.0700018400261326</c:v>
                </c:pt>
                <c:pt idx="65">
                  <c:v>1.0717419574384994</c:v>
                </c:pt>
                <c:pt idx="66">
                  <c:v>1.0740754572921047</c:v>
                </c:pt>
                <c:pt idx="67">
                  <c:v>1.0763775224491396</c:v>
                </c:pt>
                <c:pt idx="68">
                  <c:v>1.0792179498483629</c:v>
                </c:pt>
                <c:pt idx="69">
                  <c:v>1.0809760907207275</c:v>
                </c:pt>
                <c:pt idx="70">
                  <c:v>1.0840420942904065</c:v>
                </c:pt>
                <c:pt idx="71">
                  <c:v>1.0862031571654254</c:v>
                </c:pt>
                <c:pt idx="72">
                  <c:v>1.0898293298997919</c:v>
                </c:pt>
                <c:pt idx="73">
                  <c:v>1.0926302305991449</c:v>
                </c:pt>
                <c:pt idx="74">
                  <c:v>1.0957941789100065</c:v>
                </c:pt>
                <c:pt idx="75">
                  <c:v>1.0976007198001116</c:v>
                </c:pt>
                <c:pt idx="76">
                  <c:v>1.1009057104597997</c:v>
                </c:pt>
                <c:pt idx="77">
                  <c:v>1.1032838100891313</c:v>
                </c:pt>
                <c:pt idx="78">
                  <c:v>1.1068321650661022</c:v>
                </c:pt>
                <c:pt idx="79">
                  <c:v>1.1100756464521422</c:v>
                </c:pt>
                <c:pt idx="80">
                  <c:v>1.1121933418352796</c:v>
                </c:pt>
                <c:pt idx="81">
                  <c:v>1.1157768264858379</c:v>
                </c:pt>
                <c:pt idx="82">
                  <c:v>1.1195775491744315</c:v>
                </c:pt>
                <c:pt idx="83">
                  <c:v>1.1235242885063483</c:v>
                </c:pt>
                <c:pt idx="84">
                  <c:v>1.1265606205233027</c:v>
                </c:pt>
                <c:pt idx="85">
                  <c:v>1.12964826289269</c:v>
                </c:pt>
                <c:pt idx="86">
                  <c:v>1.1336873430321115</c:v>
                </c:pt>
                <c:pt idx="87">
                  <c:v>1.1370933620256711</c:v>
                </c:pt>
                <c:pt idx="88">
                  <c:v>1.1408044041898824</c:v>
                </c:pt>
                <c:pt idx="89">
                  <c:v>1.1445080458735206</c:v>
                </c:pt>
                <c:pt idx="90">
                  <c:v>1.1486712640715431</c:v>
                </c:pt>
                <c:pt idx="91">
                  <c:v>1.1514372405548028</c:v>
                </c:pt>
                <c:pt idx="92">
                  <c:v>1.1563183283472958</c:v>
                </c:pt>
                <c:pt idx="93">
                  <c:v>1.1594405001154522</c:v>
                </c:pt>
                <c:pt idx="94">
                  <c:v>1.1635381289479281</c:v>
                </c:pt>
                <c:pt idx="95">
                  <c:v>1.1673167721225757</c:v>
                </c:pt>
                <c:pt idx="96">
                  <c:v>1.1707593061866219</c:v>
                </c:pt>
                <c:pt idx="97">
                  <c:v>1.1762559551597143</c:v>
                </c:pt>
                <c:pt idx="98">
                  <c:v>1.1795375879406862</c:v>
                </c:pt>
                <c:pt idx="99">
                  <c:v>1.1844970980084526</c:v>
                </c:pt>
                <c:pt idx="100">
                  <c:v>1.1885866350804377</c:v>
                </c:pt>
                <c:pt idx="101">
                  <c:v>1.1938583850127225</c:v>
                </c:pt>
                <c:pt idx="102">
                  <c:v>1.1971154100663157</c:v>
                </c:pt>
                <c:pt idx="103">
                  <c:v>1.2018417900921419</c:v>
                </c:pt>
                <c:pt idx="104">
                  <c:v>1.2062919752695924</c:v>
                </c:pt>
                <c:pt idx="105">
                  <c:v>1.2106885106795722</c:v>
                </c:pt>
                <c:pt idx="106">
                  <c:v>1.2157241342701177</c:v>
                </c:pt>
                <c:pt idx="107">
                  <c:v>1.2203775319355261</c:v>
                </c:pt>
                <c:pt idx="108">
                  <c:v>1.225121100795483</c:v>
                </c:pt>
                <c:pt idx="109">
                  <c:v>1.2282999177274461</c:v>
                </c:pt>
                <c:pt idx="110">
                  <c:v>1.2350569770150743</c:v>
                </c:pt>
                <c:pt idx="111">
                  <c:v>1.2380466238833117</c:v>
                </c:pt>
                <c:pt idx="112">
                  <c:v>1.2448910959707102</c:v>
                </c:pt>
                <c:pt idx="113">
                  <c:v>1.2495453390624516</c:v>
                </c:pt>
                <c:pt idx="114">
                  <c:v>1.2539942654914296</c:v>
                </c:pt>
                <c:pt idx="115">
                  <c:v>1.2594661216673801</c:v>
                </c:pt>
                <c:pt idx="116">
                  <c:v>1.2638349561237139</c:v>
                </c:pt>
                <c:pt idx="117">
                  <c:v>1.2692043382962719</c:v>
                </c:pt>
                <c:pt idx="118">
                  <c:v>1.2736925198803604</c:v>
                </c:pt>
                <c:pt idx="119">
                  <c:v>1.2798772618050394</c:v>
                </c:pt>
                <c:pt idx="120">
                  <c:v>1.2851512130871643</c:v>
                </c:pt>
                <c:pt idx="121">
                  <c:v>1.2905643747857218</c:v>
                </c:pt>
                <c:pt idx="122">
                  <c:v>1.2957247749173078</c:v>
                </c:pt>
                <c:pt idx="123">
                  <c:v>1.3005542603812257</c:v>
                </c:pt>
                <c:pt idx="124">
                  <c:v>1.3045144600839782</c:v>
                </c:pt>
                <c:pt idx="125">
                  <c:v>1.3127162223617361</c:v>
                </c:pt>
                <c:pt idx="126">
                  <c:v>1.3176010820662847</c:v>
                </c:pt>
                <c:pt idx="127">
                  <c:v>1.3211219802812462</c:v>
                </c:pt>
                <c:pt idx="128">
                  <c:v>1.3291798517578401</c:v>
                </c:pt>
                <c:pt idx="129">
                  <c:v>1.3359464277066537</c:v>
                </c:pt>
                <c:pt idx="130">
                  <c:v>1.3443201508959268</c:v>
                </c:pt>
                <c:pt idx="131">
                  <c:v>1.3502609258254579</c:v>
                </c:pt>
                <c:pt idx="132">
                  <c:v>1.3547447313610217</c:v>
                </c:pt>
                <c:pt idx="133">
                  <c:v>1.3610949337302731</c:v>
                </c:pt>
                <c:pt idx="134">
                  <c:v>1.3648190378742591</c:v>
                </c:pt>
                <c:pt idx="135">
                  <c:v>1.3727601496296031</c:v>
                </c:pt>
                <c:pt idx="136">
                  <c:v>1.3804672636711559</c:v>
                </c:pt>
                <c:pt idx="137">
                  <c:v>1.3886848252013773</c:v>
                </c:pt>
                <c:pt idx="138">
                  <c:v>1.3980308412836562</c:v>
                </c:pt>
                <c:pt idx="139">
                  <c:v>1.4065445767131497</c:v>
                </c:pt>
                <c:pt idx="140">
                  <c:v>1.4136735241584635</c:v>
                </c:pt>
                <c:pt idx="141">
                  <c:v>1.4216776846217871</c:v>
                </c:pt>
                <c:pt idx="142">
                  <c:v>1.4299755303814212</c:v>
                </c:pt>
                <c:pt idx="143">
                  <c:v>1.4383352287859625</c:v>
                </c:pt>
                <c:pt idx="144">
                  <c:v>1.4459020131953462</c:v>
                </c:pt>
                <c:pt idx="145">
                  <c:v>1.4552684954905524</c:v>
                </c:pt>
                <c:pt idx="146">
                  <c:v>1.4638774285796894</c:v>
                </c:pt>
                <c:pt idx="147">
                  <c:v>1.4706698584681903</c:v>
                </c:pt>
                <c:pt idx="148">
                  <c:v>1.4788616528090415</c:v>
                </c:pt>
                <c:pt idx="149">
                  <c:v>1.486277382548717</c:v>
                </c:pt>
                <c:pt idx="150">
                  <c:v>1.4922161553171818</c:v>
                </c:pt>
                <c:pt idx="151">
                  <c:v>1.5007018785042714</c:v>
                </c:pt>
                <c:pt idx="152">
                  <c:v>1.5094233571003732</c:v>
                </c:pt>
                <c:pt idx="153">
                  <c:v>1.5182305841160224</c:v>
                </c:pt>
                <c:pt idx="154">
                  <c:v>1.5298430632212023</c:v>
                </c:pt>
                <c:pt idx="155">
                  <c:v>1.5396349566847289</c:v>
                </c:pt>
                <c:pt idx="156">
                  <c:v>1.5502164857521983</c:v>
                </c:pt>
                <c:pt idx="157">
                  <c:v>1.5610367571756585</c:v>
                </c:pt>
                <c:pt idx="158">
                  <c:v>1.5700516256802164</c:v>
                </c:pt>
                <c:pt idx="159">
                  <c:v>1.5828514033452905</c:v>
                </c:pt>
                <c:pt idx="160">
                  <c:v>1.5950310551702778</c:v>
                </c:pt>
                <c:pt idx="161">
                  <c:v>1.6044317445102667</c:v>
                </c:pt>
                <c:pt idx="162">
                  <c:v>1.6171102523786529</c:v>
                </c:pt>
                <c:pt idx="163">
                  <c:v>1.6280014204686686</c:v>
                </c:pt>
                <c:pt idx="164">
                  <c:v>1.637694861934377</c:v>
                </c:pt>
                <c:pt idx="165">
                  <c:v>1.6479913838009141</c:v>
                </c:pt>
                <c:pt idx="166">
                  <c:v>1.6567737250517844</c:v>
                </c:pt>
                <c:pt idx="167">
                  <c:v>1.667278507004964</c:v>
                </c:pt>
                <c:pt idx="168">
                  <c:v>1.6787348989914777</c:v>
                </c:pt>
                <c:pt idx="169">
                  <c:v>1.688148717726391</c:v>
                </c:pt>
                <c:pt idx="170">
                  <c:v>1.6964662500951322</c:v>
                </c:pt>
                <c:pt idx="171">
                  <c:v>1.706080768291234</c:v>
                </c:pt>
                <c:pt idx="172">
                  <c:v>1.7128962042722415</c:v>
                </c:pt>
                <c:pt idx="173">
                  <c:v>1.7217131484160639</c:v>
                </c:pt>
                <c:pt idx="174">
                  <c:v>1.7296972657555965</c:v>
                </c:pt>
                <c:pt idx="175">
                  <c:v>1.7375547642374216</c:v>
                </c:pt>
                <c:pt idx="176">
                  <c:v>1.7472180658943641</c:v>
                </c:pt>
                <c:pt idx="177">
                  <c:v>1.7556232647976227</c:v>
                </c:pt>
                <c:pt idx="178">
                  <c:v>1.7643964903891471</c:v>
                </c:pt>
                <c:pt idx="179">
                  <c:v>1.7720819955512861</c:v>
                </c:pt>
                <c:pt idx="180">
                  <c:v>1.7788677361760807</c:v>
                </c:pt>
                <c:pt idx="181">
                  <c:v>1.7868551727967452</c:v>
                </c:pt>
                <c:pt idx="182">
                  <c:v>1.7935696760251179</c:v>
                </c:pt>
                <c:pt idx="183">
                  <c:v>1.801819111749823</c:v>
                </c:pt>
                <c:pt idx="184">
                  <c:v>1.8079088338405505</c:v>
                </c:pt>
                <c:pt idx="185">
                  <c:v>1.8169753425930109</c:v>
                </c:pt>
                <c:pt idx="186">
                  <c:v>1.8250605529684787</c:v>
                </c:pt>
                <c:pt idx="187">
                  <c:v>1.8329669669157262</c:v>
                </c:pt>
                <c:pt idx="188">
                  <c:v>1.8455931160298125</c:v>
                </c:pt>
                <c:pt idx="189">
                  <c:v>1.8571093874304565</c:v>
                </c:pt>
                <c:pt idx="190">
                  <c:v>1.8691845271144762</c:v>
                </c:pt>
                <c:pt idx="191">
                  <c:v>1.8820314391746482</c:v>
                </c:pt>
                <c:pt idx="192">
                  <c:v>1.8963299551308583</c:v>
                </c:pt>
                <c:pt idx="193">
                  <c:v>1.9082767335135888</c:v>
                </c:pt>
                <c:pt idx="194">
                  <c:v>1.9243426422573471</c:v>
                </c:pt>
                <c:pt idx="195">
                  <c:v>1.9379601798300905</c:v>
                </c:pt>
                <c:pt idx="196">
                  <c:v>1.9545365491939426</c:v>
                </c:pt>
                <c:pt idx="197">
                  <c:v>1.9667920472267608</c:v>
                </c:pt>
                <c:pt idx="198">
                  <c:v>1.982520540269737</c:v>
                </c:pt>
                <c:pt idx="199">
                  <c:v>1.9986506927799139</c:v>
                </c:pt>
                <c:pt idx="200">
                  <c:v>2.0114666140342705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FCD-4730-A721-D526C35B2FDF}"/>
            </c:ext>
          </c:extLst>
        </c:ser>
        <c:ser>
          <c:idx val="6"/>
          <c:order val="1"/>
          <c:tx>
            <c:strRef>
              <c:f>'Case 1'!$J$1</c:f>
              <c:strCache>
                <c:ptCount val="1"/>
                <c:pt idx="0">
                  <c:v>SWR(D/a=2.083, Core=140#43)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1'!$J$2:$J$202</c:f>
              <c:numCache>
                <c:formatCode>General</c:formatCode>
                <c:ptCount val="201"/>
                <c:pt idx="1">
                  <c:v>1.045037503929144</c:v>
                </c:pt>
                <c:pt idx="2">
                  <c:v>1.0068088065329435</c:v>
                </c:pt>
                <c:pt idx="3">
                  <c:v>1.0367797323986354</c:v>
                </c:pt>
                <c:pt idx="4">
                  <c:v>1.0602134923609765</c:v>
                </c:pt>
                <c:pt idx="5">
                  <c:v>1.0816374877274362</c:v>
                </c:pt>
                <c:pt idx="6">
                  <c:v>1.103126602588347</c:v>
                </c:pt>
                <c:pt idx="7">
                  <c:v>1.1242738277254549</c:v>
                </c:pt>
                <c:pt idx="8">
                  <c:v>1.1449318278716798</c:v>
                </c:pt>
                <c:pt idx="9">
                  <c:v>1.166330228988548</c:v>
                </c:pt>
                <c:pt idx="10">
                  <c:v>1.1881537430541886</c:v>
                </c:pt>
                <c:pt idx="11">
                  <c:v>1.2102687935845959</c:v>
                </c:pt>
                <c:pt idx="12">
                  <c:v>1.2317087981908073</c:v>
                </c:pt>
                <c:pt idx="13">
                  <c:v>1.2545981144450395</c:v>
                </c:pt>
                <c:pt idx="14">
                  <c:v>1.2766498594744071</c:v>
                </c:pt>
                <c:pt idx="15">
                  <c:v>1.3011140212301862</c:v>
                </c:pt>
                <c:pt idx="16">
                  <c:v>1.3239572437459999</c:v>
                </c:pt>
                <c:pt idx="17">
                  <c:v>1.3479070528911909</c:v>
                </c:pt>
                <c:pt idx="18">
                  <c:v>1.3720804169827885</c:v>
                </c:pt>
                <c:pt idx="19">
                  <c:v>1.3952478517660485</c:v>
                </c:pt>
                <c:pt idx="20">
                  <c:v>1.4204421730890273</c:v>
                </c:pt>
                <c:pt idx="21">
                  <c:v>1.4450422380074854</c:v>
                </c:pt>
                <c:pt idx="22">
                  <c:v>1.4708370395558028</c:v>
                </c:pt>
                <c:pt idx="23">
                  <c:v>1.4969875332512426</c:v>
                </c:pt>
                <c:pt idx="24">
                  <c:v>1.5231994832486466</c:v>
                </c:pt>
                <c:pt idx="25">
                  <c:v>1.5499693004181032</c:v>
                </c:pt>
                <c:pt idx="26">
                  <c:v>1.5766383476427046</c:v>
                </c:pt>
                <c:pt idx="27">
                  <c:v>1.6029208892068838</c:v>
                </c:pt>
                <c:pt idx="28">
                  <c:v>1.6309481895006179</c:v>
                </c:pt>
                <c:pt idx="29">
                  <c:v>1.6583623224804611</c:v>
                </c:pt>
                <c:pt idx="30">
                  <c:v>1.6851511385930904</c:v>
                </c:pt>
                <c:pt idx="31">
                  <c:v>1.7152288459782365</c:v>
                </c:pt>
                <c:pt idx="32">
                  <c:v>1.74319316587714</c:v>
                </c:pt>
                <c:pt idx="33">
                  <c:v>1.7710797887331149</c:v>
                </c:pt>
                <c:pt idx="34">
                  <c:v>1.8003002494361258</c:v>
                </c:pt>
                <c:pt idx="35">
                  <c:v>1.831631195883078</c:v>
                </c:pt>
                <c:pt idx="36">
                  <c:v>1.8571530164296308</c:v>
                </c:pt>
                <c:pt idx="37">
                  <c:v>1.8863086079053597</c:v>
                </c:pt>
                <c:pt idx="38">
                  <c:v>1.9169488131913004</c:v>
                </c:pt>
                <c:pt idx="39">
                  <c:v>1.9522125456099364</c:v>
                </c:pt>
                <c:pt idx="40">
                  <c:v>1.982359257931116</c:v>
                </c:pt>
                <c:pt idx="41">
                  <c:v>2.0127733902117839</c:v>
                </c:pt>
                <c:pt idx="42">
                  <c:v>2.0504214767834825</c:v>
                </c:pt>
                <c:pt idx="43">
                  <c:v>2.0788467784073745</c:v>
                </c:pt>
                <c:pt idx="44">
                  <c:v>2.1070334550542276</c:v>
                </c:pt>
                <c:pt idx="45">
                  <c:v>2.1400632831447584</c:v>
                </c:pt>
                <c:pt idx="46">
                  <c:v>2.17776655060741</c:v>
                </c:pt>
                <c:pt idx="47">
                  <c:v>2.215304114449423</c:v>
                </c:pt>
                <c:pt idx="48">
                  <c:v>2.2420553238488079</c:v>
                </c:pt>
                <c:pt idx="49">
                  <c:v>2.2806730399484243</c:v>
                </c:pt>
                <c:pt idx="50">
                  <c:v>2.3164867387811623</c:v>
                </c:pt>
                <c:pt idx="51">
                  <c:v>2.3467294777284184</c:v>
                </c:pt>
                <c:pt idx="52">
                  <c:v>2.382647823562583</c:v>
                </c:pt>
                <c:pt idx="53">
                  <c:v>2.4133614302478468</c:v>
                </c:pt>
                <c:pt idx="54">
                  <c:v>2.4472234200981595</c:v>
                </c:pt>
                <c:pt idx="55">
                  <c:v>2.4823867187417297</c:v>
                </c:pt>
                <c:pt idx="56">
                  <c:v>2.5218793897548171</c:v>
                </c:pt>
                <c:pt idx="57">
                  <c:v>2.5569099783095646</c:v>
                </c:pt>
                <c:pt idx="58">
                  <c:v>2.5922282957912595</c:v>
                </c:pt>
                <c:pt idx="59">
                  <c:v>2.6292543585763908</c:v>
                </c:pt>
                <c:pt idx="60">
                  <c:v>2.663835299671772</c:v>
                </c:pt>
                <c:pt idx="61">
                  <c:v>2.7000488586534375</c:v>
                </c:pt>
                <c:pt idx="62">
                  <c:v>2.739439349950159</c:v>
                </c:pt>
                <c:pt idx="63">
                  <c:v>2.7744859557345425</c:v>
                </c:pt>
                <c:pt idx="64">
                  <c:v>2.8128151002578052</c:v>
                </c:pt>
                <c:pt idx="65">
                  <c:v>2.8496735165582505</c:v>
                </c:pt>
                <c:pt idx="66">
                  <c:v>2.888025603095544</c:v>
                </c:pt>
                <c:pt idx="67">
                  <c:v>2.9231259216648389</c:v>
                </c:pt>
                <c:pt idx="68">
                  <c:v>2.9651786642192737</c:v>
                </c:pt>
                <c:pt idx="69">
                  <c:v>3.0033747489433176</c:v>
                </c:pt>
                <c:pt idx="70">
                  <c:v>3.0397912684323471</c:v>
                </c:pt>
                <c:pt idx="71">
                  <c:v>3.0795843060616326</c:v>
                </c:pt>
                <c:pt idx="72">
                  <c:v>3.1173902143942489</c:v>
                </c:pt>
                <c:pt idx="73">
                  <c:v>3.1604344333629615</c:v>
                </c:pt>
                <c:pt idx="74">
                  <c:v>3.1956985623535767</c:v>
                </c:pt>
                <c:pt idx="75">
                  <c:v>3.2364195954766499</c:v>
                </c:pt>
                <c:pt idx="76">
                  <c:v>3.2743794993944193</c:v>
                </c:pt>
                <c:pt idx="77">
                  <c:v>3.3164064836591982</c:v>
                </c:pt>
                <c:pt idx="78">
                  <c:v>3.353075455642899</c:v>
                </c:pt>
                <c:pt idx="79">
                  <c:v>3.3966338829566234</c:v>
                </c:pt>
                <c:pt idx="80">
                  <c:v>3.433942069514142</c:v>
                </c:pt>
                <c:pt idx="81">
                  <c:v>3.4758216517506519</c:v>
                </c:pt>
                <c:pt idx="82">
                  <c:v>3.5149918611212647</c:v>
                </c:pt>
                <c:pt idx="83">
                  <c:v>3.5528919981790952</c:v>
                </c:pt>
                <c:pt idx="84">
                  <c:v>3.5964593477229005</c:v>
                </c:pt>
                <c:pt idx="85">
                  <c:v>3.6375067704027191</c:v>
                </c:pt>
                <c:pt idx="86">
                  <c:v>3.6755180954538735</c:v>
                </c:pt>
                <c:pt idx="87">
                  <c:v>3.7144003135442585</c:v>
                </c:pt>
                <c:pt idx="88">
                  <c:v>3.7579994863040564</c:v>
                </c:pt>
                <c:pt idx="89">
                  <c:v>3.7970088853047224</c:v>
                </c:pt>
                <c:pt idx="90">
                  <c:v>3.8280898823127987</c:v>
                </c:pt>
                <c:pt idx="91">
                  <c:v>3.8735828999273054</c:v>
                </c:pt>
                <c:pt idx="92">
                  <c:v>3.9174304243112417</c:v>
                </c:pt>
                <c:pt idx="93">
                  <c:v>3.957297217942024</c:v>
                </c:pt>
                <c:pt idx="94">
                  <c:v>4.0072065565900745</c:v>
                </c:pt>
                <c:pt idx="95">
                  <c:v>4.0442525898511876</c:v>
                </c:pt>
                <c:pt idx="96">
                  <c:v>4.0809131027467629</c:v>
                </c:pt>
                <c:pt idx="97">
                  <c:v>4.1199765438855591</c:v>
                </c:pt>
                <c:pt idx="98">
                  <c:v>4.1615473065754145</c:v>
                </c:pt>
                <c:pt idx="99">
                  <c:v>4.1995886827539746</c:v>
                </c:pt>
                <c:pt idx="100">
                  <c:v>4.231763996773835</c:v>
                </c:pt>
                <c:pt idx="101">
                  <c:v>4.2804090544138846</c:v>
                </c:pt>
                <c:pt idx="102">
                  <c:v>4.321900901670527</c:v>
                </c:pt>
                <c:pt idx="103">
                  <c:v>4.3617214778210158</c:v>
                </c:pt>
                <c:pt idx="104">
                  <c:v>4.4034456518887275</c:v>
                </c:pt>
                <c:pt idx="105">
                  <c:v>4.4449961416949977</c:v>
                </c:pt>
                <c:pt idx="106">
                  <c:v>4.4877392448135636</c:v>
                </c:pt>
                <c:pt idx="107">
                  <c:v>4.5245320686026176</c:v>
                </c:pt>
                <c:pt idx="108">
                  <c:v>4.5683292516640162</c:v>
                </c:pt>
                <c:pt idx="109">
                  <c:v>4.609128254442874</c:v>
                </c:pt>
                <c:pt idx="110">
                  <c:v>4.6540554193033588</c:v>
                </c:pt>
                <c:pt idx="111">
                  <c:v>4.6933981096448099</c:v>
                </c:pt>
                <c:pt idx="112">
                  <c:v>4.7412444135629075</c:v>
                </c:pt>
                <c:pt idx="113">
                  <c:v>4.7776038804289716</c:v>
                </c:pt>
                <c:pt idx="114">
                  <c:v>4.8142146195113247</c:v>
                </c:pt>
                <c:pt idx="115">
                  <c:v>4.8654521762232301</c:v>
                </c:pt>
                <c:pt idx="116">
                  <c:v>4.9071618209813792</c:v>
                </c:pt>
                <c:pt idx="117">
                  <c:v>4.9430234076858239</c:v>
                </c:pt>
                <c:pt idx="118">
                  <c:v>4.9899744300351161</c:v>
                </c:pt>
                <c:pt idx="119">
                  <c:v>5.0322266224728915</c:v>
                </c:pt>
                <c:pt idx="120">
                  <c:v>5.0708456668419348</c:v>
                </c:pt>
                <c:pt idx="121">
                  <c:v>5.1194615183272782</c:v>
                </c:pt>
                <c:pt idx="122">
                  <c:v>5.16372994181578</c:v>
                </c:pt>
                <c:pt idx="123">
                  <c:v>5.2209560789501239</c:v>
                </c:pt>
                <c:pt idx="124">
                  <c:v>5.2433554457860003</c:v>
                </c:pt>
                <c:pt idx="125">
                  <c:v>5.2899368855161732</c:v>
                </c:pt>
                <c:pt idx="126">
                  <c:v>5.3310727149221799</c:v>
                </c:pt>
                <c:pt idx="127">
                  <c:v>5.3646511706071429</c:v>
                </c:pt>
                <c:pt idx="128">
                  <c:v>5.4120569070046933</c:v>
                </c:pt>
                <c:pt idx="129">
                  <c:v>5.4735657937020825</c:v>
                </c:pt>
                <c:pt idx="130">
                  <c:v>5.5241371202913827</c:v>
                </c:pt>
                <c:pt idx="131">
                  <c:v>5.549033704591646</c:v>
                </c:pt>
                <c:pt idx="132">
                  <c:v>5.6045493367410808</c:v>
                </c:pt>
                <c:pt idx="133">
                  <c:v>5.6430451080552144</c:v>
                </c:pt>
                <c:pt idx="134">
                  <c:v>5.6880365836618614</c:v>
                </c:pt>
                <c:pt idx="135">
                  <c:v>5.7250829414641169</c:v>
                </c:pt>
                <c:pt idx="136">
                  <c:v>5.7769108772313267</c:v>
                </c:pt>
                <c:pt idx="137">
                  <c:v>5.8262257404993703</c:v>
                </c:pt>
                <c:pt idx="138">
                  <c:v>5.8708410971529679</c:v>
                </c:pt>
                <c:pt idx="139">
                  <c:v>5.9125005446634802</c:v>
                </c:pt>
                <c:pt idx="140">
                  <c:v>5.9537114588523679</c:v>
                </c:pt>
                <c:pt idx="141">
                  <c:v>6.0081474207722367</c:v>
                </c:pt>
                <c:pt idx="142">
                  <c:v>6.048714221603559</c:v>
                </c:pt>
                <c:pt idx="143">
                  <c:v>6.089918338387271</c:v>
                </c:pt>
                <c:pt idx="144">
                  <c:v>6.1321423825416259</c:v>
                </c:pt>
                <c:pt idx="145">
                  <c:v>6.1777451160023791</c:v>
                </c:pt>
                <c:pt idx="146">
                  <c:v>6.2299091252609777</c:v>
                </c:pt>
                <c:pt idx="147">
                  <c:v>6.2656836405086125</c:v>
                </c:pt>
                <c:pt idx="148">
                  <c:v>6.3066452523307515</c:v>
                </c:pt>
                <c:pt idx="149">
                  <c:v>6.346013244692668</c:v>
                </c:pt>
                <c:pt idx="150">
                  <c:v>6.3940374710861851</c:v>
                </c:pt>
                <c:pt idx="151">
                  <c:v>6.4278832042404792</c:v>
                </c:pt>
                <c:pt idx="152">
                  <c:v>6.468976633329131</c:v>
                </c:pt>
                <c:pt idx="153">
                  <c:v>6.5200021391062819</c:v>
                </c:pt>
                <c:pt idx="154">
                  <c:v>6.5715920987450067</c:v>
                </c:pt>
                <c:pt idx="155">
                  <c:v>6.6036010243875838</c:v>
                </c:pt>
                <c:pt idx="156">
                  <c:v>6.6474553858481729</c:v>
                </c:pt>
                <c:pt idx="157">
                  <c:v>6.6885397540183025</c:v>
                </c:pt>
                <c:pt idx="158">
                  <c:v>6.739254913443653</c:v>
                </c:pt>
                <c:pt idx="159">
                  <c:v>6.7738816266005051</c:v>
                </c:pt>
                <c:pt idx="160">
                  <c:v>6.8351356077196588</c:v>
                </c:pt>
                <c:pt idx="161">
                  <c:v>6.8941820214822371</c:v>
                </c:pt>
                <c:pt idx="162">
                  <c:v>6.9550370742837524</c:v>
                </c:pt>
                <c:pt idx="163">
                  <c:v>7.0018884593801634</c:v>
                </c:pt>
                <c:pt idx="164">
                  <c:v>7.0306512141415221</c:v>
                </c:pt>
                <c:pt idx="165">
                  <c:v>7.1019130194710307</c:v>
                </c:pt>
                <c:pt idx="166">
                  <c:v>7.1478077543092606</c:v>
                </c:pt>
                <c:pt idx="167">
                  <c:v>7.1907832644834606</c:v>
                </c:pt>
                <c:pt idx="168">
                  <c:v>7.2375959737941411</c:v>
                </c:pt>
                <c:pt idx="169">
                  <c:v>7.2763938875245602</c:v>
                </c:pt>
                <c:pt idx="170">
                  <c:v>7.3190375916580397</c:v>
                </c:pt>
                <c:pt idx="171">
                  <c:v>7.3622902810922541</c:v>
                </c:pt>
                <c:pt idx="172">
                  <c:v>7.4059407880333481</c:v>
                </c:pt>
                <c:pt idx="173">
                  <c:v>7.4158340826000417</c:v>
                </c:pt>
                <c:pt idx="174">
                  <c:v>7.4530182371870319</c:v>
                </c:pt>
                <c:pt idx="175">
                  <c:v>7.4914585659402624</c:v>
                </c:pt>
                <c:pt idx="176">
                  <c:v>7.504761181431082</c:v>
                </c:pt>
                <c:pt idx="177">
                  <c:v>7.521315196756043</c:v>
                </c:pt>
                <c:pt idx="178">
                  <c:v>7.5561529782986137</c:v>
                </c:pt>
                <c:pt idx="179">
                  <c:v>7.5842453310322586</c:v>
                </c:pt>
                <c:pt idx="180">
                  <c:v>7.6128211597941284</c:v>
                </c:pt>
                <c:pt idx="181">
                  <c:v>7.6671895746786296</c:v>
                </c:pt>
                <c:pt idx="182">
                  <c:v>7.692401384481407</c:v>
                </c:pt>
                <c:pt idx="183">
                  <c:v>7.7501436611729533</c:v>
                </c:pt>
                <c:pt idx="184">
                  <c:v>7.809022688243564</c:v>
                </c:pt>
                <c:pt idx="185">
                  <c:v>7.8532860279807712</c:v>
                </c:pt>
                <c:pt idx="186">
                  <c:v>7.9155426407871214</c:v>
                </c:pt>
                <c:pt idx="187">
                  <c:v>7.9921163509794324</c:v>
                </c:pt>
                <c:pt idx="188">
                  <c:v>8.0531445126125423</c:v>
                </c:pt>
                <c:pt idx="189">
                  <c:v>8.1211663468597806</c:v>
                </c:pt>
                <c:pt idx="190">
                  <c:v>8.1918204823300229</c:v>
                </c:pt>
                <c:pt idx="191">
                  <c:v>8.2586688156332624</c:v>
                </c:pt>
                <c:pt idx="192">
                  <c:v>8.3252812370780447</c:v>
                </c:pt>
                <c:pt idx="193">
                  <c:v>8.4063160631861304</c:v>
                </c:pt>
                <c:pt idx="194">
                  <c:v>8.4316501495250868</c:v>
                </c:pt>
                <c:pt idx="195">
                  <c:v>8.5123769732826222</c:v>
                </c:pt>
                <c:pt idx="196">
                  <c:v>8.5794979184450053</c:v>
                </c:pt>
                <c:pt idx="197">
                  <c:v>8.6467861377958677</c:v>
                </c:pt>
                <c:pt idx="198">
                  <c:v>8.7114337853947017</c:v>
                </c:pt>
                <c:pt idx="199">
                  <c:v>8.765446999146377</c:v>
                </c:pt>
                <c:pt idx="200">
                  <c:v>8.8139696631487876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CD-4730-A721-D526C35B2FDF}"/>
            </c:ext>
          </c:extLst>
        </c:ser>
        <c:ser>
          <c:idx val="5"/>
          <c:order val="2"/>
          <c:tx>
            <c:strRef>
              <c:f>Case6!$J$1</c:f>
              <c:strCache>
                <c:ptCount val="1"/>
                <c:pt idx="0">
                  <c:v>SWR(D/a=3.938, Core=240#43)</c:v>
                </c:pt>
              </c:strCache>
            </c:strRef>
          </c:tx>
          <c:marker>
            <c:symbol val="none"/>
          </c:marker>
          <c:xVal>
            <c:numRef>
              <c:f>Case6!$A$2:$A$202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Case6!$J$2:$J$202</c:f>
              <c:numCache>
                <c:formatCode>General</c:formatCode>
                <c:ptCount val="201"/>
                <c:pt idx="1">
                  <c:v>1.0560919863446867</c:v>
                </c:pt>
                <c:pt idx="2">
                  <c:v>1.0276199035280449</c:v>
                </c:pt>
                <c:pt idx="3">
                  <c:v>1.0202040608121725</c:v>
                </c:pt>
                <c:pt idx="4">
                  <c:v>1.0176047515791669</c:v>
                </c:pt>
                <c:pt idx="5">
                  <c:v>1.0179748569371108</c:v>
                </c:pt>
                <c:pt idx="6">
                  <c:v>1.0186071076182399</c:v>
                </c:pt>
                <c:pt idx="7">
                  <c:v>1.0191968246173413</c:v>
                </c:pt>
                <c:pt idx="8">
                  <c:v>1.0200051519119722</c:v>
                </c:pt>
                <c:pt idx="9">
                  <c:v>1.0220420809108735</c:v>
                </c:pt>
                <c:pt idx="10">
                  <c:v>1.0232660208247195</c:v>
                </c:pt>
                <c:pt idx="11">
                  <c:v>1.0242897279377965</c:v>
                </c:pt>
                <c:pt idx="12">
                  <c:v>1.0265472461254723</c:v>
                </c:pt>
                <c:pt idx="13">
                  <c:v>1.0284105532341561</c:v>
                </c:pt>
                <c:pt idx="14">
                  <c:v>1.0300803232296902</c:v>
                </c:pt>
                <c:pt idx="15">
                  <c:v>1.0311593017715319</c:v>
                </c:pt>
                <c:pt idx="16">
                  <c:v>1.0334488851207531</c:v>
                </c:pt>
                <c:pt idx="17">
                  <c:v>1.0347348575266895</c:v>
                </c:pt>
                <c:pt idx="18">
                  <c:v>1.0361729259917256</c:v>
                </c:pt>
                <c:pt idx="19">
                  <c:v>1.038308806336611</c:v>
                </c:pt>
                <c:pt idx="20">
                  <c:v>1.0399979708811486</c:v>
                </c:pt>
                <c:pt idx="21">
                  <c:v>1.0412241828852771</c:v>
                </c:pt>
                <c:pt idx="22">
                  <c:v>1.0439860661824292</c:v>
                </c:pt>
                <c:pt idx="23">
                  <c:v>1.0463351853098319</c:v>
                </c:pt>
                <c:pt idx="24">
                  <c:v>1.0476318865446037</c:v>
                </c:pt>
                <c:pt idx="25">
                  <c:v>1.0504642119066965</c:v>
                </c:pt>
                <c:pt idx="26">
                  <c:v>1.0516164849951191</c:v>
                </c:pt>
                <c:pt idx="27">
                  <c:v>1.0531265386012472</c:v>
                </c:pt>
                <c:pt idx="28">
                  <c:v>1.055622400224782</c:v>
                </c:pt>
                <c:pt idx="29">
                  <c:v>1.0573847021056324</c:v>
                </c:pt>
                <c:pt idx="30">
                  <c:v>1.0581295313051391</c:v>
                </c:pt>
                <c:pt idx="31">
                  <c:v>1.0633289040811638</c:v>
                </c:pt>
                <c:pt idx="32">
                  <c:v>1.0628166509387909</c:v>
                </c:pt>
                <c:pt idx="33">
                  <c:v>1.0638466026336746</c:v>
                </c:pt>
                <c:pt idx="34">
                  <c:v>1.0681166291832684</c:v>
                </c:pt>
                <c:pt idx="35">
                  <c:v>1.0728125121589527</c:v>
                </c:pt>
                <c:pt idx="36">
                  <c:v>1.0748032873447899</c:v>
                </c:pt>
                <c:pt idx="37">
                  <c:v>1.0756356554912727</c:v>
                </c:pt>
                <c:pt idx="38">
                  <c:v>1.0799417407446554</c:v>
                </c:pt>
                <c:pt idx="39">
                  <c:v>1.0799417407446554</c:v>
                </c:pt>
                <c:pt idx="40">
                  <c:v>1.0806098784008211</c:v>
                </c:pt>
                <c:pt idx="41">
                  <c:v>1.0850317739428961</c:v>
                </c:pt>
                <c:pt idx="42">
                  <c:v>1.0881304023027298</c:v>
                </c:pt>
                <c:pt idx="43">
                  <c:v>1.0885806789335306</c:v>
                </c:pt>
                <c:pt idx="44">
                  <c:v>1.0917442701454088</c:v>
                </c:pt>
                <c:pt idx="45">
                  <c:v>1.093800926453296</c:v>
                </c:pt>
                <c:pt idx="46">
                  <c:v>1.0950999983933962</c:v>
                </c:pt>
                <c:pt idx="47">
                  <c:v>1.0971503253075348</c:v>
                </c:pt>
                <c:pt idx="48">
                  <c:v>1.097517326392671</c:v>
                </c:pt>
                <c:pt idx="49">
                  <c:v>1.0977868793429433</c:v>
                </c:pt>
                <c:pt idx="50">
                  <c:v>1.1011674794522401</c:v>
                </c:pt>
                <c:pt idx="51">
                  <c:v>1.1108621749928977</c:v>
                </c:pt>
                <c:pt idx="52">
                  <c:v>1.1210748938881814</c:v>
                </c:pt>
                <c:pt idx="53">
                  <c:v>1.1236105463147836</c:v>
                </c:pt>
                <c:pt idx="54">
                  <c:v>1.1268599639232451</c:v>
                </c:pt>
                <c:pt idx="55">
                  <c:v>1.1284564744922312</c:v>
                </c:pt>
                <c:pt idx="56">
                  <c:v>1.1320810554935483</c:v>
                </c:pt>
                <c:pt idx="57">
                  <c:v>1.1352799378843013</c:v>
                </c:pt>
                <c:pt idx="58">
                  <c:v>1.1382181731531857</c:v>
                </c:pt>
                <c:pt idx="59">
                  <c:v>1.1421630749260716</c:v>
                </c:pt>
                <c:pt idx="60">
                  <c:v>1.1466945111810336</c:v>
                </c:pt>
                <c:pt idx="61">
                  <c:v>1.1492668377482393</c:v>
                </c:pt>
                <c:pt idx="62">
                  <c:v>1.1527807121283089</c:v>
                </c:pt>
                <c:pt idx="63">
                  <c:v>1.1558398391108844</c:v>
                </c:pt>
                <c:pt idx="64">
                  <c:v>1.1588737156686164</c:v>
                </c:pt>
                <c:pt idx="65">
                  <c:v>1.1626072750516867</c:v>
                </c:pt>
                <c:pt idx="66">
                  <c:v>1.1650357560399029</c:v>
                </c:pt>
                <c:pt idx="67">
                  <c:v>1.1686556371496331</c:v>
                </c:pt>
                <c:pt idx="68">
                  <c:v>1.1709790698897213</c:v>
                </c:pt>
                <c:pt idx="69">
                  <c:v>1.1750309013141707</c:v>
                </c:pt>
                <c:pt idx="70">
                  <c:v>1.1782078910160534</c:v>
                </c:pt>
                <c:pt idx="71">
                  <c:v>1.181800202345622</c:v>
                </c:pt>
                <c:pt idx="72">
                  <c:v>1.18473531378043</c:v>
                </c:pt>
                <c:pt idx="73">
                  <c:v>1.1881419932466659</c:v>
                </c:pt>
                <c:pt idx="74">
                  <c:v>1.1907482254856332</c:v>
                </c:pt>
                <c:pt idx="75">
                  <c:v>1.1935350972095715</c:v>
                </c:pt>
                <c:pt idx="76">
                  <c:v>1.1975465464092223</c:v>
                </c:pt>
                <c:pt idx="77">
                  <c:v>1.2005955658195429</c:v>
                </c:pt>
                <c:pt idx="78">
                  <c:v>1.2043758533410753</c:v>
                </c:pt>
                <c:pt idx="79">
                  <c:v>1.2090413814535788</c:v>
                </c:pt>
                <c:pt idx="80">
                  <c:v>1.2123621101430675</c:v>
                </c:pt>
                <c:pt idx="81">
                  <c:v>1.2162301122390233</c:v>
                </c:pt>
                <c:pt idx="82">
                  <c:v>1.2195436673148528</c:v>
                </c:pt>
                <c:pt idx="83">
                  <c:v>1.2218789742346032</c:v>
                </c:pt>
                <c:pt idx="84">
                  <c:v>1.2271671522879022</c:v>
                </c:pt>
                <c:pt idx="85">
                  <c:v>1.2308507049429955</c:v>
                </c:pt>
                <c:pt idx="86">
                  <c:v>1.2344415227442398</c:v>
                </c:pt>
                <c:pt idx="87">
                  <c:v>1.2385878069929865</c:v>
                </c:pt>
                <c:pt idx="88">
                  <c:v>1.2415255776315834</c:v>
                </c:pt>
                <c:pt idx="89">
                  <c:v>1.2463197729168372</c:v>
                </c:pt>
                <c:pt idx="90">
                  <c:v>1.2496602382898125</c:v>
                </c:pt>
                <c:pt idx="91">
                  <c:v>1.253885124789929</c:v>
                </c:pt>
                <c:pt idx="92">
                  <c:v>1.2567905783446542</c:v>
                </c:pt>
                <c:pt idx="93">
                  <c:v>1.2614086902711299</c:v>
                </c:pt>
                <c:pt idx="94">
                  <c:v>1.2656553964458617</c:v>
                </c:pt>
                <c:pt idx="95">
                  <c:v>1.2685582093468741</c:v>
                </c:pt>
                <c:pt idx="96">
                  <c:v>1.2723793096859013</c:v>
                </c:pt>
                <c:pt idx="97">
                  <c:v>1.2760889899465924</c:v>
                </c:pt>
                <c:pt idx="98">
                  <c:v>1.2791592738853255</c:v>
                </c:pt>
                <c:pt idx="99">
                  <c:v>1.2837641625492124</c:v>
                </c:pt>
                <c:pt idx="100">
                  <c:v>1.2864922329150588</c:v>
                </c:pt>
                <c:pt idx="101">
                  <c:v>1.2886839059546789</c:v>
                </c:pt>
                <c:pt idx="102">
                  <c:v>1.291491269378888</c:v>
                </c:pt>
                <c:pt idx="103">
                  <c:v>1.293851229687355</c:v>
                </c:pt>
                <c:pt idx="104">
                  <c:v>1.2962881121254757</c:v>
                </c:pt>
                <c:pt idx="105">
                  <c:v>1.2977942721780324</c:v>
                </c:pt>
                <c:pt idx="106">
                  <c:v>1.2998406948183063</c:v>
                </c:pt>
                <c:pt idx="107">
                  <c:v>1.3006294212281233</c:v>
                </c:pt>
                <c:pt idx="108">
                  <c:v>1.2978315992982741</c:v>
                </c:pt>
                <c:pt idx="109">
                  <c:v>1.2962810364046495</c:v>
                </c:pt>
                <c:pt idx="110">
                  <c:v>1.2935350244373298</c:v>
                </c:pt>
                <c:pt idx="111">
                  <c:v>1.28999749683598</c:v>
                </c:pt>
                <c:pt idx="112">
                  <c:v>1.2823130725998004</c:v>
                </c:pt>
                <c:pt idx="113">
                  <c:v>1.2765303845794034</c:v>
                </c:pt>
                <c:pt idx="114">
                  <c:v>1.2695522567344766</c:v>
                </c:pt>
                <c:pt idx="115">
                  <c:v>1.2638128177097057</c:v>
                </c:pt>
                <c:pt idx="116">
                  <c:v>1.2545067897486784</c:v>
                </c:pt>
                <c:pt idx="117">
                  <c:v>1.2487441590937911</c:v>
                </c:pt>
                <c:pt idx="118">
                  <c:v>1.2521455037091302</c:v>
                </c:pt>
                <c:pt idx="119">
                  <c:v>1.267016179338265</c:v>
                </c:pt>
                <c:pt idx="120">
                  <c:v>1.2949518671583109</c:v>
                </c:pt>
                <c:pt idx="121">
                  <c:v>1.3257071360055621</c:v>
                </c:pt>
                <c:pt idx="122">
                  <c:v>1.3521553769375048</c:v>
                </c:pt>
                <c:pt idx="123">
                  <c:v>1.3738198836269215</c:v>
                </c:pt>
                <c:pt idx="124">
                  <c:v>1.3929248286816076</c:v>
                </c:pt>
                <c:pt idx="125">
                  <c:v>1.4092388566941845</c:v>
                </c:pt>
                <c:pt idx="126">
                  <c:v>1.4265615277339139</c:v>
                </c:pt>
                <c:pt idx="127">
                  <c:v>1.4439759497615381</c:v>
                </c:pt>
                <c:pt idx="128">
                  <c:v>1.4594315469222416</c:v>
                </c:pt>
                <c:pt idx="129">
                  <c:v>1.4729587142036868</c:v>
                </c:pt>
                <c:pt idx="130">
                  <c:v>1.4855561534912449</c:v>
                </c:pt>
                <c:pt idx="131">
                  <c:v>1.5010507232744994</c:v>
                </c:pt>
                <c:pt idx="132">
                  <c:v>1.5120400570825241</c:v>
                </c:pt>
                <c:pt idx="133">
                  <c:v>1.5218845481381518</c:v>
                </c:pt>
                <c:pt idx="134">
                  <c:v>1.5357996953783384</c:v>
                </c:pt>
                <c:pt idx="135">
                  <c:v>1.5422000447539581</c:v>
                </c:pt>
                <c:pt idx="136">
                  <c:v>1.5505659002001169</c:v>
                </c:pt>
                <c:pt idx="137">
                  <c:v>1.559957997035667</c:v>
                </c:pt>
                <c:pt idx="138">
                  <c:v>1.5685230662812506</c:v>
                </c:pt>
                <c:pt idx="139">
                  <c:v>1.5724497201857706</c:v>
                </c:pt>
                <c:pt idx="140">
                  <c:v>1.5804363169670994</c:v>
                </c:pt>
                <c:pt idx="141">
                  <c:v>1.5918202848932752</c:v>
                </c:pt>
                <c:pt idx="142">
                  <c:v>1.5977416470707018</c:v>
                </c:pt>
                <c:pt idx="143">
                  <c:v>1.6055300291682861</c:v>
                </c:pt>
                <c:pt idx="144">
                  <c:v>1.6147879348345153</c:v>
                </c:pt>
                <c:pt idx="145">
                  <c:v>1.6213769572409336</c:v>
                </c:pt>
                <c:pt idx="146">
                  <c:v>1.6269323837386653</c:v>
                </c:pt>
                <c:pt idx="147">
                  <c:v>1.6359154592259428</c:v>
                </c:pt>
                <c:pt idx="148">
                  <c:v>1.6437736899417681</c:v>
                </c:pt>
                <c:pt idx="149">
                  <c:v>1.6527705423618111</c:v>
                </c:pt>
                <c:pt idx="150">
                  <c:v>1.6617877452635184</c:v>
                </c:pt>
                <c:pt idx="151">
                  <c:v>1.6712457856119807</c:v>
                </c:pt>
                <c:pt idx="152">
                  <c:v>1.6799878546967133</c:v>
                </c:pt>
                <c:pt idx="153">
                  <c:v>1.6897277087293228</c:v>
                </c:pt>
                <c:pt idx="154">
                  <c:v>1.6975120607722505</c:v>
                </c:pt>
                <c:pt idx="155">
                  <c:v>1.7064420310892734</c:v>
                </c:pt>
                <c:pt idx="156">
                  <c:v>1.714543169648449</c:v>
                </c:pt>
                <c:pt idx="157">
                  <c:v>1.7233040574346907</c:v>
                </c:pt>
                <c:pt idx="158">
                  <c:v>1.7291389142908362</c:v>
                </c:pt>
                <c:pt idx="159">
                  <c:v>1.7388804751097577</c:v>
                </c:pt>
                <c:pt idx="160">
                  <c:v>1.748846514550535</c:v>
                </c:pt>
                <c:pt idx="161">
                  <c:v>1.754520538390653</c:v>
                </c:pt>
                <c:pt idx="162">
                  <c:v>1.7634325077068871</c:v>
                </c:pt>
                <c:pt idx="163">
                  <c:v>1.7705735679385661</c:v>
                </c:pt>
                <c:pt idx="164">
                  <c:v>1.7763535632392089</c:v>
                </c:pt>
                <c:pt idx="165">
                  <c:v>1.7858161137087363</c:v>
                </c:pt>
                <c:pt idx="166">
                  <c:v>1.7904296947182747</c:v>
                </c:pt>
                <c:pt idx="167">
                  <c:v>1.7956066177373222</c:v>
                </c:pt>
                <c:pt idx="168">
                  <c:v>1.7988368951114357</c:v>
                </c:pt>
                <c:pt idx="169">
                  <c:v>1.8047669513158882</c:v>
                </c:pt>
                <c:pt idx="170">
                  <c:v>1.8080171053554819</c:v>
                </c:pt>
                <c:pt idx="171">
                  <c:v>1.8117678946886668</c:v>
                </c:pt>
                <c:pt idx="172">
                  <c:v>1.8146535140887938</c:v>
                </c:pt>
                <c:pt idx="173">
                  <c:v>1.8164438501056726</c:v>
                </c:pt>
                <c:pt idx="174">
                  <c:v>1.8194704475056487</c:v>
                </c:pt>
                <c:pt idx="175">
                  <c:v>1.8217558495617592</c:v>
                </c:pt>
                <c:pt idx="176">
                  <c:v>1.8238252414475686</c:v>
                </c:pt>
                <c:pt idx="177">
                  <c:v>1.8228269100532153</c:v>
                </c:pt>
                <c:pt idx="178">
                  <c:v>1.8222354692025711</c:v>
                </c:pt>
                <c:pt idx="179">
                  <c:v>1.8217301657005958</c:v>
                </c:pt>
                <c:pt idx="180">
                  <c:v>1.8211066413178476</c:v>
                </c:pt>
                <c:pt idx="181">
                  <c:v>1.8206915230279859</c:v>
                </c:pt>
                <c:pt idx="182">
                  <c:v>1.8151504204541495</c:v>
                </c:pt>
                <c:pt idx="183">
                  <c:v>1.8106386323928483</c:v>
                </c:pt>
                <c:pt idx="184">
                  <c:v>1.8091099157359483</c:v>
                </c:pt>
                <c:pt idx="185">
                  <c:v>1.8062963363699682</c:v>
                </c:pt>
                <c:pt idx="186">
                  <c:v>1.8009453764621237</c:v>
                </c:pt>
                <c:pt idx="187">
                  <c:v>1.7952382384665964</c:v>
                </c:pt>
                <c:pt idx="188">
                  <c:v>1.7923751551701261</c:v>
                </c:pt>
                <c:pt idx="189">
                  <c:v>1.7880862233519823</c:v>
                </c:pt>
                <c:pt idx="190">
                  <c:v>1.7866877235545862</c:v>
                </c:pt>
                <c:pt idx="191">
                  <c:v>1.784843074669201</c:v>
                </c:pt>
                <c:pt idx="192">
                  <c:v>1.7834745809295158</c:v>
                </c:pt>
                <c:pt idx="193">
                  <c:v>1.7872512842262263</c:v>
                </c:pt>
                <c:pt idx="194">
                  <c:v>1.7908164025518334</c:v>
                </c:pt>
                <c:pt idx="195">
                  <c:v>1.7944333414602978</c:v>
                </c:pt>
                <c:pt idx="196">
                  <c:v>1.8048139420162645</c:v>
                </c:pt>
                <c:pt idx="197">
                  <c:v>1.816108143975401</c:v>
                </c:pt>
                <c:pt idx="198">
                  <c:v>1.8290384858881075</c:v>
                </c:pt>
                <c:pt idx="199">
                  <c:v>1.8450655449367237</c:v>
                </c:pt>
                <c:pt idx="200">
                  <c:v>1.8667925262821317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CD-4730-A721-D526C35B2FDF}"/>
            </c:ext>
          </c:extLst>
        </c:ser>
        <c:ser>
          <c:idx val="4"/>
          <c:order val="3"/>
          <c:tx>
            <c:strRef>
              <c:f>'Case 5'!$J$1</c:f>
              <c:strCache>
                <c:ptCount val="1"/>
                <c:pt idx="0">
                  <c:v>SWR(D/a=3.500, Core=240#43)</c:v>
                </c:pt>
              </c:strCache>
            </c:strRef>
          </c:tx>
          <c:marker>
            <c:symbol val="none"/>
          </c:marker>
          <c:xVal>
            <c:numRef>
              <c:f>'Case 5'!$A$2:$A$202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5'!$J$2:$J$202</c:f>
              <c:numCache>
                <c:formatCode>General</c:formatCode>
                <c:ptCount val="201"/>
                <c:pt idx="1">
                  <c:v>1.0565114332458287</c:v>
                </c:pt>
                <c:pt idx="2">
                  <c:v>1.0261646300415161</c:v>
                </c:pt>
                <c:pt idx="3">
                  <c:v>1.0178247338161057</c:v>
                </c:pt>
                <c:pt idx="4">
                  <c:v>1.0151898157754797</c:v>
                </c:pt>
                <c:pt idx="5">
                  <c:v>1.0149517064920204</c:v>
                </c:pt>
                <c:pt idx="6">
                  <c:v>1.0138984173102552</c:v>
                </c:pt>
                <c:pt idx="7">
                  <c:v>1.0137103459277512</c:v>
                </c:pt>
                <c:pt idx="8">
                  <c:v>1.0118727345982386</c:v>
                </c:pt>
                <c:pt idx="9">
                  <c:v>1.0135346594012036</c:v>
                </c:pt>
                <c:pt idx="10">
                  <c:v>1.0136956639882939</c:v>
                </c:pt>
                <c:pt idx="11">
                  <c:v>1.0134988481191616</c:v>
                </c:pt>
                <c:pt idx="12">
                  <c:v>1.0141589588663142</c:v>
                </c:pt>
                <c:pt idx="13">
                  <c:v>1.0145069233842017</c:v>
                </c:pt>
                <c:pt idx="14">
                  <c:v>1.0145069233842017</c:v>
                </c:pt>
                <c:pt idx="15">
                  <c:v>1.0147351304762442</c:v>
                </c:pt>
                <c:pt idx="16">
                  <c:v>1.0161285119918082</c:v>
                </c:pt>
                <c:pt idx="17">
                  <c:v>1.017349787638137</c:v>
                </c:pt>
                <c:pt idx="18">
                  <c:v>1.0167383517771527</c:v>
                </c:pt>
                <c:pt idx="19">
                  <c:v>1.0172158081192624</c:v>
                </c:pt>
                <c:pt idx="20">
                  <c:v>1.0179673251201136</c:v>
                </c:pt>
                <c:pt idx="21">
                  <c:v>1.0190440542767174</c:v>
                </c:pt>
                <c:pt idx="22">
                  <c:v>1.0200790503381862</c:v>
                </c:pt>
                <c:pt idx="23">
                  <c:v>1.0213010390284931</c:v>
                </c:pt>
                <c:pt idx="24">
                  <c:v>1.0207529393910608</c:v>
                </c:pt>
                <c:pt idx="25">
                  <c:v>1.0233261007504724</c:v>
                </c:pt>
                <c:pt idx="26">
                  <c:v>1.0242618496685287</c:v>
                </c:pt>
                <c:pt idx="27">
                  <c:v>1.0248988932706242</c:v>
                </c:pt>
                <c:pt idx="28">
                  <c:v>1.0257150388133403</c:v>
                </c:pt>
                <c:pt idx="29">
                  <c:v>1.0279412947276034</c:v>
                </c:pt>
                <c:pt idx="30">
                  <c:v>1.0279888356771365</c:v>
                </c:pt>
                <c:pt idx="31">
                  <c:v>1.0307043022715681</c:v>
                </c:pt>
                <c:pt idx="32">
                  <c:v>1.031500160414802</c:v>
                </c:pt>
                <c:pt idx="33">
                  <c:v>1.032761509321575</c:v>
                </c:pt>
                <c:pt idx="34">
                  <c:v>1.0346400475422672</c:v>
                </c:pt>
                <c:pt idx="35">
                  <c:v>1.0382691796676562</c:v>
                </c:pt>
                <c:pt idx="36">
                  <c:v>1.0395761248717064</c:v>
                </c:pt>
                <c:pt idx="37">
                  <c:v>1.0391383470481299</c:v>
                </c:pt>
                <c:pt idx="38">
                  <c:v>1.042390234377665</c:v>
                </c:pt>
                <c:pt idx="39">
                  <c:v>1.0444318299680475</c:v>
                </c:pt>
                <c:pt idx="40">
                  <c:v>1.0453827836488441</c:v>
                </c:pt>
                <c:pt idx="41">
                  <c:v>1.0464083284017942</c:v>
                </c:pt>
                <c:pt idx="42">
                  <c:v>1.0502615338558148</c:v>
                </c:pt>
                <c:pt idx="43">
                  <c:v>1.0504939233282373</c:v>
                </c:pt>
                <c:pt idx="44">
                  <c:v>1.0530065135832183</c:v>
                </c:pt>
                <c:pt idx="45">
                  <c:v>1.0553496153301989</c:v>
                </c:pt>
                <c:pt idx="46">
                  <c:v>1.0570155476194298</c:v>
                </c:pt>
                <c:pt idx="47">
                  <c:v>1.058919878401172</c:v>
                </c:pt>
                <c:pt idx="48">
                  <c:v>1.0606395324212314</c:v>
                </c:pt>
                <c:pt idx="49">
                  <c:v>1.0625858255103646</c:v>
                </c:pt>
                <c:pt idx="50">
                  <c:v>1.0687633542660564</c:v>
                </c:pt>
                <c:pt idx="51">
                  <c:v>1.0822560484372912</c:v>
                </c:pt>
                <c:pt idx="52">
                  <c:v>1.0900048870278756</c:v>
                </c:pt>
                <c:pt idx="53">
                  <c:v>1.0906338300480387</c:v>
                </c:pt>
                <c:pt idx="54">
                  <c:v>1.0908504639819954</c:v>
                </c:pt>
                <c:pt idx="55">
                  <c:v>1.0920952612265085</c:v>
                </c:pt>
                <c:pt idx="56">
                  <c:v>1.09504070522437</c:v>
                </c:pt>
                <c:pt idx="57">
                  <c:v>1.0982447298189026</c:v>
                </c:pt>
                <c:pt idx="58">
                  <c:v>1.101002175923977</c:v>
                </c:pt>
                <c:pt idx="59">
                  <c:v>1.1042345345141267</c:v>
                </c:pt>
                <c:pt idx="60">
                  <c:v>1.1065382075641874</c:v>
                </c:pt>
                <c:pt idx="61">
                  <c:v>1.109158512025519</c:v>
                </c:pt>
                <c:pt idx="62">
                  <c:v>1.1125321567291957</c:v>
                </c:pt>
                <c:pt idx="63">
                  <c:v>1.1148941514343325</c:v>
                </c:pt>
                <c:pt idx="64">
                  <c:v>1.1174442194346972</c:v>
                </c:pt>
                <c:pt idx="65">
                  <c:v>1.1209494426919637</c:v>
                </c:pt>
                <c:pt idx="66">
                  <c:v>1.1243688336442064</c:v>
                </c:pt>
                <c:pt idx="67">
                  <c:v>1.127635616390098</c:v>
                </c:pt>
                <c:pt idx="68">
                  <c:v>1.1305356422816994</c:v>
                </c:pt>
                <c:pt idx="69">
                  <c:v>1.1334460384492422</c:v>
                </c:pt>
                <c:pt idx="70">
                  <c:v>1.1366751951073173</c:v>
                </c:pt>
                <c:pt idx="71">
                  <c:v>1.1396838135046985</c:v>
                </c:pt>
                <c:pt idx="72">
                  <c:v>1.1440855466564284</c:v>
                </c:pt>
                <c:pt idx="73">
                  <c:v>1.1471531640191912</c:v>
                </c:pt>
                <c:pt idx="74">
                  <c:v>1.1512977664051947</c:v>
                </c:pt>
                <c:pt idx="75">
                  <c:v>1.1551278919866099</c:v>
                </c:pt>
                <c:pt idx="76">
                  <c:v>1.1579630809952481</c:v>
                </c:pt>
                <c:pt idx="77">
                  <c:v>1.1612215006708586</c:v>
                </c:pt>
                <c:pt idx="78">
                  <c:v>1.1662241741826698</c:v>
                </c:pt>
                <c:pt idx="79">
                  <c:v>1.1691764179833237</c:v>
                </c:pt>
                <c:pt idx="80">
                  <c:v>1.173261806859937</c:v>
                </c:pt>
                <c:pt idx="81">
                  <c:v>1.1779474986213196</c:v>
                </c:pt>
                <c:pt idx="82">
                  <c:v>1.1809107724294312</c:v>
                </c:pt>
                <c:pt idx="83">
                  <c:v>1.1856671104596619</c:v>
                </c:pt>
                <c:pt idx="84">
                  <c:v>1.1887149193402968</c:v>
                </c:pt>
                <c:pt idx="85">
                  <c:v>1.1934082379790674</c:v>
                </c:pt>
                <c:pt idx="86">
                  <c:v>1.1970926375492252</c:v>
                </c:pt>
                <c:pt idx="87">
                  <c:v>1.2006229769968602</c:v>
                </c:pt>
                <c:pt idx="88">
                  <c:v>1.2045400227909715</c:v>
                </c:pt>
                <c:pt idx="89">
                  <c:v>1.2081924987241617</c:v>
                </c:pt>
                <c:pt idx="90">
                  <c:v>1.2129835910183331</c:v>
                </c:pt>
                <c:pt idx="91">
                  <c:v>1.2167989464799505</c:v>
                </c:pt>
                <c:pt idx="92">
                  <c:v>1.220409078018271</c:v>
                </c:pt>
                <c:pt idx="93">
                  <c:v>1.2237217760378973</c:v>
                </c:pt>
                <c:pt idx="94">
                  <c:v>1.2284316166527189</c:v>
                </c:pt>
                <c:pt idx="95">
                  <c:v>1.2310889697852754</c:v>
                </c:pt>
                <c:pt idx="96">
                  <c:v>1.2349735924733534</c:v>
                </c:pt>
                <c:pt idx="97">
                  <c:v>1.2388479343147503</c:v>
                </c:pt>
                <c:pt idx="98">
                  <c:v>1.2405226725756984</c:v>
                </c:pt>
                <c:pt idx="99">
                  <c:v>1.2440715834902274</c:v>
                </c:pt>
                <c:pt idx="100">
                  <c:v>1.2462130275454038</c:v>
                </c:pt>
                <c:pt idx="101">
                  <c:v>1.2491668218400496</c:v>
                </c:pt>
                <c:pt idx="102">
                  <c:v>1.2514926735320184</c:v>
                </c:pt>
                <c:pt idx="103">
                  <c:v>1.2544253971885273</c:v>
                </c:pt>
                <c:pt idx="104">
                  <c:v>1.255879049366466</c:v>
                </c:pt>
                <c:pt idx="105">
                  <c:v>1.2562409363737448</c:v>
                </c:pt>
                <c:pt idx="106">
                  <c:v>1.2570659422554371</c:v>
                </c:pt>
                <c:pt idx="107">
                  <c:v>1.2572521497058453</c:v>
                </c:pt>
                <c:pt idx="108">
                  <c:v>1.2572008093582516</c:v>
                </c:pt>
                <c:pt idx="109">
                  <c:v>1.2550454627014822</c:v>
                </c:pt>
                <c:pt idx="110">
                  <c:v>1.2530187805017505</c:v>
                </c:pt>
                <c:pt idx="111">
                  <c:v>1.2501039820239059</c:v>
                </c:pt>
                <c:pt idx="112">
                  <c:v>1.2510867442568359</c:v>
                </c:pt>
                <c:pt idx="113">
                  <c:v>1.2551791326092858</c:v>
                </c:pt>
                <c:pt idx="114">
                  <c:v>1.2637891032879878</c:v>
                </c:pt>
                <c:pt idx="115">
                  <c:v>1.2736853565799902</c:v>
                </c:pt>
                <c:pt idx="116">
                  <c:v>1.2879664661690635</c:v>
                </c:pt>
                <c:pt idx="117">
                  <c:v>1.3076118527748457</c:v>
                </c:pt>
                <c:pt idx="118">
                  <c:v>1.3325792849114648</c:v>
                </c:pt>
                <c:pt idx="119">
                  <c:v>1.357880639361037</c:v>
                </c:pt>
                <c:pt idx="120">
                  <c:v>1.3800421046502869</c:v>
                </c:pt>
                <c:pt idx="121">
                  <c:v>1.3957177770502391</c:v>
                </c:pt>
                <c:pt idx="122">
                  <c:v>1.4046462751873565</c:v>
                </c:pt>
                <c:pt idx="123">
                  <c:v>1.4099413415853776</c:v>
                </c:pt>
                <c:pt idx="124">
                  <c:v>1.4267944209298153</c:v>
                </c:pt>
                <c:pt idx="125">
                  <c:v>1.4480598857335134</c:v>
                </c:pt>
                <c:pt idx="126">
                  <c:v>1.4614998066088363</c:v>
                </c:pt>
                <c:pt idx="127">
                  <c:v>1.4708479083963535</c:v>
                </c:pt>
                <c:pt idx="128">
                  <c:v>1.4765724648313288</c:v>
                </c:pt>
                <c:pt idx="129">
                  <c:v>1.4803980192213502</c:v>
                </c:pt>
                <c:pt idx="130">
                  <c:v>1.4861634859820583</c:v>
                </c:pt>
                <c:pt idx="131">
                  <c:v>1.4942775776105266</c:v>
                </c:pt>
                <c:pt idx="132">
                  <c:v>1.5001060260049504</c:v>
                </c:pt>
                <c:pt idx="133">
                  <c:v>1.5013079538830318</c:v>
                </c:pt>
                <c:pt idx="134">
                  <c:v>1.5093942026199105</c:v>
                </c:pt>
                <c:pt idx="135">
                  <c:v>1.51364886449539</c:v>
                </c:pt>
                <c:pt idx="136">
                  <c:v>1.5174664309911976</c:v>
                </c:pt>
                <c:pt idx="137">
                  <c:v>1.5218827165647415</c:v>
                </c:pt>
                <c:pt idx="138">
                  <c:v>1.5299735723177503</c:v>
                </c:pt>
                <c:pt idx="139">
                  <c:v>1.5320416751561012</c:v>
                </c:pt>
                <c:pt idx="140">
                  <c:v>1.5347154298998067</c:v>
                </c:pt>
                <c:pt idx="141">
                  <c:v>1.5405187649226626</c:v>
                </c:pt>
                <c:pt idx="142">
                  <c:v>1.5454985296413197</c:v>
                </c:pt>
                <c:pt idx="143">
                  <c:v>1.5491341171687776</c:v>
                </c:pt>
                <c:pt idx="144">
                  <c:v>1.5537831839338077</c:v>
                </c:pt>
                <c:pt idx="145">
                  <c:v>1.5572023933075054</c:v>
                </c:pt>
                <c:pt idx="146">
                  <c:v>1.5611135028266754</c:v>
                </c:pt>
                <c:pt idx="147">
                  <c:v>1.5655830558676089</c:v>
                </c:pt>
                <c:pt idx="148">
                  <c:v>1.5683929605568219</c:v>
                </c:pt>
                <c:pt idx="149">
                  <c:v>1.5720311288967024</c:v>
                </c:pt>
                <c:pt idx="150">
                  <c:v>1.577547083691909</c:v>
                </c:pt>
                <c:pt idx="151">
                  <c:v>1.5816407345497034</c:v>
                </c:pt>
                <c:pt idx="152">
                  <c:v>1.5871036949188913</c:v>
                </c:pt>
                <c:pt idx="153">
                  <c:v>1.5919942155044378</c:v>
                </c:pt>
                <c:pt idx="154">
                  <c:v>1.5957558032041483</c:v>
                </c:pt>
                <c:pt idx="155">
                  <c:v>1.5992081099031463</c:v>
                </c:pt>
                <c:pt idx="156">
                  <c:v>1.6031380522618615</c:v>
                </c:pt>
                <c:pt idx="157">
                  <c:v>1.6065420362074823</c:v>
                </c:pt>
                <c:pt idx="158">
                  <c:v>1.6100716201685719</c:v>
                </c:pt>
                <c:pt idx="159">
                  <c:v>1.6150931258408383</c:v>
                </c:pt>
                <c:pt idx="160">
                  <c:v>1.6173852760350866</c:v>
                </c:pt>
                <c:pt idx="161">
                  <c:v>1.6202071809898317</c:v>
                </c:pt>
                <c:pt idx="162">
                  <c:v>1.6221821799718383</c:v>
                </c:pt>
                <c:pt idx="163">
                  <c:v>1.6235940134793201</c:v>
                </c:pt>
                <c:pt idx="164">
                  <c:v>1.6271011486085638</c:v>
                </c:pt>
                <c:pt idx="165">
                  <c:v>1.627117651501409</c:v>
                </c:pt>
                <c:pt idx="166">
                  <c:v>1.628124143018409</c:v>
                </c:pt>
                <c:pt idx="167">
                  <c:v>1.6273910478483278</c:v>
                </c:pt>
                <c:pt idx="168">
                  <c:v>1.6288216317343955</c:v>
                </c:pt>
                <c:pt idx="169">
                  <c:v>1.6292013928633966</c:v>
                </c:pt>
                <c:pt idx="170">
                  <c:v>1.6297716217989995</c:v>
                </c:pt>
                <c:pt idx="171">
                  <c:v>1.6290500793452491</c:v>
                </c:pt>
                <c:pt idx="172">
                  <c:v>1.6280673113445618</c:v>
                </c:pt>
                <c:pt idx="173">
                  <c:v>1.626295043279818</c:v>
                </c:pt>
                <c:pt idx="174">
                  <c:v>1.6248795393612334</c:v>
                </c:pt>
                <c:pt idx="175">
                  <c:v>1.6234884308045177</c:v>
                </c:pt>
                <c:pt idx="176">
                  <c:v>1.6230115157318818</c:v>
                </c:pt>
                <c:pt idx="177">
                  <c:v>1.6194962508617325</c:v>
                </c:pt>
                <c:pt idx="178">
                  <c:v>1.6161817656258521</c:v>
                </c:pt>
                <c:pt idx="179">
                  <c:v>1.6141590308923222</c:v>
                </c:pt>
                <c:pt idx="180">
                  <c:v>1.6097108808473188</c:v>
                </c:pt>
                <c:pt idx="181">
                  <c:v>1.606593233321064</c:v>
                </c:pt>
                <c:pt idx="182">
                  <c:v>1.6015449125724097</c:v>
                </c:pt>
                <c:pt idx="183">
                  <c:v>1.5975249286676152</c:v>
                </c:pt>
                <c:pt idx="184">
                  <c:v>1.5924654108937031</c:v>
                </c:pt>
                <c:pt idx="185">
                  <c:v>1.5881540804173242</c:v>
                </c:pt>
                <c:pt idx="186">
                  <c:v>1.5832065014648862</c:v>
                </c:pt>
                <c:pt idx="187">
                  <c:v>1.5782675603569529</c:v>
                </c:pt>
                <c:pt idx="188">
                  <c:v>1.5725580584265055</c:v>
                </c:pt>
                <c:pt idx="189">
                  <c:v>1.5666891784094541</c:v>
                </c:pt>
                <c:pt idx="190">
                  <c:v>1.5634315734245925</c:v>
                </c:pt>
                <c:pt idx="191">
                  <c:v>1.5577639388785076</c:v>
                </c:pt>
                <c:pt idx="192">
                  <c:v>1.5539455511017704</c:v>
                </c:pt>
                <c:pt idx="193">
                  <c:v>1.5508824217925745</c:v>
                </c:pt>
                <c:pt idx="194">
                  <c:v>1.5482857371975491</c:v>
                </c:pt>
                <c:pt idx="195">
                  <c:v>1.5491236793752496</c:v>
                </c:pt>
                <c:pt idx="196">
                  <c:v>1.5502351216480637</c:v>
                </c:pt>
                <c:pt idx="197">
                  <c:v>1.5501983761540099</c:v>
                </c:pt>
                <c:pt idx="198">
                  <c:v>1.5537360534987152</c:v>
                </c:pt>
                <c:pt idx="199">
                  <c:v>1.5587706526895433</c:v>
                </c:pt>
                <c:pt idx="200">
                  <c:v>1.5614000622876389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CD-4730-A721-D526C35B2FDF}"/>
            </c:ext>
          </c:extLst>
        </c:ser>
        <c:ser>
          <c:idx val="1"/>
          <c:order val="4"/>
          <c:tx>
            <c:strRef>
              <c:f>'Case 3'!$J$1</c:f>
              <c:strCache>
                <c:ptCount val="1"/>
                <c:pt idx="0">
                  <c:v>SWR(D/a=2.833, Core=140#43)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3'!$J$2:$J$202</c:f>
              <c:numCache>
                <c:formatCode>General</c:formatCode>
                <c:ptCount val="201"/>
                <c:pt idx="1">
                  <c:v>1.0878601656157301</c:v>
                </c:pt>
                <c:pt idx="2">
                  <c:v>1.0424871852117865</c:v>
                </c:pt>
                <c:pt idx="3">
                  <c:v>1.0284034424971129</c:v>
                </c:pt>
                <c:pt idx="4">
                  <c:v>1.0245180618645939</c:v>
                </c:pt>
                <c:pt idx="5">
                  <c:v>1.0230955074980368</c:v>
                </c:pt>
                <c:pt idx="6">
                  <c:v>1.0224716102862961</c:v>
                </c:pt>
                <c:pt idx="7">
                  <c:v>1.0222465094309494</c:v>
                </c:pt>
                <c:pt idx="8">
                  <c:v>1.0230599666752254</c:v>
                </c:pt>
                <c:pt idx="9">
                  <c:v>1.0230614014958677</c:v>
                </c:pt>
                <c:pt idx="10">
                  <c:v>1.0251239116365787</c:v>
                </c:pt>
                <c:pt idx="11">
                  <c:v>1.0255620735666551</c:v>
                </c:pt>
                <c:pt idx="12">
                  <c:v>1.026574040461999</c:v>
                </c:pt>
                <c:pt idx="13">
                  <c:v>1.0268647252105547</c:v>
                </c:pt>
                <c:pt idx="14">
                  <c:v>1.0284657050491668</c:v>
                </c:pt>
                <c:pt idx="15">
                  <c:v>1.0301334843558028</c:v>
                </c:pt>
                <c:pt idx="16">
                  <c:v>1.030919115457172</c:v>
                </c:pt>
                <c:pt idx="17">
                  <c:v>1.0327218546994172</c:v>
                </c:pt>
                <c:pt idx="18">
                  <c:v>1.0336693680711579</c:v>
                </c:pt>
                <c:pt idx="19">
                  <c:v>1.0337443244961799</c:v>
                </c:pt>
                <c:pt idx="20">
                  <c:v>1.0351993458349935</c:v>
                </c:pt>
                <c:pt idx="21">
                  <c:v>1.036447854774859</c:v>
                </c:pt>
                <c:pt idx="22">
                  <c:v>1.0382323941992631</c:v>
                </c:pt>
                <c:pt idx="23">
                  <c:v>1.0378777378241508</c:v>
                </c:pt>
                <c:pt idx="24">
                  <c:v>1.0394764741996754</c:v>
                </c:pt>
                <c:pt idx="25">
                  <c:v>1.0422747811560182</c:v>
                </c:pt>
                <c:pt idx="26">
                  <c:v>1.0427263864678735</c:v>
                </c:pt>
                <c:pt idx="27">
                  <c:v>1.0447216449275896</c:v>
                </c:pt>
                <c:pt idx="28">
                  <c:v>1.0451870687598173</c:v>
                </c:pt>
                <c:pt idx="29">
                  <c:v>1.046690384692065</c:v>
                </c:pt>
                <c:pt idx="30">
                  <c:v>1.0473134804142101</c:v>
                </c:pt>
                <c:pt idx="31">
                  <c:v>1.0496476960471479</c:v>
                </c:pt>
                <c:pt idx="32">
                  <c:v>1.0520662370185201</c:v>
                </c:pt>
                <c:pt idx="33">
                  <c:v>1.0517490352363328</c:v>
                </c:pt>
                <c:pt idx="34">
                  <c:v>1.0543695900826662</c:v>
                </c:pt>
                <c:pt idx="35">
                  <c:v>1.0590785194255594</c:v>
                </c:pt>
                <c:pt idx="36">
                  <c:v>1.0576271748927495</c:v>
                </c:pt>
                <c:pt idx="37">
                  <c:v>1.0579430975140049</c:v>
                </c:pt>
                <c:pt idx="38">
                  <c:v>1.0622354637066365</c:v>
                </c:pt>
                <c:pt idx="39">
                  <c:v>1.0639413588907309</c:v>
                </c:pt>
                <c:pt idx="40">
                  <c:v>1.0620257872858951</c:v>
                </c:pt>
                <c:pt idx="41">
                  <c:v>1.065418390116355</c:v>
                </c:pt>
                <c:pt idx="42">
                  <c:v>1.0682988928440444</c:v>
                </c:pt>
                <c:pt idx="43">
                  <c:v>1.0695403200735858</c:v>
                </c:pt>
                <c:pt idx="44">
                  <c:v>1.0706192172585647</c:v>
                </c:pt>
                <c:pt idx="45">
                  <c:v>1.0732940376691646</c:v>
                </c:pt>
                <c:pt idx="46">
                  <c:v>1.0744969424800934</c:v>
                </c:pt>
                <c:pt idx="47">
                  <c:v>1.0752865858215985</c:v>
                </c:pt>
                <c:pt idx="48">
                  <c:v>1.0765495468066444</c:v>
                </c:pt>
                <c:pt idx="49">
                  <c:v>1.0783035856159733</c:v>
                </c:pt>
                <c:pt idx="50">
                  <c:v>1.0789537802145346</c:v>
                </c:pt>
                <c:pt idx="51">
                  <c:v>1.0842810373975</c:v>
                </c:pt>
                <c:pt idx="52">
                  <c:v>1.0901536059701089</c:v>
                </c:pt>
                <c:pt idx="53">
                  <c:v>1.0943007488656593</c:v>
                </c:pt>
                <c:pt idx="54">
                  <c:v>1.0961603414147616</c:v>
                </c:pt>
                <c:pt idx="55">
                  <c:v>1.0986132179887746</c:v>
                </c:pt>
                <c:pt idx="56">
                  <c:v>1.1006634149816161</c:v>
                </c:pt>
                <c:pt idx="57">
                  <c:v>1.1024503148342544</c:v>
                </c:pt>
                <c:pt idx="58">
                  <c:v>1.1046141422749529</c:v>
                </c:pt>
                <c:pt idx="59">
                  <c:v>1.1073927218097783</c:v>
                </c:pt>
                <c:pt idx="60">
                  <c:v>1.1098738591796373</c:v>
                </c:pt>
                <c:pt idx="61">
                  <c:v>1.1122267998291613</c:v>
                </c:pt>
                <c:pt idx="62">
                  <c:v>1.1141864493769951</c:v>
                </c:pt>
                <c:pt idx="63">
                  <c:v>1.1164822097823861</c:v>
                </c:pt>
                <c:pt idx="64">
                  <c:v>1.1186499259302687</c:v>
                </c:pt>
                <c:pt idx="65">
                  <c:v>1.1207157324220092</c:v>
                </c:pt>
                <c:pt idx="66">
                  <c:v>1.1237437464165474</c:v>
                </c:pt>
                <c:pt idx="67">
                  <c:v>1.1263594133911852</c:v>
                </c:pt>
                <c:pt idx="68">
                  <c:v>1.1292670034831509</c:v>
                </c:pt>
                <c:pt idx="69">
                  <c:v>1.1320757595300779</c:v>
                </c:pt>
                <c:pt idx="70">
                  <c:v>1.1348240622755765</c:v>
                </c:pt>
                <c:pt idx="71">
                  <c:v>1.1366124364341927</c:v>
                </c:pt>
                <c:pt idx="72">
                  <c:v>1.1398418375091237</c:v>
                </c:pt>
                <c:pt idx="73">
                  <c:v>1.1417622170237676</c:v>
                </c:pt>
                <c:pt idx="74">
                  <c:v>1.1452939304289096</c:v>
                </c:pt>
                <c:pt idx="75">
                  <c:v>1.1481796024975173</c:v>
                </c:pt>
                <c:pt idx="76">
                  <c:v>1.1507729729813332</c:v>
                </c:pt>
                <c:pt idx="77">
                  <c:v>1.1543303040881743</c:v>
                </c:pt>
                <c:pt idx="78">
                  <c:v>1.1569953677999194</c:v>
                </c:pt>
                <c:pt idx="79">
                  <c:v>1.1597066509595262</c:v>
                </c:pt>
                <c:pt idx="80">
                  <c:v>1.1629568968949386</c:v>
                </c:pt>
                <c:pt idx="81">
                  <c:v>1.1665808111171283</c:v>
                </c:pt>
                <c:pt idx="82">
                  <c:v>1.1700560763948806</c:v>
                </c:pt>
                <c:pt idx="83">
                  <c:v>1.1732006733497455</c:v>
                </c:pt>
                <c:pt idx="84">
                  <c:v>1.176062652993062</c:v>
                </c:pt>
                <c:pt idx="85">
                  <c:v>1.1804535598085162</c:v>
                </c:pt>
                <c:pt idx="86">
                  <c:v>1.1829080044616873</c:v>
                </c:pt>
                <c:pt idx="87">
                  <c:v>1.1871811576812159</c:v>
                </c:pt>
                <c:pt idx="88">
                  <c:v>1.1907422697589529</c:v>
                </c:pt>
                <c:pt idx="89">
                  <c:v>1.1940318016074232</c:v>
                </c:pt>
                <c:pt idx="90">
                  <c:v>1.1976480645050958</c:v>
                </c:pt>
                <c:pt idx="91">
                  <c:v>1.2008289488627883</c:v>
                </c:pt>
                <c:pt idx="92">
                  <c:v>1.2052520130453441</c:v>
                </c:pt>
                <c:pt idx="93">
                  <c:v>1.2085743752669496</c:v>
                </c:pt>
                <c:pt idx="94">
                  <c:v>1.2129947210652079</c:v>
                </c:pt>
                <c:pt idx="95">
                  <c:v>1.2175052604095213</c:v>
                </c:pt>
                <c:pt idx="96">
                  <c:v>1.2203193101690457</c:v>
                </c:pt>
                <c:pt idx="97">
                  <c:v>1.2251779318653493</c:v>
                </c:pt>
                <c:pt idx="98">
                  <c:v>1.2275669043572786</c:v>
                </c:pt>
                <c:pt idx="99">
                  <c:v>1.2322163620927022</c:v>
                </c:pt>
                <c:pt idx="100">
                  <c:v>1.2362179298204905</c:v>
                </c:pt>
                <c:pt idx="101">
                  <c:v>1.2405855412935587</c:v>
                </c:pt>
                <c:pt idx="102">
                  <c:v>1.2443471807827906</c:v>
                </c:pt>
                <c:pt idx="103">
                  <c:v>1.2486737828591123</c:v>
                </c:pt>
                <c:pt idx="104">
                  <c:v>1.2537071207447568</c:v>
                </c:pt>
                <c:pt idx="105">
                  <c:v>1.25775002016728</c:v>
                </c:pt>
                <c:pt idx="106">
                  <c:v>1.2627770286984012</c:v>
                </c:pt>
                <c:pt idx="107">
                  <c:v>1.2666322165731858</c:v>
                </c:pt>
                <c:pt idx="108">
                  <c:v>1.2700132066701926</c:v>
                </c:pt>
                <c:pt idx="109">
                  <c:v>1.2745420728613912</c:v>
                </c:pt>
                <c:pt idx="110">
                  <c:v>1.278959320299897</c:v>
                </c:pt>
                <c:pt idx="111">
                  <c:v>1.2829658606697079</c:v>
                </c:pt>
                <c:pt idx="112">
                  <c:v>1.2877503054133916</c:v>
                </c:pt>
                <c:pt idx="113">
                  <c:v>1.2923048786572042</c:v>
                </c:pt>
                <c:pt idx="114">
                  <c:v>1.2975445951213873</c:v>
                </c:pt>
                <c:pt idx="115">
                  <c:v>1.3021122468960438</c:v>
                </c:pt>
                <c:pt idx="116">
                  <c:v>1.307414529872124</c:v>
                </c:pt>
                <c:pt idx="117">
                  <c:v>1.3120448564484255</c:v>
                </c:pt>
                <c:pt idx="118">
                  <c:v>1.316893719428881</c:v>
                </c:pt>
                <c:pt idx="119">
                  <c:v>1.3224019653031385</c:v>
                </c:pt>
                <c:pt idx="120">
                  <c:v>1.3266257890694571</c:v>
                </c:pt>
                <c:pt idx="121">
                  <c:v>1.3312311320812553</c:v>
                </c:pt>
                <c:pt idx="122">
                  <c:v>1.3362359704323943</c:v>
                </c:pt>
                <c:pt idx="123">
                  <c:v>1.339833580580712</c:v>
                </c:pt>
                <c:pt idx="124">
                  <c:v>1.3451415632924555</c:v>
                </c:pt>
                <c:pt idx="125">
                  <c:v>1.34757708755943</c:v>
                </c:pt>
                <c:pt idx="126">
                  <c:v>1.3538961304220074</c:v>
                </c:pt>
                <c:pt idx="127">
                  <c:v>1.3592520257099432</c:v>
                </c:pt>
                <c:pt idx="128">
                  <c:v>1.3640517006641801</c:v>
                </c:pt>
                <c:pt idx="129">
                  <c:v>1.371077557144629</c:v>
                </c:pt>
                <c:pt idx="130">
                  <c:v>1.3777258568212101</c:v>
                </c:pt>
                <c:pt idx="131">
                  <c:v>1.3822754422867785</c:v>
                </c:pt>
                <c:pt idx="132">
                  <c:v>1.3893780061757006</c:v>
                </c:pt>
                <c:pt idx="133">
                  <c:v>1.3936653558327594</c:v>
                </c:pt>
                <c:pt idx="134">
                  <c:v>1.4007592101048643</c:v>
                </c:pt>
                <c:pt idx="135">
                  <c:v>1.4105617408120197</c:v>
                </c:pt>
                <c:pt idx="136">
                  <c:v>1.4217834751952818</c:v>
                </c:pt>
                <c:pt idx="137">
                  <c:v>1.4345829680303213</c:v>
                </c:pt>
                <c:pt idx="138">
                  <c:v>1.4460844911438813</c:v>
                </c:pt>
                <c:pt idx="139">
                  <c:v>1.4552828108440692</c:v>
                </c:pt>
                <c:pt idx="140">
                  <c:v>1.4623624151470704</c:v>
                </c:pt>
                <c:pt idx="141">
                  <c:v>1.4732023107903385</c:v>
                </c:pt>
                <c:pt idx="142">
                  <c:v>1.482256716366712</c:v>
                </c:pt>
                <c:pt idx="143">
                  <c:v>1.489103540864515</c:v>
                </c:pt>
                <c:pt idx="144">
                  <c:v>1.4978000481838234</c:v>
                </c:pt>
                <c:pt idx="145">
                  <c:v>1.5091044005959793</c:v>
                </c:pt>
                <c:pt idx="146">
                  <c:v>1.5170171171329536</c:v>
                </c:pt>
                <c:pt idx="147">
                  <c:v>1.5242409685419174</c:v>
                </c:pt>
                <c:pt idx="148">
                  <c:v>1.5304738257535684</c:v>
                </c:pt>
                <c:pt idx="149">
                  <c:v>1.5373249309596184</c:v>
                </c:pt>
                <c:pt idx="150">
                  <c:v>1.5462100650107655</c:v>
                </c:pt>
                <c:pt idx="151">
                  <c:v>1.5518444001897949</c:v>
                </c:pt>
                <c:pt idx="152">
                  <c:v>1.5583787330186398</c:v>
                </c:pt>
                <c:pt idx="153">
                  <c:v>1.5659318508525792</c:v>
                </c:pt>
                <c:pt idx="154">
                  <c:v>1.5740064618217742</c:v>
                </c:pt>
                <c:pt idx="155">
                  <c:v>1.5818944228765008</c:v>
                </c:pt>
                <c:pt idx="156">
                  <c:v>1.591239468659835</c:v>
                </c:pt>
                <c:pt idx="157">
                  <c:v>1.5988705011282707</c:v>
                </c:pt>
                <c:pt idx="158">
                  <c:v>1.6087022986572541</c:v>
                </c:pt>
                <c:pt idx="159">
                  <c:v>1.6173218736341874</c:v>
                </c:pt>
                <c:pt idx="160">
                  <c:v>1.6311350537452338</c:v>
                </c:pt>
                <c:pt idx="161">
                  <c:v>1.642484311886284</c:v>
                </c:pt>
                <c:pt idx="162">
                  <c:v>1.6571503004180799</c:v>
                </c:pt>
                <c:pt idx="163">
                  <c:v>1.6709823442257212</c:v>
                </c:pt>
                <c:pt idx="164">
                  <c:v>1.6826720964863311</c:v>
                </c:pt>
                <c:pt idx="165">
                  <c:v>1.695136052970746</c:v>
                </c:pt>
                <c:pt idx="166">
                  <c:v>1.7058479216075304</c:v>
                </c:pt>
                <c:pt idx="167">
                  <c:v>1.7170037272773346</c:v>
                </c:pt>
                <c:pt idx="168">
                  <c:v>1.7287177716793773</c:v>
                </c:pt>
                <c:pt idx="169">
                  <c:v>1.7387976442712196</c:v>
                </c:pt>
                <c:pt idx="170">
                  <c:v>1.7493030072143418</c:v>
                </c:pt>
                <c:pt idx="171">
                  <c:v>1.7578916981721346</c:v>
                </c:pt>
                <c:pt idx="172">
                  <c:v>1.7645547820529015</c:v>
                </c:pt>
                <c:pt idx="173">
                  <c:v>1.7743149818609094</c:v>
                </c:pt>
                <c:pt idx="174">
                  <c:v>1.7819809712532888</c:v>
                </c:pt>
                <c:pt idx="175">
                  <c:v>1.7893565493235042</c:v>
                </c:pt>
                <c:pt idx="176">
                  <c:v>1.7975034163399055</c:v>
                </c:pt>
                <c:pt idx="177">
                  <c:v>1.8069418038971734</c:v>
                </c:pt>
                <c:pt idx="178">
                  <c:v>1.814679457988766</c:v>
                </c:pt>
                <c:pt idx="179">
                  <c:v>1.8224318579888072</c:v>
                </c:pt>
                <c:pt idx="180">
                  <c:v>1.8299857949644061</c:v>
                </c:pt>
                <c:pt idx="181">
                  <c:v>1.8400375648965122</c:v>
                </c:pt>
                <c:pt idx="182">
                  <c:v>1.8509079755748294</c:v>
                </c:pt>
                <c:pt idx="183">
                  <c:v>1.8629519567572823</c:v>
                </c:pt>
                <c:pt idx="184">
                  <c:v>1.8757338733682962</c:v>
                </c:pt>
                <c:pt idx="185">
                  <c:v>1.8933309592937053</c:v>
                </c:pt>
                <c:pt idx="186">
                  <c:v>1.9103631962486098</c:v>
                </c:pt>
                <c:pt idx="187">
                  <c:v>1.9368141516825412</c:v>
                </c:pt>
                <c:pt idx="188">
                  <c:v>1.9792821837267645</c:v>
                </c:pt>
                <c:pt idx="189">
                  <c:v>2.0455605106265016</c:v>
                </c:pt>
                <c:pt idx="190">
                  <c:v>2.1389387969166105</c:v>
                </c:pt>
                <c:pt idx="191">
                  <c:v>2.215238945284367</c:v>
                </c:pt>
                <c:pt idx="192">
                  <c:v>2.1847456241910472</c:v>
                </c:pt>
                <c:pt idx="193">
                  <c:v>2.0829819821418236</c:v>
                </c:pt>
                <c:pt idx="194">
                  <c:v>1.9990024148328953</c:v>
                </c:pt>
                <c:pt idx="195">
                  <c:v>1.9469684281503417</c:v>
                </c:pt>
                <c:pt idx="196">
                  <c:v>1.9188584130934514</c:v>
                </c:pt>
                <c:pt idx="197">
                  <c:v>1.9003179021441656</c:v>
                </c:pt>
                <c:pt idx="198">
                  <c:v>1.8908918813544988</c:v>
                </c:pt>
                <c:pt idx="199">
                  <c:v>1.8887102730648773</c:v>
                </c:pt>
                <c:pt idx="200">
                  <c:v>1.894973308496869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CD-4730-A721-D526C35B2FDF}"/>
            </c:ext>
          </c:extLst>
        </c:ser>
        <c:ser>
          <c:idx val="2"/>
          <c:order val="5"/>
          <c:tx>
            <c:strRef>
              <c:f>'Case 2'!$J$1</c:f>
              <c:strCache>
                <c:ptCount val="1"/>
                <c:pt idx="0">
                  <c:v>SWR(D/a=2.542, Core=140#43)</c:v>
                </c:pt>
              </c:strCache>
            </c:strRef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2'!$J$2:$J$202</c:f>
              <c:numCache>
                <c:formatCode>General</c:formatCode>
                <c:ptCount val="201"/>
                <c:pt idx="1">
                  <c:v>1.0542254352949305</c:v>
                </c:pt>
                <c:pt idx="2">
                  <c:v>1.0109991276913075</c:v>
                </c:pt>
                <c:pt idx="3">
                  <c:v>1.0077284668776865</c:v>
                </c:pt>
                <c:pt idx="4">
                  <c:v>1.0206021685219593</c:v>
                </c:pt>
                <c:pt idx="5">
                  <c:v>1.0313207461636122</c:v>
                </c:pt>
                <c:pt idx="6">
                  <c:v>1.0415350690433671</c:v>
                </c:pt>
                <c:pt idx="7">
                  <c:v>1.0518522278468909</c:v>
                </c:pt>
                <c:pt idx="8">
                  <c:v>1.0615068037941615</c:v>
                </c:pt>
                <c:pt idx="9">
                  <c:v>1.0710980085957471</c:v>
                </c:pt>
                <c:pt idx="10">
                  <c:v>1.0796755382471745</c:v>
                </c:pt>
                <c:pt idx="11">
                  <c:v>1.089953986671448</c:v>
                </c:pt>
                <c:pt idx="12">
                  <c:v>1.0985793823035845</c:v>
                </c:pt>
                <c:pt idx="13">
                  <c:v>1.1078834568329485</c:v>
                </c:pt>
                <c:pt idx="14">
                  <c:v>1.1184830779319122</c:v>
                </c:pt>
                <c:pt idx="15">
                  <c:v>1.1268762147807923</c:v>
                </c:pt>
                <c:pt idx="16">
                  <c:v>1.1377152070187213</c:v>
                </c:pt>
                <c:pt idx="17">
                  <c:v>1.1462777068652696</c:v>
                </c:pt>
                <c:pt idx="18">
                  <c:v>1.1564660310904917</c:v>
                </c:pt>
                <c:pt idx="19">
                  <c:v>1.1658519421643139</c:v>
                </c:pt>
                <c:pt idx="20">
                  <c:v>1.1760072066272884</c:v>
                </c:pt>
                <c:pt idx="21">
                  <c:v>1.1862250186278149</c:v>
                </c:pt>
                <c:pt idx="22">
                  <c:v>1.1956566042464358</c:v>
                </c:pt>
                <c:pt idx="23">
                  <c:v>1.2055618868137592</c:v>
                </c:pt>
                <c:pt idx="24">
                  <c:v>1.2154791100810645</c:v>
                </c:pt>
                <c:pt idx="25">
                  <c:v>1.2247342244797057</c:v>
                </c:pt>
                <c:pt idx="26">
                  <c:v>1.2355759966406608</c:v>
                </c:pt>
                <c:pt idx="27">
                  <c:v>1.2459508714412737</c:v>
                </c:pt>
                <c:pt idx="28">
                  <c:v>1.2567854130925205</c:v>
                </c:pt>
                <c:pt idx="29">
                  <c:v>1.2663245609633202</c:v>
                </c:pt>
                <c:pt idx="30">
                  <c:v>1.2770800518406642</c:v>
                </c:pt>
                <c:pt idx="31">
                  <c:v>1.2876641966645714</c:v>
                </c:pt>
                <c:pt idx="32">
                  <c:v>1.2966481850325433</c:v>
                </c:pt>
                <c:pt idx="33">
                  <c:v>1.3069297739571251</c:v>
                </c:pt>
                <c:pt idx="34">
                  <c:v>1.3181562834339922</c:v>
                </c:pt>
                <c:pt idx="35">
                  <c:v>1.3266323882618862</c:v>
                </c:pt>
                <c:pt idx="36">
                  <c:v>1.3365999027730133</c:v>
                </c:pt>
                <c:pt idx="37">
                  <c:v>1.3499824385600072</c:v>
                </c:pt>
                <c:pt idx="38">
                  <c:v>1.3617178250584598</c:v>
                </c:pt>
                <c:pt idx="39">
                  <c:v>1.3701279440404419</c:v>
                </c:pt>
                <c:pt idx="40">
                  <c:v>1.3823553681051246</c:v>
                </c:pt>
                <c:pt idx="41">
                  <c:v>1.3974423453015032</c:v>
                </c:pt>
                <c:pt idx="42">
                  <c:v>1.4048239339994768</c:v>
                </c:pt>
                <c:pt idx="43">
                  <c:v>1.4144388630644906</c:v>
                </c:pt>
                <c:pt idx="44">
                  <c:v>1.4254464945716849</c:v>
                </c:pt>
                <c:pt idx="45">
                  <c:v>1.436314577402555</c:v>
                </c:pt>
                <c:pt idx="46">
                  <c:v>1.4458643572939429</c:v>
                </c:pt>
                <c:pt idx="47">
                  <c:v>1.4601111609217841</c:v>
                </c:pt>
                <c:pt idx="48">
                  <c:v>1.4742661372879948</c:v>
                </c:pt>
                <c:pt idx="49">
                  <c:v>1.4852050642891406</c:v>
                </c:pt>
                <c:pt idx="50">
                  <c:v>1.4982929280311699</c:v>
                </c:pt>
                <c:pt idx="51">
                  <c:v>1.5119490285707597</c:v>
                </c:pt>
                <c:pt idx="52">
                  <c:v>1.5200095458162892</c:v>
                </c:pt>
                <c:pt idx="53">
                  <c:v>1.5275994902402579</c:v>
                </c:pt>
                <c:pt idx="54">
                  <c:v>1.5388309712344963</c:v>
                </c:pt>
                <c:pt idx="55">
                  <c:v>1.5495343083488162</c:v>
                </c:pt>
                <c:pt idx="56">
                  <c:v>1.5612486401708792</c:v>
                </c:pt>
                <c:pt idx="57">
                  <c:v>1.5732624158099255</c:v>
                </c:pt>
                <c:pt idx="58">
                  <c:v>1.5852951654527963</c:v>
                </c:pt>
                <c:pt idx="59">
                  <c:v>1.596280267837495</c:v>
                </c:pt>
                <c:pt idx="60">
                  <c:v>1.607751025149565</c:v>
                </c:pt>
                <c:pt idx="61">
                  <c:v>1.6181736608456281</c:v>
                </c:pt>
                <c:pt idx="62">
                  <c:v>1.6301151962608804</c:v>
                </c:pt>
                <c:pt idx="63">
                  <c:v>1.6415059172522191</c:v>
                </c:pt>
                <c:pt idx="64">
                  <c:v>1.6539019885376396</c:v>
                </c:pt>
                <c:pt idx="65">
                  <c:v>1.6645774286465183</c:v>
                </c:pt>
                <c:pt idx="66">
                  <c:v>1.6769440502753969</c:v>
                </c:pt>
                <c:pt idx="67">
                  <c:v>1.6893147831579685</c:v>
                </c:pt>
                <c:pt idx="68">
                  <c:v>1.699983031858475</c:v>
                </c:pt>
                <c:pt idx="69">
                  <c:v>1.7126489480893146</c:v>
                </c:pt>
                <c:pt idx="70">
                  <c:v>1.7244481093799562</c:v>
                </c:pt>
                <c:pt idx="71">
                  <c:v>1.7375825573502199</c:v>
                </c:pt>
                <c:pt idx="72">
                  <c:v>1.7491139642023588</c:v>
                </c:pt>
                <c:pt idx="73">
                  <c:v>1.7618390402274053</c:v>
                </c:pt>
                <c:pt idx="74">
                  <c:v>1.7749499047037636</c:v>
                </c:pt>
                <c:pt idx="75">
                  <c:v>1.7852905122227261</c:v>
                </c:pt>
                <c:pt idx="76">
                  <c:v>1.8000773598632824</c:v>
                </c:pt>
                <c:pt idx="77">
                  <c:v>1.8122000829092526</c:v>
                </c:pt>
                <c:pt idx="78">
                  <c:v>1.8253019379005535</c:v>
                </c:pt>
                <c:pt idx="79">
                  <c:v>1.8376923233982023</c:v>
                </c:pt>
                <c:pt idx="80">
                  <c:v>1.8505542008053617</c:v>
                </c:pt>
                <c:pt idx="81">
                  <c:v>1.8629264742187339</c:v>
                </c:pt>
                <c:pt idx="82">
                  <c:v>1.8767286311289126</c:v>
                </c:pt>
                <c:pt idx="83">
                  <c:v>1.8887177938849176</c:v>
                </c:pt>
                <c:pt idx="84">
                  <c:v>1.9020291887849625</c:v>
                </c:pt>
                <c:pt idx="85">
                  <c:v>1.9154209421519071</c:v>
                </c:pt>
                <c:pt idx="86">
                  <c:v>1.9265976219518959</c:v>
                </c:pt>
                <c:pt idx="87">
                  <c:v>1.9422855687495604</c:v>
                </c:pt>
                <c:pt idx="88">
                  <c:v>1.9538796057274188</c:v>
                </c:pt>
                <c:pt idx="89">
                  <c:v>1.967702109736267</c:v>
                </c:pt>
                <c:pt idx="90">
                  <c:v>1.9802017284309668</c:v>
                </c:pt>
                <c:pt idx="91">
                  <c:v>1.9949518267542037</c:v>
                </c:pt>
                <c:pt idx="92">
                  <c:v>2.0082210155816944</c:v>
                </c:pt>
                <c:pt idx="93">
                  <c:v>2.0224583746889762</c:v>
                </c:pt>
                <c:pt idx="94">
                  <c:v>2.0352486638310299</c:v>
                </c:pt>
                <c:pt idx="95">
                  <c:v>2.0488390889098986</c:v>
                </c:pt>
                <c:pt idx="96">
                  <c:v>2.062976362401943</c:v>
                </c:pt>
                <c:pt idx="97">
                  <c:v>2.0757210025524993</c:v>
                </c:pt>
                <c:pt idx="98">
                  <c:v>2.0893377563352749</c:v>
                </c:pt>
                <c:pt idx="99">
                  <c:v>2.1024965980032362</c:v>
                </c:pt>
                <c:pt idx="100">
                  <c:v>2.1162476020949272</c:v>
                </c:pt>
                <c:pt idx="101">
                  <c:v>2.1315354146333809</c:v>
                </c:pt>
                <c:pt idx="102">
                  <c:v>2.1420689346885027</c:v>
                </c:pt>
                <c:pt idx="103">
                  <c:v>2.1598169225099846</c:v>
                </c:pt>
                <c:pt idx="104">
                  <c:v>2.1724094760255803</c:v>
                </c:pt>
                <c:pt idx="105">
                  <c:v>2.1864522803244122</c:v>
                </c:pt>
                <c:pt idx="106">
                  <c:v>2.2014148386543728</c:v>
                </c:pt>
                <c:pt idx="107">
                  <c:v>2.2133161206319314</c:v>
                </c:pt>
                <c:pt idx="108">
                  <c:v>2.2312698382173561</c:v>
                </c:pt>
                <c:pt idx="109">
                  <c:v>2.2473421393765824</c:v>
                </c:pt>
                <c:pt idx="110">
                  <c:v>2.2562825912783913</c:v>
                </c:pt>
                <c:pt idx="111">
                  <c:v>2.2733395049014575</c:v>
                </c:pt>
                <c:pt idx="112">
                  <c:v>2.2877571944694375</c:v>
                </c:pt>
                <c:pt idx="113">
                  <c:v>2.302541165975418</c:v>
                </c:pt>
                <c:pt idx="114">
                  <c:v>2.3176153690607109</c:v>
                </c:pt>
                <c:pt idx="115">
                  <c:v>2.3329776284031079</c:v>
                </c:pt>
                <c:pt idx="116">
                  <c:v>2.3471092380287146</c:v>
                </c:pt>
                <c:pt idx="117">
                  <c:v>2.365486865303843</c:v>
                </c:pt>
                <c:pt idx="118">
                  <c:v>2.3800027215247468</c:v>
                </c:pt>
                <c:pt idx="119">
                  <c:v>2.3954440953324552</c:v>
                </c:pt>
                <c:pt idx="120">
                  <c:v>2.4105693482815109</c:v>
                </c:pt>
                <c:pt idx="121">
                  <c:v>2.4290309629400197</c:v>
                </c:pt>
                <c:pt idx="122">
                  <c:v>2.4468869471065831</c:v>
                </c:pt>
                <c:pt idx="123">
                  <c:v>2.46255797660739</c:v>
                </c:pt>
                <c:pt idx="124">
                  <c:v>2.4804338542755451</c:v>
                </c:pt>
                <c:pt idx="125">
                  <c:v>2.500047723044835</c:v>
                </c:pt>
                <c:pt idx="126">
                  <c:v>2.5208673892466393</c:v>
                </c:pt>
                <c:pt idx="127">
                  <c:v>2.5313867971130088</c:v>
                </c:pt>
                <c:pt idx="128">
                  <c:v>2.5542117131578386</c:v>
                </c:pt>
                <c:pt idx="129">
                  <c:v>2.5721957584139044</c:v>
                </c:pt>
                <c:pt idx="130">
                  <c:v>2.5878336664353192</c:v>
                </c:pt>
                <c:pt idx="131">
                  <c:v>2.611359965605486</c:v>
                </c:pt>
                <c:pt idx="132">
                  <c:v>2.6345137184845115</c:v>
                </c:pt>
                <c:pt idx="133">
                  <c:v>2.6502802580027263</c:v>
                </c:pt>
                <c:pt idx="134">
                  <c:v>2.6739622644165801</c:v>
                </c:pt>
                <c:pt idx="135">
                  <c:v>2.7013355801117633</c:v>
                </c:pt>
                <c:pt idx="136">
                  <c:v>2.7226916208249934</c:v>
                </c:pt>
                <c:pt idx="137">
                  <c:v>2.7492891442850089</c:v>
                </c:pt>
                <c:pt idx="138">
                  <c:v>2.7729479472865544</c:v>
                </c:pt>
                <c:pt idx="139">
                  <c:v>2.7996583698315174</c:v>
                </c:pt>
                <c:pt idx="140">
                  <c:v>2.8287087406651237</c:v>
                </c:pt>
                <c:pt idx="141">
                  <c:v>2.8545292408043856</c:v>
                </c:pt>
                <c:pt idx="142">
                  <c:v>2.8771408512737535</c:v>
                </c:pt>
                <c:pt idx="143">
                  <c:v>2.907314415442757</c:v>
                </c:pt>
                <c:pt idx="144">
                  <c:v>2.9326109877965076</c:v>
                </c:pt>
                <c:pt idx="145">
                  <c:v>2.9642367317476324</c:v>
                </c:pt>
                <c:pt idx="146">
                  <c:v>2.9877886246926306</c:v>
                </c:pt>
                <c:pt idx="147">
                  <c:v>3.0167083988494294</c:v>
                </c:pt>
                <c:pt idx="148">
                  <c:v>3.0463556254180619</c:v>
                </c:pt>
                <c:pt idx="149">
                  <c:v>3.077811391419313</c:v>
                </c:pt>
                <c:pt idx="150">
                  <c:v>3.1146951176360527</c:v>
                </c:pt>
                <c:pt idx="151">
                  <c:v>3.1559325612416065</c:v>
                </c:pt>
                <c:pt idx="152">
                  <c:v>3.2037505376958202</c:v>
                </c:pt>
                <c:pt idx="153">
                  <c:v>3.2548944584227786</c:v>
                </c:pt>
                <c:pt idx="154">
                  <c:v>3.3127723277445491</c:v>
                </c:pt>
                <c:pt idx="155">
                  <c:v>3.3795461972455509</c:v>
                </c:pt>
                <c:pt idx="156">
                  <c:v>3.4481383095281015</c:v>
                </c:pt>
                <c:pt idx="157">
                  <c:v>3.5158991244616997</c:v>
                </c:pt>
                <c:pt idx="158">
                  <c:v>3.5748433598025544</c:v>
                </c:pt>
                <c:pt idx="159">
                  <c:v>3.5686886165640317</c:v>
                </c:pt>
                <c:pt idx="160">
                  <c:v>3.4296984264414845</c:v>
                </c:pt>
                <c:pt idx="161">
                  <c:v>3.1365044652477847</c:v>
                </c:pt>
                <c:pt idx="162">
                  <c:v>2.8418420265753603</c:v>
                </c:pt>
                <c:pt idx="163">
                  <c:v>2.7171576015295451</c:v>
                </c:pt>
                <c:pt idx="164">
                  <c:v>2.7292826734644953</c:v>
                </c:pt>
                <c:pt idx="165">
                  <c:v>2.784814375533847</c:v>
                </c:pt>
                <c:pt idx="166">
                  <c:v>2.854896511601853</c:v>
                </c:pt>
                <c:pt idx="167">
                  <c:v>2.9192916969863858</c:v>
                </c:pt>
                <c:pt idx="168">
                  <c:v>2.9737155790671004</c:v>
                </c:pt>
                <c:pt idx="169">
                  <c:v>3.0227470227807909</c:v>
                </c:pt>
                <c:pt idx="170">
                  <c:v>3.0703055198451272</c:v>
                </c:pt>
                <c:pt idx="171">
                  <c:v>3.110837662286746</c:v>
                </c:pt>
                <c:pt idx="172">
                  <c:v>3.14501245886014</c:v>
                </c:pt>
                <c:pt idx="173">
                  <c:v>3.1741667613041793</c:v>
                </c:pt>
                <c:pt idx="174">
                  <c:v>3.2014518332637238</c:v>
                </c:pt>
                <c:pt idx="175">
                  <c:v>3.2304404205953232</c:v>
                </c:pt>
                <c:pt idx="176">
                  <c:v>3.2561581997999416</c:v>
                </c:pt>
                <c:pt idx="177">
                  <c:v>3.2796814099544687</c:v>
                </c:pt>
                <c:pt idx="178">
                  <c:v>3.2953307034084878</c:v>
                </c:pt>
                <c:pt idx="179">
                  <c:v>3.3200136013666066</c:v>
                </c:pt>
                <c:pt idx="180">
                  <c:v>3.347906580151371</c:v>
                </c:pt>
                <c:pt idx="181">
                  <c:v>3.369486052103297</c:v>
                </c:pt>
                <c:pt idx="182">
                  <c:v>3.4003002756751606</c:v>
                </c:pt>
                <c:pt idx="183">
                  <c:v>3.4307640757161471</c:v>
                </c:pt>
                <c:pt idx="184">
                  <c:v>3.461164731455237</c:v>
                </c:pt>
                <c:pt idx="185">
                  <c:v>3.4947397844172525</c:v>
                </c:pt>
                <c:pt idx="186">
                  <c:v>3.5238944932040934</c:v>
                </c:pt>
                <c:pt idx="187">
                  <c:v>3.5562609996397434</c:v>
                </c:pt>
                <c:pt idx="188">
                  <c:v>3.5866670046807623</c:v>
                </c:pt>
                <c:pt idx="189">
                  <c:v>3.620099728702757</c:v>
                </c:pt>
                <c:pt idx="190">
                  <c:v>3.6504799530110206</c:v>
                </c:pt>
                <c:pt idx="191">
                  <c:v>3.6784127545949938</c:v>
                </c:pt>
                <c:pt idx="192">
                  <c:v>3.7128200123042903</c:v>
                </c:pt>
                <c:pt idx="193">
                  <c:v>3.7385599734900654</c:v>
                </c:pt>
                <c:pt idx="194">
                  <c:v>3.7656156025323324</c:v>
                </c:pt>
                <c:pt idx="195">
                  <c:v>3.7887743421820592</c:v>
                </c:pt>
                <c:pt idx="196">
                  <c:v>3.8189173506189373</c:v>
                </c:pt>
                <c:pt idx="197">
                  <c:v>3.8386015287536379</c:v>
                </c:pt>
                <c:pt idx="198">
                  <c:v>3.8674113099116858</c:v>
                </c:pt>
                <c:pt idx="199">
                  <c:v>3.8857601724735651</c:v>
                </c:pt>
                <c:pt idx="200">
                  <c:v>3.9074996598898508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FCD-4730-A721-D526C35B2FDF}"/>
            </c:ext>
          </c:extLst>
        </c:ser>
        <c:ser>
          <c:idx val="3"/>
          <c:order val="6"/>
          <c:tx>
            <c:strRef>
              <c:f>Case7!$J$1</c:f>
              <c:strCache>
                <c:ptCount val="1"/>
                <c:pt idx="0">
                  <c:v>SWR(D/a=4.500, Core=140#43)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Case7!$A$2:$A$202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Case7!$J$2:$J$202</c:f>
              <c:numCache>
                <c:formatCode>General</c:formatCode>
                <c:ptCount val="201"/>
                <c:pt idx="1">
                  <c:v>1.0726643237021836</c:v>
                </c:pt>
                <c:pt idx="2">
                  <c:v>1.0443921481279608</c:v>
                </c:pt>
                <c:pt idx="3">
                  <c:v>1.0387440207484491</c:v>
                </c:pt>
                <c:pt idx="4">
                  <c:v>1.0406049711736542</c:v>
                </c:pt>
                <c:pt idx="5">
                  <c:v>1.0458257356225988</c:v>
                </c:pt>
                <c:pt idx="6">
                  <c:v>1.0502612611686506</c:v>
                </c:pt>
                <c:pt idx="7">
                  <c:v>1.0562217908324454</c:v>
                </c:pt>
                <c:pt idx="8">
                  <c:v>1.0619041798198283</c:v>
                </c:pt>
                <c:pt idx="9">
                  <c:v>1.0688033974362423</c:v>
                </c:pt>
                <c:pt idx="10">
                  <c:v>1.0754775786059603</c:v>
                </c:pt>
                <c:pt idx="11">
                  <c:v>1.0807692764104861</c:v>
                </c:pt>
                <c:pt idx="12">
                  <c:v>1.0880717281862429</c:v>
                </c:pt>
                <c:pt idx="13">
                  <c:v>1.095780065349917</c:v>
                </c:pt>
                <c:pt idx="14">
                  <c:v>1.101293131590394</c:v>
                </c:pt>
                <c:pt idx="15">
                  <c:v>1.1083654012274957</c:v>
                </c:pt>
                <c:pt idx="16">
                  <c:v>1.1145827039136484</c:v>
                </c:pt>
                <c:pt idx="17">
                  <c:v>1.1225546510046036</c:v>
                </c:pt>
                <c:pt idx="18">
                  <c:v>1.1283441405878054</c:v>
                </c:pt>
                <c:pt idx="19">
                  <c:v>1.1357192258755513</c:v>
                </c:pt>
                <c:pt idx="20">
                  <c:v>1.1427216147943902</c:v>
                </c:pt>
                <c:pt idx="21">
                  <c:v>1.1495221150926991</c:v>
                </c:pt>
                <c:pt idx="22">
                  <c:v>1.1565252926075307</c:v>
                </c:pt>
                <c:pt idx="23">
                  <c:v>1.1635202774719016</c:v>
                </c:pt>
                <c:pt idx="24">
                  <c:v>1.1707269329843422</c:v>
                </c:pt>
                <c:pt idx="25">
                  <c:v>1.1776321604806705</c:v>
                </c:pt>
                <c:pt idx="26">
                  <c:v>1.1845602144730196</c:v>
                </c:pt>
                <c:pt idx="27">
                  <c:v>1.1917175088230418</c:v>
                </c:pt>
                <c:pt idx="28">
                  <c:v>1.1981355658572748</c:v>
                </c:pt>
                <c:pt idx="29">
                  <c:v>1.2046982255291767</c:v>
                </c:pt>
                <c:pt idx="30">
                  <c:v>1.2113564966984789</c:v>
                </c:pt>
                <c:pt idx="31">
                  <c:v>1.2195583256606788</c:v>
                </c:pt>
                <c:pt idx="32">
                  <c:v>1.2273337002842171</c:v>
                </c:pt>
                <c:pt idx="33">
                  <c:v>1.2331799392060974</c:v>
                </c:pt>
                <c:pt idx="34">
                  <c:v>1.2462510899458918</c:v>
                </c:pt>
                <c:pt idx="35">
                  <c:v>1.251546819664793</c:v>
                </c:pt>
                <c:pt idx="36">
                  <c:v>1.2556809522378869</c:v>
                </c:pt>
                <c:pt idx="37">
                  <c:v>1.2635791456740766</c:v>
                </c:pt>
                <c:pt idx="38">
                  <c:v>1.2731306755674225</c:v>
                </c:pt>
                <c:pt idx="39">
                  <c:v>1.2775522464571212</c:v>
                </c:pt>
                <c:pt idx="40">
                  <c:v>1.2847086241257724</c:v>
                </c:pt>
                <c:pt idx="41">
                  <c:v>1.2942607678536111</c:v>
                </c:pt>
                <c:pt idx="42">
                  <c:v>1.3011345868003046</c:v>
                </c:pt>
                <c:pt idx="43">
                  <c:v>1.308019302323304</c:v>
                </c:pt>
                <c:pt idx="44">
                  <c:v>1.3162577198381737</c:v>
                </c:pt>
                <c:pt idx="45">
                  <c:v>1.3212605560015827</c:v>
                </c:pt>
                <c:pt idx="46">
                  <c:v>1.3294486152744178</c:v>
                </c:pt>
                <c:pt idx="47">
                  <c:v>1.3364475212074727</c:v>
                </c:pt>
                <c:pt idx="48">
                  <c:v>1.3411990638763489</c:v>
                </c:pt>
                <c:pt idx="49">
                  <c:v>1.3456382675687897</c:v>
                </c:pt>
                <c:pt idx="50">
                  <c:v>1.3489303489760751</c:v>
                </c:pt>
                <c:pt idx="51">
                  <c:v>1.3570790461494513</c:v>
                </c:pt>
                <c:pt idx="52">
                  <c:v>1.3706122307437001</c:v>
                </c:pt>
                <c:pt idx="53">
                  <c:v>1.3829043269840178</c:v>
                </c:pt>
                <c:pt idx="54">
                  <c:v>1.3912862087925335</c:v>
                </c:pt>
                <c:pt idx="55">
                  <c:v>1.3997605383284497</c:v>
                </c:pt>
                <c:pt idx="56">
                  <c:v>1.4059595886686964</c:v>
                </c:pt>
                <c:pt idx="57">
                  <c:v>1.4131284817959608</c:v>
                </c:pt>
                <c:pt idx="58">
                  <c:v>1.4197608528222776</c:v>
                </c:pt>
                <c:pt idx="59">
                  <c:v>1.4281689443459524</c:v>
                </c:pt>
                <c:pt idx="60">
                  <c:v>1.4367419037956499</c:v>
                </c:pt>
                <c:pt idx="61">
                  <c:v>1.4442359810084471</c:v>
                </c:pt>
                <c:pt idx="62">
                  <c:v>1.4511849354703246</c:v>
                </c:pt>
                <c:pt idx="63">
                  <c:v>1.458819520045266</c:v>
                </c:pt>
                <c:pt idx="64">
                  <c:v>1.4679909835445102</c:v>
                </c:pt>
                <c:pt idx="65">
                  <c:v>1.4724778207374765</c:v>
                </c:pt>
                <c:pt idx="66">
                  <c:v>1.4805937980325421</c:v>
                </c:pt>
                <c:pt idx="67">
                  <c:v>1.4871404746566157</c:v>
                </c:pt>
                <c:pt idx="68">
                  <c:v>1.4941005855240801</c:v>
                </c:pt>
                <c:pt idx="69">
                  <c:v>1.5016016700923109</c:v>
                </c:pt>
                <c:pt idx="70">
                  <c:v>1.5070904960699307</c:v>
                </c:pt>
                <c:pt idx="71">
                  <c:v>1.5135582887195973</c:v>
                </c:pt>
                <c:pt idx="72">
                  <c:v>1.520218772298086</c:v>
                </c:pt>
                <c:pt idx="73">
                  <c:v>1.5270097895955221</c:v>
                </c:pt>
                <c:pt idx="74">
                  <c:v>1.5338480895448565</c:v>
                </c:pt>
                <c:pt idx="75">
                  <c:v>1.5404684276740537</c:v>
                </c:pt>
                <c:pt idx="76">
                  <c:v>1.5465479661316235</c:v>
                </c:pt>
                <c:pt idx="77">
                  <c:v>1.5524776862909713</c:v>
                </c:pt>
                <c:pt idx="78">
                  <c:v>1.5580251483952758</c:v>
                </c:pt>
                <c:pt idx="79">
                  <c:v>1.5653735363833003</c:v>
                </c:pt>
                <c:pt idx="80">
                  <c:v>1.5698702383635204</c:v>
                </c:pt>
                <c:pt idx="81">
                  <c:v>1.5763509416380597</c:v>
                </c:pt>
                <c:pt idx="82">
                  <c:v>1.5843200837492029</c:v>
                </c:pt>
                <c:pt idx="83">
                  <c:v>1.5872405659213833</c:v>
                </c:pt>
                <c:pt idx="84">
                  <c:v>1.5930445058649012</c:v>
                </c:pt>
                <c:pt idx="85">
                  <c:v>1.6003268399307615</c:v>
                </c:pt>
                <c:pt idx="86">
                  <c:v>1.6052952471897006</c:v>
                </c:pt>
                <c:pt idx="87">
                  <c:v>1.6101603360821268</c:v>
                </c:pt>
                <c:pt idx="88">
                  <c:v>1.6160474893740118</c:v>
                </c:pt>
                <c:pt idx="89">
                  <c:v>1.6219310904316884</c:v>
                </c:pt>
                <c:pt idx="90">
                  <c:v>1.6251148497996417</c:v>
                </c:pt>
                <c:pt idx="91">
                  <c:v>1.6294118193184675</c:v>
                </c:pt>
                <c:pt idx="92">
                  <c:v>1.6358448502052036</c:v>
                </c:pt>
                <c:pt idx="93">
                  <c:v>1.6399062791124372</c:v>
                </c:pt>
                <c:pt idx="94">
                  <c:v>1.6429641289557331</c:v>
                </c:pt>
                <c:pt idx="95">
                  <c:v>1.6493550837045283</c:v>
                </c:pt>
                <c:pt idx="96">
                  <c:v>1.6528674652522339</c:v>
                </c:pt>
                <c:pt idx="97">
                  <c:v>1.6565980039844341</c:v>
                </c:pt>
                <c:pt idx="98">
                  <c:v>1.6617970183148938</c:v>
                </c:pt>
                <c:pt idx="99">
                  <c:v>1.6648738819802771</c:v>
                </c:pt>
                <c:pt idx="100">
                  <c:v>1.6694191011474961</c:v>
                </c:pt>
                <c:pt idx="101">
                  <c:v>1.6716730002905509</c:v>
                </c:pt>
                <c:pt idx="102">
                  <c:v>1.6756928133019817</c:v>
                </c:pt>
                <c:pt idx="103">
                  <c:v>1.6794840526166124</c:v>
                </c:pt>
                <c:pt idx="104">
                  <c:v>1.6815457809964567</c:v>
                </c:pt>
                <c:pt idx="105">
                  <c:v>1.6853347975929631</c:v>
                </c:pt>
                <c:pt idx="106">
                  <c:v>1.6879201002441067</c:v>
                </c:pt>
                <c:pt idx="107">
                  <c:v>1.690460403698109</c:v>
                </c:pt>
                <c:pt idx="108">
                  <c:v>1.6925126061980851</c:v>
                </c:pt>
                <c:pt idx="109">
                  <c:v>1.6939643537068056</c:v>
                </c:pt>
                <c:pt idx="110">
                  <c:v>1.6948580105468767</c:v>
                </c:pt>
                <c:pt idx="111">
                  <c:v>1.6982333708515893</c:v>
                </c:pt>
                <c:pt idx="112">
                  <c:v>1.6980363217589709</c:v>
                </c:pt>
                <c:pt idx="113">
                  <c:v>1.6987139057385026</c:v>
                </c:pt>
                <c:pt idx="114">
                  <c:v>1.699475473617768</c:v>
                </c:pt>
                <c:pt idx="115">
                  <c:v>1.6998295343519312</c:v>
                </c:pt>
                <c:pt idx="116">
                  <c:v>1.7009746604154181</c:v>
                </c:pt>
                <c:pt idx="117">
                  <c:v>1.7001904183956504</c:v>
                </c:pt>
                <c:pt idx="118">
                  <c:v>1.6992787729931504</c:v>
                </c:pt>
                <c:pt idx="119">
                  <c:v>1.6987523903215755</c:v>
                </c:pt>
                <c:pt idx="120">
                  <c:v>1.696559580535324</c:v>
                </c:pt>
                <c:pt idx="121">
                  <c:v>1.6928846815267296</c:v>
                </c:pt>
                <c:pt idx="122">
                  <c:v>1.6888294599528939</c:v>
                </c:pt>
                <c:pt idx="123">
                  <c:v>1.6830015105185776</c:v>
                </c:pt>
                <c:pt idx="124">
                  <c:v>1.6779257900087248</c:v>
                </c:pt>
                <c:pt idx="125">
                  <c:v>1.6714433860032887</c:v>
                </c:pt>
                <c:pt idx="126">
                  <c:v>1.6663719194774906</c:v>
                </c:pt>
                <c:pt idx="127">
                  <c:v>1.6578581707014046</c:v>
                </c:pt>
                <c:pt idx="128">
                  <c:v>1.6487629530722112</c:v>
                </c:pt>
                <c:pt idx="129">
                  <c:v>1.6405838651557876</c:v>
                </c:pt>
                <c:pt idx="130">
                  <c:v>1.633273238765292</c:v>
                </c:pt>
                <c:pt idx="131">
                  <c:v>1.6252088191829017</c:v>
                </c:pt>
                <c:pt idx="132">
                  <c:v>1.6151451813955588</c:v>
                </c:pt>
                <c:pt idx="133">
                  <c:v>1.6070336340638463</c:v>
                </c:pt>
                <c:pt idx="134">
                  <c:v>1.6016345714654925</c:v>
                </c:pt>
                <c:pt idx="135">
                  <c:v>1.6002795906424598</c:v>
                </c:pt>
                <c:pt idx="136">
                  <c:v>1.6039968511247018</c:v>
                </c:pt>
                <c:pt idx="137">
                  <c:v>1.6083174258609663</c:v>
                </c:pt>
                <c:pt idx="138">
                  <c:v>1.6134519059246568</c:v>
                </c:pt>
                <c:pt idx="139">
                  <c:v>1.6202622258761554</c:v>
                </c:pt>
                <c:pt idx="140">
                  <c:v>1.6279895900977026</c:v>
                </c:pt>
                <c:pt idx="141">
                  <c:v>1.6334814264141266</c:v>
                </c:pt>
                <c:pt idx="142">
                  <c:v>1.6424846286486112</c:v>
                </c:pt>
                <c:pt idx="143">
                  <c:v>1.6469089110780739</c:v>
                </c:pt>
                <c:pt idx="144">
                  <c:v>1.6556592541063206</c:v>
                </c:pt>
                <c:pt idx="145">
                  <c:v>1.6648518681795097</c:v>
                </c:pt>
                <c:pt idx="146">
                  <c:v>1.6714245508461867</c:v>
                </c:pt>
                <c:pt idx="147">
                  <c:v>1.6748426004470358</c:v>
                </c:pt>
                <c:pt idx="148">
                  <c:v>1.6768841355154702</c:v>
                </c:pt>
                <c:pt idx="149">
                  <c:v>1.6758464995603917</c:v>
                </c:pt>
                <c:pt idx="150">
                  <c:v>1.6710388463004366</c:v>
                </c:pt>
                <c:pt idx="151">
                  <c:v>1.6678049632030205</c:v>
                </c:pt>
                <c:pt idx="152">
                  <c:v>1.6630281976842143</c:v>
                </c:pt>
                <c:pt idx="153">
                  <c:v>1.6641439167135426</c:v>
                </c:pt>
                <c:pt idx="154">
                  <c:v>1.6664754273760753</c:v>
                </c:pt>
                <c:pt idx="155">
                  <c:v>1.6665090784971541</c:v>
                </c:pt>
                <c:pt idx="156">
                  <c:v>1.6674693775333953</c:v>
                </c:pt>
                <c:pt idx="157">
                  <c:v>1.6681466067659096</c:v>
                </c:pt>
                <c:pt idx="158">
                  <c:v>1.6736752296716613</c:v>
                </c:pt>
                <c:pt idx="159">
                  <c:v>1.679638334617916</c:v>
                </c:pt>
                <c:pt idx="160">
                  <c:v>1.6835725538394739</c:v>
                </c:pt>
                <c:pt idx="161">
                  <c:v>1.6893795715155235</c:v>
                </c:pt>
                <c:pt idx="162">
                  <c:v>1.694601229798802</c:v>
                </c:pt>
                <c:pt idx="163">
                  <c:v>1.6976842353254258</c:v>
                </c:pt>
                <c:pt idx="164">
                  <c:v>1.6972708808219814</c:v>
                </c:pt>
                <c:pt idx="165">
                  <c:v>1.6983656533461224</c:v>
                </c:pt>
                <c:pt idx="166">
                  <c:v>1.6974395757911049</c:v>
                </c:pt>
                <c:pt idx="167">
                  <c:v>1.6965873511630847</c:v>
                </c:pt>
                <c:pt idx="168">
                  <c:v>1.697195506969621</c:v>
                </c:pt>
                <c:pt idx="169">
                  <c:v>1.6953360333284269</c:v>
                </c:pt>
                <c:pt idx="170">
                  <c:v>1.694199842867633</c:v>
                </c:pt>
                <c:pt idx="171">
                  <c:v>1.6938669743060426</c:v>
                </c:pt>
                <c:pt idx="172">
                  <c:v>1.6946150458438534</c:v>
                </c:pt>
                <c:pt idx="173">
                  <c:v>1.6970801522818748</c:v>
                </c:pt>
                <c:pt idx="174">
                  <c:v>1.7008937303329823</c:v>
                </c:pt>
                <c:pt idx="175">
                  <c:v>1.7019928234876684</c:v>
                </c:pt>
                <c:pt idx="176">
                  <c:v>1.7056276859792272</c:v>
                </c:pt>
                <c:pt idx="177">
                  <c:v>1.7119858286440208</c:v>
                </c:pt>
                <c:pt idx="178">
                  <c:v>1.7220673261904627</c:v>
                </c:pt>
                <c:pt idx="179">
                  <c:v>1.7325818068172973</c:v>
                </c:pt>
                <c:pt idx="180">
                  <c:v>1.7426629261393123</c:v>
                </c:pt>
                <c:pt idx="181">
                  <c:v>1.753718336124175</c:v>
                </c:pt>
                <c:pt idx="182">
                  <c:v>1.7619888969029158</c:v>
                </c:pt>
                <c:pt idx="183">
                  <c:v>1.7660602148768754</c:v>
                </c:pt>
                <c:pt idx="184">
                  <c:v>1.7659309099460339</c:v>
                </c:pt>
                <c:pt idx="185">
                  <c:v>1.7595243655723511</c:v>
                </c:pt>
                <c:pt idx="186">
                  <c:v>1.7397739623153559</c:v>
                </c:pt>
                <c:pt idx="187">
                  <c:v>1.7089314573283358</c:v>
                </c:pt>
                <c:pt idx="188">
                  <c:v>1.6677221704479841</c:v>
                </c:pt>
                <c:pt idx="189">
                  <c:v>1.6345900995015581</c:v>
                </c:pt>
                <c:pt idx="190">
                  <c:v>1.6155727305245984</c:v>
                </c:pt>
                <c:pt idx="191">
                  <c:v>1.6112158116465614</c:v>
                </c:pt>
                <c:pt idx="192">
                  <c:v>1.6148164054998502</c:v>
                </c:pt>
                <c:pt idx="193">
                  <c:v>1.622799877313883</c:v>
                </c:pt>
                <c:pt idx="194">
                  <c:v>1.6301824600435932</c:v>
                </c:pt>
                <c:pt idx="195">
                  <c:v>1.6366445041535418</c:v>
                </c:pt>
                <c:pt idx="196">
                  <c:v>1.6436281291175308</c:v>
                </c:pt>
                <c:pt idx="197">
                  <c:v>1.6482432774919304</c:v>
                </c:pt>
                <c:pt idx="198">
                  <c:v>1.653837599204846</c:v>
                </c:pt>
                <c:pt idx="199">
                  <c:v>1.6560607580148692</c:v>
                </c:pt>
                <c:pt idx="200">
                  <c:v>1.6625127702214351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FCD-4730-A721-D526C35B2FDF}"/>
            </c:ext>
          </c:extLst>
        </c:ser>
        <c:ser>
          <c:idx val="0"/>
          <c:order val="7"/>
          <c:tx>
            <c:strRef>
              <c:f>'Case 4'!$J$1</c:f>
              <c:strCache>
                <c:ptCount val="1"/>
                <c:pt idx="0">
                  <c:v>SWR(D/a=3.000, Core=140#43)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'Case 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4'!$J$2:$J$202</c:f>
              <c:numCache>
                <c:formatCode>General</c:formatCode>
                <c:ptCount val="201"/>
                <c:pt idx="1">
                  <c:v>1.0530139989708065</c:v>
                </c:pt>
                <c:pt idx="2">
                  <c:v>1.022146679476613</c:v>
                </c:pt>
                <c:pt idx="3">
                  <c:v>1.0132972027978504</c:v>
                </c:pt>
                <c:pt idx="4">
                  <c:v>1.0078560691267215</c:v>
                </c:pt>
                <c:pt idx="5">
                  <c:v>1.005230028494595</c:v>
                </c:pt>
                <c:pt idx="6">
                  <c:v>1.0030650163373147</c:v>
                </c:pt>
                <c:pt idx="7">
                  <c:v>1.0012664719090332</c:v>
                </c:pt>
                <c:pt idx="8">
                  <c:v>1.0016519259710117</c:v>
                </c:pt>
                <c:pt idx="9">
                  <c:v>1.0033372178555298</c:v>
                </c:pt>
                <c:pt idx="10">
                  <c:v>1.0040128359323859</c:v>
                </c:pt>
                <c:pt idx="11">
                  <c:v>1.0063119201043302</c:v>
                </c:pt>
                <c:pt idx="12">
                  <c:v>1.007039392948073</c:v>
                </c:pt>
                <c:pt idx="13">
                  <c:v>1.0086196285278135</c:v>
                </c:pt>
                <c:pt idx="14">
                  <c:v>1.0100450420389828</c:v>
                </c:pt>
                <c:pt idx="15">
                  <c:v>1.0112862242288743</c:v>
                </c:pt>
                <c:pt idx="16">
                  <c:v>1.0132608364697577</c:v>
                </c:pt>
                <c:pt idx="17">
                  <c:v>1.0143363021886214</c:v>
                </c:pt>
                <c:pt idx="18">
                  <c:v>1.0153382792711163</c:v>
                </c:pt>
                <c:pt idx="19">
                  <c:v>1.0163601930444608</c:v>
                </c:pt>
                <c:pt idx="20">
                  <c:v>1.0184116494668045</c:v>
                </c:pt>
                <c:pt idx="21">
                  <c:v>1.0196426348593561</c:v>
                </c:pt>
                <c:pt idx="22">
                  <c:v>1.0216166607592625</c:v>
                </c:pt>
                <c:pt idx="23">
                  <c:v>1.0222444856386261</c:v>
                </c:pt>
                <c:pt idx="24">
                  <c:v>1.0237480463821953</c:v>
                </c:pt>
                <c:pt idx="25">
                  <c:v>1.0257076079790175</c:v>
                </c:pt>
                <c:pt idx="26">
                  <c:v>1.027219036510497</c:v>
                </c:pt>
                <c:pt idx="27">
                  <c:v>1.0279106377460097</c:v>
                </c:pt>
                <c:pt idx="28">
                  <c:v>1.0312282412369098</c:v>
                </c:pt>
                <c:pt idx="29">
                  <c:v>1.0318535541950977</c:v>
                </c:pt>
                <c:pt idx="30">
                  <c:v>1.0330734408317852</c:v>
                </c:pt>
                <c:pt idx="31">
                  <c:v>1.0341110996853426</c:v>
                </c:pt>
                <c:pt idx="32">
                  <c:v>1.0358737486099212</c:v>
                </c:pt>
                <c:pt idx="33">
                  <c:v>1.038358350380731</c:v>
                </c:pt>
                <c:pt idx="34">
                  <c:v>1.0395377895469873</c:v>
                </c:pt>
                <c:pt idx="35">
                  <c:v>1.0412823908154083</c:v>
                </c:pt>
                <c:pt idx="36">
                  <c:v>1.0429720828561617</c:v>
                </c:pt>
                <c:pt idx="37">
                  <c:v>1.0445203100301614</c:v>
                </c:pt>
                <c:pt idx="38">
                  <c:v>1.0459472124202278</c:v>
                </c:pt>
                <c:pt idx="39">
                  <c:v>1.04780174740101</c:v>
                </c:pt>
                <c:pt idx="40">
                  <c:v>1.0497590092188225</c:v>
                </c:pt>
                <c:pt idx="41">
                  <c:v>1.0515880308872991</c:v>
                </c:pt>
                <c:pt idx="42">
                  <c:v>1.0539274838615398</c:v>
                </c:pt>
                <c:pt idx="43">
                  <c:v>1.0554984473615303</c:v>
                </c:pt>
                <c:pt idx="44">
                  <c:v>1.0579443450001327</c:v>
                </c:pt>
                <c:pt idx="45">
                  <c:v>1.0603979533832106</c:v>
                </c:pt>
                <c:pt idx="46">
                  <c:v>1.0616782640630813</c:v>
                </c:pt>
                <c:pt idx="47">
                  <c:v>1.0638556842994071</c:v>
                </c:pt>
                <c:pt idx="48">
                  <c:v>1.0669007647359319</c:v>
                </c:pt>
                <c:pt idx="49">
                  <c:v>1.0710206517684775</c:v>
                </c:pt>
                <c:pt idx="50">
                  <c:v>1.0744047802162782</c:v>
                </c:pt>
                <c:pt idx="51">
                  <c:v>1.0773854500286144</c:v>
                </c:pt>
                <c:pt idx="52">
                  <c:v>1.0789826757527212</c:v>
                </c:pt>
                <c:pt idx="53">
                  <c:v>1.0799342964541396</c:v>
                </c:pt>
                <c:pt idx="54">
                  <c:v>1.0819110824963867</c:v>
                </c:pt>
                <c:pt idx="55">
                  <c:v>1.0834551598450939</c:v>
                </c:pt>
                <c:pt idx="56">
                  <c:v>1.086524446607771</c:v>
                </c:pt>
                <c:pt idx="57">
                  <c:v>1.0888752523621876</c:v>
                </c:pt>
                <c:pt idx="58">
                  <c:v>1.0918987375530853</c:v>
                </c:pt>
                <c:pt idx="59">
                  <c:v>1.0944908636804256</c:v>
                </c:pt>
                <c:pt idx="60">
                  <c:v>1.0968583186227803</c:v>
                </c:pt>
                <c:pt idx="61">
                  <c:v>1.099432195856382</c:v>
                </c:pt>
                <c:pt idx="62">
                  <c:v>1.1024848026556116</c:v>
                </c:pt>
                <c:pt idx="63">
                  <c:v>1.1047857860103887</c:v>
                </c:pt>
                <c:pt idx="64">
                  <c:v>1.1073277772840981</c:v>
                </c:pt>
                <c:pt idx="65">
                  <c:v>1.1110077038948531</c:v>
                </c:pt>
                <c:pt idx="66">
                  <c:v>1.113771886652472</c:v>
                </c:pt>
                <c:pt idx="67">
                  <c:v>1.1166181412996616</c:v>
                </c:pt>
                <c:pt idx="68">
                  <c:v>1.1191028366852003</c:v>
                </c:pt>
                <c:pt idx="69">
                  <c:v>1.1231358186487475</c:v>
                </c:pt>
                <c:pt idx="70">
                  <c:v>1.1265415317200567</c:v>
                </c:pt>
                <c:pt idx="71">
                  <c:v>1.1281852080292658</c:v>
                </c:pt>
                <c:pt idx="72">
                  <c:v>1.1322940954553526</c:v>
                </c:pt>
                <c:pt idx="73">
                  <c:v>1.1357630712602882</c:v>
                </c:pt>
                <c:pt idx="74">
                  <c:v>1.1400163992735541</c:v>
                </c:pt>
                <c:pt idx="75">
                  <c:v>1.1425377582364344</c:v>
                </c:pt>
                <c:pt idx="76">
                  <c:v>1.1468634516978411</c:v>
                </c:pt>
                <c:pt idx="77">
                  <c:v>1.1512507207343075</c:v>
                </c:pt>
                <c:pt idx="78">
                  <c:v>1.1530719660585254</c:v>
                </c:pt>
                <c:pt idx="79">
                  <c:v>1.1577139268920007</c:v>
                </c:pt>
                <c:pt idx="80">
                  <c:v>1.1605219520861332</c:v>
                </c:pt>
                <c:pt idx="81">
                  <c:v>1.1658070243174503</c:v>
                </c:pt>
                <c:pt idx="82">
                  <c:v>1.1694707140905678</c:v>
                </c:pt>
                <c:pt idx="83">
                  <c:v>1.1732668445804202</c:v>
                </c:pt>
                <c:pt idx="84">
                  <c:v>1.1784268380076366</c:v>
                </c:pt>
                <c:pt idx="85">
                  <c:v>1.1820923657419089</c:v>
                </c:pt>
                <c:pt idx="86">
                  <c:v>1.1871568157936252</c:v>
                </c:pt>
                <c:pt idx="87">
                  <c:v>1.1900349736896421</c:v>
                </c:pt>
                <c:pt idx="88">
                  <c:v>1.1950925851243974</c:v>
                </c:pt>
                <c:pt idx="89">
                  <c:v>1.199819224990482</c:v>
                </c:pt>
                <c:pt idx="90">
                  <c:v>1.2041986058436307</c:v>
                </c:pt>
                <c:pt idx="91">
                  <c:v>1.2088672111916396</c:v>
                </c:pt>
                <c:pt idx="92">
                  <c:v>1.214642148661695</c:v>
                </c:pt>
                <c:pt idx="93">
                  <c:v>1.2182588413189392</c:v>
                </c:pt>
                <c:pt idx="94">
                  <c:v>1.2237361257400927</c:v>
                </c:pt>
                <c:pt idx="95">
                  <c:v>1.228666392059574</c:v>
                </c:pt>
                <c:pt idx="96">
                  <c:v>1.2341854583915686</c:v>
                </c:pt>
                <c:pt idx="97">
                  <c:v>1.2383484021744446</c:v>
                </c:pt>
                <c:pt idx="98">
                  <c:v>1.2429619754232113</c:v>
                </c:pt>
                <c:pt idx="99">
                  <c:v>1.2479465463385901</c:v>
                </c:pt>
                <c:pt idx="100">
                  <c:v>1.2541054904174982</c:v>
                </c:pt>
                <c:pt idx="101">
                  <c:v>1.2589041661738039</c:v>
                </c:pt>
                <c:pt idx="102">
                  <c:v>1.2635891618872968</c:v>
                </c:pt>
                <c:pt idx="103">
                  <c:v>1.2699231463465603</c:v>
                </c:pt>
                <c:pt idx="104">
                  <c:v>1.2749001789373029</c:v>
                </c:pt>
                <c:pt idx="105">
                  <c:v>1.2810825395559029</c:v>
                </c:pt>
                <c:pt idx="106">
                  <c:v>1.2864314023564885</c:v>
                </c:pt>
                <c:pt idx="107">
                  <c:v>1.2909858915403758</c:v>
                </c:pt>
                <c:pt idx="108">
                  <c:v>1.2977568967033182</c:v>
                </c:pt>
                <c:pt idx="109">
                  <c:v>1.3024902296557426</c:v>
                </c:pt>
                <c:pt idx="110">
                  <c:v>1.3085843233263261</c:v>
                </c:pt>
                <c:pt idx="111">
                  <c:v>1.3139149447444805</c:v>
                </c:pt>
                <c:pt idx="112">
                  <c:v>1.3205600222648264</c:v>
                </c:pt>
                <c:pt idx="113">
                  <c:v>1.3256123925185404</c:v>
                </c:pt>
                <c:pt idx="114">
                  <c:v>1.3327118067349846</c:v>
                </c:pt>
                <c:pt idx="115">
                  <c:v>1.3390991674557731</c:v>
                </c:pt>
                <c:pt idx="116">
                  <c:v>1.3435344062297769</c:v>
                </c:pt>
                <c:pt idx="117">
                  <c:v>1.3496659209376334</c:v>
                </c:pt>
                <c:pt idx="118">
                  <c:v>1.3554324780687848</c:v>
                </c:pt>
                <c:pt idx="119">
                  <c:v>1.3598494644393895</c:v>
                </c:pt>
                <c:pt idx="120">
                  <c:v>1.3662346072585598</c:v>
                </c:pt>
                <c:pt idx="121">
                  <c:v>1.3718474362681965</c:v>
                </c:pt>
                <c:pt idx="122">
                  <c:v>1.3757161802208249</c:v>
                </c:pt>
                <c:pt idx="123">
                  <c:v>1.3831032493636748</c:v>
                </c:pt>
                <c:pt idx="124">
                  <c:v>1.3876112405979646</c:v>
                </c:pt>
                <c:pt idx="125">
                  <c:v>1.3882680749447407</c:v>
                </c:pt>
                <c:pt idx="126">
                  <c:v>1.3929740228104441</c:v>
                </c:pt>
                <c:pt idx="127">
                  <c:v>1.3987765232283196</c:v>
                </c:pt>
                <c:pt idx="128">
                  <c:v>1.4033430823997426</c:v>
                </c:pt>
                <c:pt idx="129">
                  <c:v>1.4115078317134155</c:v>
                </c:pt>
                <c:pt idx="130">
                  <c:v>1.4207306688940684</c:v>
                </c:pt>
                <c:pt idx="131">
                  <c:v>1.4222704934857426</c:v>
                </c:pt>
                <c:pt idx="132">
                  <c:v>1.4275105187957229</c:v>
                </c:pt>
                <c:pt idx="133">
                  <c:v>1.4302750427085256</c:v>
                </c:pt>
                <c:pt idx="134">
                  <c:v>1.4350702527686037</c:v>
                </c:pt>
                <c:pt idx="135">
                  <c:v>1.449844871643639</c:v>
                </c:pt>
                <c:pt idx="136">
                  <c:v>1.4613887017940965</c:v>
                </c:pt>
                <c:pt idx="137">
                  <c:v>1.470903186692885</c:v>
                </c:pt>
                <c:pt idx="138">
                  <c:v>1.4790491502902794</c:v>
                </c:pt>
                <c:pt idx="139">
                  <c:v>1.4852095600693029</c:v>
                </c:pt>
                <c:pt idx="140">
                  <c:v>1.4913649673015867</c:v>
                </c:pt>
                <c:pt idx="141">
                  <c:v>1.4979209283456951</c:v>
                </c:pt>
                <c:pt idx="142">
                  <c:v>1.5048657705323454</c:v>
                </c:pt>
                <c:pt idx="143">
                  <c:v>1.5078475623207996</c:v>
                </c:pt>
                <c:pt idx="144">
                  <c:v>1.5158298275504212</c:v>
                </c:pt>
                <c:pt idx="145">
                  <c:v>1.5240711819950827</c:v>
                </c:pt>
                <c:pt idx="146">
                  <c:v>1.5209711801559764</c:v>
                </c:pt>
                <c:pt idx="147">
                  <c:v>1.5050047587873376</c:v>
                </c:pt>
                <c:pt idx="148">
                  <c:v>1.4766826065427194</c:v>
                </c:pt>
                <c:pt idx="149">
                  <c:v>1.4425653578772013</c:v>
                </c:pt>
                <c:pt idx="150">
                  <c:v>1.3980811589689905</c:v>
                </c:pt>
                <c:pt idx="151">
                  <c:v>1.3555996385941753</c:v>
                </c:pt>
                <c:pt idx="152">
                  <c:v>1.3330076836862736</c:v>
                </c:pt>
                <c:pt idx="153">
                  <c:v>1.3358279979717769</c:v>
                </c:pt>
                <c:pt idx="154">
                  <c:v>1.3556191726320466</c:v>
                </c:pt>
                <c:pt idx="155">
                  <c:v>1.3931860981387176</c:v>
                </c:pt>
                <c:pt idx="156">
                  <c:v>1.4300576772817561</c:v>
                </c:pt>
                <c:pt idx="157">
                  <c:v>1.4640520505446655</c:v>
                </c:pt>
                <c:pt idx="158">
                  <c:v>1.4966788167382648</c:v>
                </c:pt>
                <c:pt idx="159">
                  <c:v>1.5202289796335224</c:v>
                </c:pt>
                <c:pt idx="160">
                  <c:v>1.5430094213010177</c:v>
                </c:pt>
                <c:pt idx="161">
                  <c:v>1.5641236586421519</c:v>
                </c:pt>
                <c:pt idx="162">
                  <c:v>1.5832672884158729</c:v>
                </c:pt>
                <c:pt idx="163">
                  <c:v>1.6031789158716956</c:v>
                </c:pt>
                <c:pt idx="164">
                  <c:v>1.6179347819784911</c:v>
                </c:pt>
                <c:pt idx="165">
                  <c:v>1.6351296266300002</c:v>
                </c:pt>
                <c:pt idx="166">
                  <c:v>1.6509605862667553</c:v>
                </c:pt>
                <c:pt idx="167">
                  <c:v>1.6638030486447317</c:v>
                </c:pt>
                <c:pt idx="168">
                  <c:v>1.6794385901257594</c:v>
                </c:pt>
                <c:pt idx="169">
                  <c:v>1.6922813955846412</c:v>
                </c:pt>
                <c:pt idx="170">
                  <c:v>1.7043114525304952</c:v>
                </c:pt>
                <c:pt idx="171">
                  <c:v>1.7177075961695767</c:v>
                </c:pt>
                <c:pt idx="172">
                  <c:v>1.7291253764766552</c:v>
                </c:pt>
                <c:pt idx="173">
                  <c:v>1.7414479568617829</c:v>
                </c:pt>
                <c:pt idx="174">
                  <c:v>1.7524959748832249</c:v>
                </c:pt>
                <c:pt idx="175">
                  <c:v>1.762735594943875</c:v>
                </c:pt>
                <c:pt idx="176">
                  <c:v>1.774892824685933</c:v>
                </c:pt>
                <c:pt idx="177">
                  <c:v>1.7849694530395939</c:v>
                </c:pt>
                <c:pt idx="178">
                  <c:v>1.7946925737389692</c:v>
                </c:pt>
                <c:pt idx="179">
                  <c:v>1.8080842811199094</c:v>
                </c:pt>
                <c:pt idx="180">
                  <c:v>1.8197107091892017</c:v>
                </c:pt>
                <c:pt idx="181">
                  <c:v>1.8311753696713342</c:v>
                </c:pt>
                <c:pt idx="182">
                  <c:v>1.8389536357684035</c:v>
                </c:pt>
                <c:pt idx="183">
                  <c:v>1.8511309892242924</c:v>
                </c:pt>
                <c:pt idx="184">
                  <c:v>1.8621114563797241</c:v>
                </c:pt>
                <c:pt idx="185">
                  <c:v>1.8716149549949821</c:v>
                </c:pt>
                <c:pt idx="186">
                  <c:v>1.879952340111503</c:v>
                </c:pt>
                <c:pt idx="187">
                  <c:v>1.890916997284259</c:v>
                </c:pt>
                <c:pt idx="188">
                  <c:v>1.9010336621164206</c:v>
                </c:pt>
                <c:pt idx="189">
                  <c:v>1.9118681952791061</c:v>
                </c:pt>
                <c:pt idx="190">
                  <c:v>1.9185982782034037</c:v>
                </c:pt>
                <c:pt idx="191">
                  <c:v>1.9283922206526294</c:v>
                </c:pt>
                <c:pt idx="192">
                  <c:v>1.9342088410140597</c:v>
                </c:pt>
                <c:pt idx="193">
                  <c:v>1.9423514824493655</c:v>
                </c:pt>
                <c:pt idx="194">
                  <c:v>1.9516156187446037</c:v>
                </c:pt>
                <c:pt idx="195">
                  <c:v>1.9580603395139642</c:v>
                </c:pt>
                <c:pt idx="196">
                  <c:v>1.965966617506018</c:v>
                </c:pt>
                <c:pt idx="197">
                  <c:v>1.9735507965195291</c:v>
                </c:pt>
                <c:pt idx="198">
                  <c:v>1.9803035334353394</c:v>
                </c:pt>
                <c:pt idx="199">
                  <c:v>1.9873241396317429</c:v>
                </c:pt>
                <c:pt idx="200">
                  <c:v>1.9918451529317034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FCD-4730-A721-D526C35B2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11535"/>
        <c:axId val="405919023"/>
      </c:scatterChart>
      <c:valAx>
        <c:axId val="405911535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Frequency [MHz]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9023"/>
        <c:crosses val="autoZero"/>
        <c:crossBetween val="midCat"/>
        <c:majorUnit val="20"/>
        <c:minorUnit val="5"/>
      </c:valAx>
      <c:valAx>
        <c:axId val="405919023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SWR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1535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663137978431311"/>
          <c:y val="9.1967681585493719E-2"/>
          <c:w val="0.43897047244094489"/>
          <c:h val="0.50437101256284922"/>
        </c:manualLayout>
      </c:layout>
      <c:overlay val="0"/>
      <c:spPr>
        <a:solidFill>
          <a:schemeClr val="accent1">
            <a:lumMod val="20000"/>
            <a:lumOff val="80000"/>
          </a:schemeClr>
        </a:solidFill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0111443737264"/>
          <c:y val="5.0925925925925923E-2"/>
          <c:w val="0.83189493718348484"/>
          <c:h val="0.7225309857101195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8-ft140-43'!$J$1</c:f>
              <c:strCache>
                <c:ptCount val="1"/>
                <c:pt idx="0">
                  <c:v>SWR(D/a=3.176, Core=140#43)</c:v>
                </c:pt>
              </c:strCache>
            </c:strRef>
          </c:tx>
          <c:marker>
            <c:symbol val="none"/>
          </c:marker>
          <c:xVal>
            <c:numRef>
              <c:f>'Case 8-ft140-43'!$A$2:$A$202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8-ft140-43'!$J$2:$J$202</c:f>
              <c:numCache>
                <c:formatCode>General</c:formatCode>
                <c:ptCount val="201"/>
                <c:pt idx="1">
                  <c:v>1.0622277220658924</c:v>
                </c:pt>
                <c:pt idx="2">
                  <c:v>1.0285570681311222</c:v>
                </c:pt>
                <c:pt idx="3">
                  <c:v>1.0185743971570171</c:v>
                </c:pt>
                <c:pt idx="4">
                  <c:v>1.0140983719635042</c:v>
                </c:pt>
                <c:pt idx="5">
                  <c:v>1.0116796390578033</c:v>
                </c:pt>
                <c:pt idx="6">
                  <c:v>1.0106571642679312</c:v>
                </c:pt>
                <c:pt idx="7">
                  <c:v>1.008269621065798</c:v>
                </c:pt>
                <c:pt idx="8">
                  <c:v>1.0072919224522292</c:v>
                </c:pt>
                <c:pt idx="9">
                  <c:v>1.0074914351645028</c:v>
                </c:pt>
                <c:pt idx="10">
                  <c:v>1.0076872306224081</c:v>
                </c:pt>
                <c:pt idx="11">
                  <c:v>1.0058295321259889</c:v>
                </c:pt>
                <c:pt idx="12">
                  <c:v>1.0054716637594607</c:v>
                </c:pt>
                <c:pt idx="13">
                  <c:v>1.0044492540693</c:v>
                </c:pt>
                <c:pt idx="14">
                  <c:v>1.0045683671111501</c:v>
                </c:pt>
                <c:pt idx="15">
                  <c:v>1.0046105921669839</c:v>
                </c:pt>
                <c:pt idx="16">
                  <c:v>1.0044270279143492</c:v>
                </c:pt>
                <c:pt idx="17">
                  <c:v>1.0040288458382347</c:v>
                </c:pt>
                <c:pt idx="18">
                  <c:v>1.0031109052237905</c:v>
                </c:pt>
                <c:pt idx="19">
                  <c:v>1.0027909581298131</c:v>
                </c:pt>
                <c:pt idx="20">
                  <c:v>1.0038538979754488</c:v>
                </c:pt>
                <c:pt idx="21">
                  <c:v>1.0039563704145802</c:v>
                </c:pt>
                <c:pt idx="22">
                  <c:v>1.0036998169845281</c:v>
                </c:pt>
                <c:pt idx="23">
                  <c:v>1.0044089536560714</c:v>
                </c:pt>
                <c:pt idx="24">
                  <c:v>1.0053939783638153</c:v>
                </c:pt>
                <c:pt idx="25">
                  <c:v>1.0061957344769845</c:v>
                </c:pt>
                <c:pt idx="26">
                  <c:v>1.0064888928200022</c:v>
                </c:pt>
                <c:pt idx="27">
                  <c:v>1.0069330309301323</c:v>
                </c:pt>
                <c:pt idx="28">
                  <c:v>1.0083926814940993</c:v>
                </c:pt>
                <c:pt idx="29">
                  <c:v>1.0093868349762236</c:v>
                </c:pt>
                <c:pt idx="30">
                  <c:v>1.010548097758309</c:v>
                </c:pt>
                <c:pt idx="31">
                  <c:v>1.0116844898257435</c:v>
                </c:pt>
                <c:pt idx="32">
                  <c:v>1.0129471668158179</c:v>
                </c:pt>
                <c:pt idx="33">
                  <c:v>1.0136843602326888</c:v>
                </c:pt>
                <c:pt idx="34">
                  <c:v>1.0138734191753844</c:v>
                </c:pt>
                <c:pt idx="35">
                  <c:v>1.0164511765537876</c:v>
                </c:pt>
                <c:pt idx="36">
                  <c:v>1.0162125780771849</c:v>
                </c:pt>
                <c:pt idx="37">
                  <c:v>1.0193224659368965</c:v>
                </c:pt>
                <c:pt idx="38">
                  <c:v>1.0205551347562398</c:v>
                </c:pt>
                <c:pt idx="39">
                  <c:v>1.0207808779554761</c:v>
                </c:pt>
                <c:pt idx="40">
                  <c:v>1.0214352311656867</c:v>
                </c:pt>
                <c:pt idx="41">
                  <c:v>1.0243855181321413</c:v>
                </c:pt>
                <c:pt idx="42">
                  <c:v>1.025113953608858</c:v>
                </c:pt>
                <c:pt idx="43">
                  <c:v>1.0265399358409444</c:v>
                </c:pt>
                <c:pt idx="44">
                  <c:v>1.0283741155719737</c:v>
                </c:pt>
                <c:pt idx="45">
                  <c:v>1.0295877317847786</c:v>
                </c:pt>
                <c:pt idx="46">
                  <c:v>1.0316129775981706</c:v>
                </c:pt>
                <c:pt idx="47">
                  <c:v>1.0327835867919974</c:v>
                </c:pt>
                <c:pt idx="48">
                  <c:v>1.0345986895231705</c:v>
                </c:pt>
                <c:pt idx="49">
                  <c:v>1.0373893160104788</c:v>
                </c:pt>
                <c:pt idx="50">
                  <c:v>1.040552881665465</c:v>
                </c:pt>
                <c:pt idx="51">
                  <c:v>1.043420025712219</c:v>
                </c:pt>
                <c:pt idx="52">
                  <c:v>1.048491950862652</c:v>
                </c:pt>
                <c:pt idx="53">
                  <c:v>1.0495518913575508</c:v>
                </c:pt>
                <c:pt idx="54">
                  <c:v>1.0489890105382251</c:v>
                </c:pt>
                <c:pt idx="55">
                  <c:v>1.0503578834229188</c:v>
                </c:pt>
                <c:pt idx="56">
                  <c:v>1.0523368771804982</c:v>
                </c:pt>
                <c:pt idx="57">
                  <c:v>1.0540869678086466</c:v>
                </c:pt>
                <c:pt idx="58">
                  <c:v>1.056779148029261</c:v>
                </c:pt>
                <c:pt idx="59">
                  <c:v>1.0588341391597607</c:v>
                </c:pt>
                <c:pt idx="60">
                  <c:v>1.0615545842410912</c:v>
                </c:pt>
                <c:pt idx="61">
                  <c:v>1.0631824408938872</c:v>
                </c:pt>
                <c:pt idx="62">
                  <c:v>1.0655324199950449</c:v>
                </c:pt>
                <c:pt idx="63">
                  <c:v>1.0667627617032318</c:v>
                </c:pt>
                <c:pt idx="64">
                  <c:v>1.0700018400261326</c:v>
                </c:pt>
                <c:pt idx="65">
                  <c:v>1.0717419574384994</c:v>
                </c:pt>
                <c:pt idx="66">
                  <c:v>1.0740754572921047</c:v>
                </c:pt>
                <c:pt idx="67">
                  <c:v>1.0763775224491396</c:v>
                </c:pt>
                <c:pt idx="68">
                  <c:v>1.0792179498483629</c:v>
                </c:pt>
                <c:pt idx="69">
                  <c:v>1.0809760907207275</c:v>
                </c:pt>
                <c:pt idx="70">
                  <c:v>1.0840420942904065</c:v>
                </c:pt>
                <c:pt idx="71">
                  <c:v>1.0862031571654254</c:v>
                </c:pt>
                <c:pt idx="72">
                  <c:v>1.0898293298997919</c:v>
                </c:pt>
                <c:pt idx="73">
                  <c:v>1.0926302305991449</c:v>
                </c:pt>
                <c:pt idx="74">
                  <c:v>1.0957941789100065</c:v>
                </c:pt>
                <c:pt idx="75">
                  <c:v>1.0976007198001116</c:v>
                </c:pt>
                <c:pt idx="76">
                  <c:v>1.1009057104597997</c:v>
                </c:pt>
                <c:pt idx="77">
                  <c:v>1.1032838100891313</c:v>
                </c:pt>
                <c:pt idx="78">
                  <c:v>1.1068321650661022</c:v>
                </c:pt>
                <c:pt idx="79">
                  <c:v>1.1100756464521422</c:v>
                </c:pt>
                <c:pt idx="80">
                  <c:v>1.1121933418352796</c:v>
                </c:pt>
                <c:pt idx="81">
                  <c:v>1.1157768264858379</c:v>
                </c:pt>
                <c:pt idx="82">
                  <c:v>1.1195775491744315</c:v>
                </c:pt>
                <c:pt idx="83">
                  <c:v>1.1235242885063483</c:v>
                </c:pt>
                <c:pt idx="84">
                  <c:v>1.1265606205233027</c:v>
                </c:pt>
                <c:pt idx="85">
                  <c:v>1.12964826289269</c:v>
                </c:pt>
                <c:pt idx="86">
                  <c:v>1.1336873430321115</c:v>
                </c:pt>
                <c:pt idx="87">
                  <c:v>1.1370933620256711</c:v>
                </c:pt>
                <c:pt idx="88">
                  <c:v>1.1408044041898824</c:v>
                </c:pt>
                <c:pt idx="89">
                  <c:v>1.1445080458735206</c:v>
                </c:pt>
                <c:pt idx="90">
                  <c:v>1.1486712640715431</c:v>
                </c:pt>
                <c:pt idx="91">
                  <c:v>1.1514372405548028</c:v>
                </c:pt>
                <c:pt idx="92">
                  <c:v>1.1563183283472958</c:v>
                </c:pt>
                <c:pt idx="93">
                  <c:v>1.1594405001154522</c:v>
                </c:pt>
                <c:pt idx="94">
                  <c:v>1.1635381289479281</c:v>
                </c:pt>
                <c:pt idx="95">
                  <c:v>1.1673167721225757</c:v>
                </c:pt>
                <c:pt idx="96">
                  <c:v>1.1707593061866219</c:v>
                </c:pt>
                <c:pt idx="97">
                  <c:v>1.1762559551597143</c:v>
                </c:pt>
                <c:pt idx="98">
                  <c:v>1.1795375879406862</c:v>
                </c:pt>
                <c:pt idx="99">
                  <c:v>1.1844970980084526</c:v>
                </c:pt>
                <c:pt idx="100">
                  <c:v>1.1885866350804377</c:v>
                </c:pt>
                <c:pt idx="101">
                  <c:v>1.1938583850127225</c:v>
                </c:pt>
                <c:pt idx="102">
                  <c:v>1.1971154100663157</c:v>
                </c:pt>
                <c:pt idx="103">
                  <c:v>1.2018417900921419</c:v>
                </c:pt>
                <c:pt idx="104">
                  <c:v>1.2062919752695924</c:v>
                </c:pt>
                <c:pt idx="105">
                  <c:v>1.2106885106795722</c:v>
                </c:pt>
                <c:pt idx="106">
                  <c:v>1.2157241342701177</c:v>
                </c:pt>
                <c:pt idx="107">
                  <c:v>1.2203775319355261</c:v>
                </c:pt>
                <c:pt idx="108">
                  <c:v>1.225121100795483</c:v>
                </c:pt>
                <c:pt idx="109">
                  <c:v>1.2282999177274461</c:v>
                </c:pt>
                <c:pt idx="110">
                  <c:v>1.2350569770150743</c:v>
                </c:pt>
                <c:pt idx="111">
                  <c:v>1.2380466238833117</c:v>
                </c:pt>
                <c:pt idx="112">
                  <c:v>1.2448910959707102</c:v>
                </c:pt>
                <c:pt idx="113">
                  <c:v>1.2495453390624516</c:v>
                </c:pt>
                <c:pt idx="114">
                  <c:v>1.2539942654914296</c:v>
                </c:pt>
                <c:pt idx="115">
                  <c:v>1.2594661216673801</c:v>
                </c:pt>
                <c:pt idx="116">
                  <c:v>1.2638349561237139</c:v>
                </c:pt>
                <c:pt idx="117">
                  <c:v>1.2692043382962719</c:v>
                </c:pt>
                <c:pt idx="118">
                  <c:v>1.2736925198803604</c:v>
                </c:pt>
                <c:pt idx="119">
                  <c:v>1.2798772618050394</c:v>
                </c:pt>
                <c:pt idx="120">
                  <c:v>1.2851512130871643</c:v>
                </c:pt>
                <c:pt idx="121">
                  <c:v>1.2905643747857218</c:v>
                </c:pt>
                <c:pt idx="122">
                  <c:v>1.2957247749173078</c:v>
                </c:pt>
                <c:pt idx="123">
                  <c:v>1.3005542603812257</c:v>
                </c:pt>
                <c:pt idx="124">
                  <c:v>1.3045144600839782</c:v>
                </c:pt>
                <c:pt idx="125">
                  <c:v>1.3127162223617361</c:v>
                </c:pt>
                <c:pt idx="126">
                  <c:v>1.3176010820662847</c:v>
                </c:pt>
                <c:pt idx="127">
                  <c:v>1.3211219802812462</c:v>
                </c:pt>
                <c:pt idx="128">
                  <c:v>1.3291798517578401</c:v>
                </c:pt>
                <c:pt idx="129">
                  <c:v>1.3359464277066537</c:v>
                </c:pt>
                <c:pt idx="130">
                  <c:v>1.3443201508959268</c:v>
                </c:pt>
                <c:pt idx="131">
                  <c:v>1.3502609258254579</c:v>
                </c:pt>
                <c:pt idx="132">
                  <c:v>1.3547447313610217</c:v>
                </c:pt>
                <c:pt idx="133">
                  <c:v>1.3610949337302731</c:v>
                </c:pt>
                <c:pt idx="134">
                  <c:v>1.3648190378742591</c:v>
                </c:pt>
                <c:pt idx="135">
                  <c:v>1.3727601496296031</c:v>
                </c:pt>
                <c:pt idx="136">
                  <c:v>1.3804672636711559</c:v>
                </c:pt>
                <c:pt idx="137">
                  <c:v>1.3886848252013773</c:v>
                </c:pt>
                <c:pt idx="138">
                  <c:v>1.3980308412836562</c:v>
                </c:pt>
                <c:pt idx="139">
                  <c:v>1.4065445767131497</c:v>
                </c:pt>
                <c:pt idx="140">
                  <c:v>1.4136735241584635</c:v>
                </c:pt>
                <c:pt idx="141">
                  <c:v>1.4216776846217871</c:v>
                </c:pt>
                <c:pt idx="142">
                  <c:v>1.4299755303814212</c:v>
                </c:pt>
                <c:pt idx="143">
                  <c:v>1.4383352287859625</c:v>
                </c:pt>
                <c:pt idx="144">
                  <c:v>1.4459020131953462</c:v>
                </c:pt>
                <c:pt idx="145">
                  <c:v>1.4552684954905524</c:v>
                </c:pt>
                <c:pt idx="146">
                  <c:v>1.4638774285796894</c:v>
                </c:pt>
                <c:pt idx="147">
                  <c:v>1.4706698584681903</c:v>
                </c:pt>
                <c:pt idx="148">
                  <c:v>1.4788616528090415</c:v>
                </c:pt>
                <c:pt idx="149">
                  <c:v>1.486277382548717</c:v>
                </c:pt>
                <c:pt idx="150">
                  <c:v>1.4922161553171818</c:v>
                </c:pt>
                <c:pt idx="151">
                  <c:v>1.5007018785042714</c:v>
                </c:pt>
                <c:pt idx="152">
                  <c:v>1.5094233571003732</c:v>
                </c:pt>
                <c:pt idx="153">
                  <c:v>1.5182305841160224</c:v>
                </c:pt>
                <c:pt idx="154">
                  <c:v>1.5298430632212023</c:v>
                </c:pt>
                <c:pt idx="155">
                  <c:v>1.5396349566847289</c:v>
                </c:pt>
                <c:pt idx="156">
                  <c:v>1.5502164857521983</c:v>
                </c:pt>
                <c:pt idx="157">
                  <c:v>1.5610367571756585</c:v>
                </c:pt>
                <c:pt idx="158">
                  <c:v>1.5700516256802164</c:v>
                </c:pt>
                <c:pt idx="159">
                  <c:v>1.5828514033452905</c:v>
                </c:pt>
                <c:pt idx="160">
                  <c:v>1.5950310551702778</c:v>
                </c:pt>
                <c:pt idx="161">
                  <c:v>1.6044317445102667</c:v>
                </c:pt>
                <c:pt idx="162">
                  <c:v>1.6171102523786529</c:v>
                </c:pt>
                <c:pt idx="163">
                  <c:v>1.6280014204686686</c:v>
                </c:pt>
                <c:pt idx="164">
                  <c:v>1.637694861934377</c:v>
                </c:pt>
                <c:pt idx="165">
                  <c:v>1.6479913838009141</c:v>
                </c:pt>
                <c:pt idx="166">
                  <c:v>1.6567737250517844</c:v>
                </c:pt>
                <c:pt idx="167">
                  <c:v>1.667278507004964</c:v>
                </c:pt>
                <c:pt idx="168">
                  <c:v>1.6787348989914777</c:v>
                </c:pt>
                <c:pt idx="169">
                  <c:v>1.688148717726391</c:v>
                </c:pt>
                <c:pt idx="170">
                  <c:v>1.6964662500951322</c:v>
                </c:pt>
                <c:pt idx="171">
                  <c:v>1.706080768291234</c:v>
                </c:pt>
                <c:pt idx="172">
                  <c:v>1.7128962042722415</c:v>
                </c:pt>
                <c:pt idx="173">
                  <c:v>1.7217131484160639</c:v>
                </c:pt>
                <c:pt idx="174">
                  <c:v>1.7296972657555965</c:v>
                </c:pt>
                <c:pt idx="175">
                  <c:v>1.7375547642374216</c:v>
                </c:pt>
                <c:pt idx="176">
                  <c:v>1.7472180658943641</c:v>
                </c:pt>
                <c:pt idx="177">
                  <c:v>1.7556232647976227</c:v>
                </c:pt>
                <c:pt idx="178">
                  <c:v>1.7643964903891471</c:v>
                </c:pt>
                <c:pt idx="179">
                  <c:v>1.7720819955512861</c:v>
                </c:pt>
                <c:pt idx="180">
                  <c:v>1.7788677361760807</c:v>
                </c:pt>
                <c:pt idx="181">
                  <c:v>1.7868551727967452</c:v>
                </c:pt>
                <c:pt idx="182">
                  <c:v>1.7935696760251179</c:v>
                </c:pt>
                <c:pt idx="183">
                  <c:v>1.801819111749823</c:v>
                </c:pt>
                <c:pt idx="184">
                  <c:v>1.8079088338405505</c:v>
                </c:pt>
                <c:pt idx="185">
                  <c:v>1.8169753425930109</c:v>
                </c:pt>
                <c:pt idx="186">
                  <c:v>1.8250605529684787</c:v>
                </c:pt>
                <c:pt idx="187">
                  <c:v>1.8329669669157262</c:v>
                </c:pt>
                <c:pt idx="188">
                  <c:v>1.8455931160298125</c:v>
                </c:pt>
                <c:pt idx="189">
                  <c:v>1.8571093874304565</c:v>
                </c:pt>
                <c:pt idx="190">
                  <c:v>1.8691845271144762</c:v>
                </c:pt>
                <c:pt idx="191">
                  <c:v>1.8820314391746482</c:v>
                </c:pt>
                <c:pt idx="192">
                  <c:v>1.8963299551308583</c:v>
                </c:pt>
                <c:pt idx="193">
                  <c:v>1.9082767335135888</c:v>
                </c:pt>
                <c:pt idx="194">
                  <c:v>1.9243426422573471</c:v>
                </c:pt>
                <c:pt idx="195">
                  <c:v>1.9379601798300905</c:v>
                </c:pt>
                <c:pt idx="196">
                  <c:v>1.9545365491939426</c:v>
                </c:pt>
                <c:pt idx="197">
                  <c:v>1.9667920472267608</c:v>
                </c:pt>
                <c:pt idx="198">
                  <c:v>1.982520540269737</c:v>
                </c:pt>
                <c:pt idx="199">
                  <c:v>1.9986506927799139</c:v>
                </c:pt>
                <c:pt idx="200">
                  <c:v>2.0114666140342705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7D-438E-B4C7-CD65B01324D2}"/>
            </c:ext>
          </c:extLst>
        </c:ser>
        <c:ser>
          <c:idx val="0"/>
          <c:order val="1"/>
          <c:tx>
            <c:strRef>
              <c:f>'case 8-ft114-43'!$J$1</c:f>
              <c:strCache>
                <c:ptCount val="1"/>
                <c:pt idx="0">
                  <c:v>SWR(D/a=3.176, Core=114#43)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8-ft114-43'!$A$2:$A$202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8-ft114-43'!$J$2:$J$202</c:f>
              <c:numCache>
                <c:formatCode>General</c:formatCode>
                <c:ptCount val="201"/>
                <c:pt idx="1">
                  <c:v>1.1731149168392421</c:v>
                </c:pt>
                <c:pt idx="2">
                  <c:v>1.0810741485900268</c:v>
                </c:pt>
                <c:pt idx="3">
                  <c:v>1.0555593187514967</c:v>
                </c:pt>
                <c:pt idx="4">
                  <c:v>1.0442186491934309</c:v>
                </c:pt>
                <c:pt idx="5">
                  <c:v>1.0392871648215014</c:v>
                </c:pt>
                <c:pt idx="6">
                  <c:v>1.0369326591908394</c:v>
                </c:pt>
                <c:pt idx="7">
                  <c:v>1.0361604945355682</c:v>
                </c:pt>
                <c:pt idx="8">
                  <c:v>1.0346157283080792</c:v>
                </c:pt>
                <c:pt idx="9">
                  <c:v>1.0337793939550417</c:v>
                </c:pt>
                <c:pt idx="10">
                  <c:v>1.0352007748312191</c:v>
                </c:pt>
                <c:pt idx="11">
                  <c:v>1.0347868869025691</c:v>
                </c:pt>
                <c:pt idx="12">
                  <c:v>1.0352079986783671</c:v>
                </c:pt>
                <c:pt idx="13">
                  <c:v>1.035855991352473</c:v>
                </c:pt>
                <c:pt idx="14">
                  <c:v>1.0360831919833884</c:v>
                </c:pt>
                <c:pt idx="15">
                  <c:v>1.0370544691620078</c:v>
                </c:pt>
                <c:pt idx="16">
                  <c:v>1.0380198184641456</c:v>
                </c:pt>
                <c:pt idx="17">
                  <c:v>1.0388389656430177</c:v>
                </c:pt>
                <c:pt idx="18">
                  <c:v>1.0408229863749687</c:v>
                </c:pt>
                <c:pt idx="19">
                  <c:v>1.0408849167424861</c:v>
                </c:pt>
                <c:pt idx="20">
                  <c:v>1.0421752698139248</c:v>
                </c:pt>
                <c:pt idx="21">
                  <c:v>1.0434449001959747</c:v>
                </c:pt>
                <c:pt idx="22">
                  <c:v>1.044414838012542</c:v>
                </c:pt>
                <c:pt idx="23">
                  <c:v>1.0449906956814601</c:v>
                </c:pt>
                <c:pt idx="24">
                  <c:v>1.0470272603002073</c:v>
                </c:pt>
                <c:pt idx="25">
                  <c:v>1.0484347720011589</c:v>
                </c:pt>
                <c:pt idx="26">
                  <c:v>1.0496387843661503</c:v>
                </c:pt>
                <c:pt idx="27">
                  <c:v>1.0504107139821039</c:v>
                </c:pt>
                <c:pt idx="28">
                  <c:v>1.051464348916072</c:v>
                </c:pt>
                <c:pt idx="29">
                  <c:v>1.0531419927108114</c:v>
                </c:pt>
                <c:pt idx="30">
                  <c:v>1.0536346282848259</c:v>
                </c:pt>
                <c:pt idx="31">
                  <c:v>1.0567022746827743</c:v>
                </c:pt>
                <c:pt idx="32">
                  <c:v>1.056715686849516</c:v>
                </c:pt>
                <c:pt idx="33">
                  <c:v>1.0569630154142986</c:v>
                </c:pt>
                <c:pt idx="34">
                  <c:v>1.0607020491174695</c:v>
                </c:pt>
                <c:pt idx="35">
                  <c:v>1.0638634313959219</c:v>
                </c:pt>
                <c:pt idx="36">
                  <c:v>1.0628221393601234</c:v>
                </c:pt>
                <c:pt idx="37">
                  <c:v>1.065418390116355</c:v>
                </c:pt>
                <c:pt idx="38">
                  <c:v>1.0692266789313265</c:v>
                </c:pt>
                <c:pt idx="39">
                  <c:v>1.0688821092613838</c:v>
                </c:pt>
                <c:pt idx="40">
                  <c:v>1.068299573919878</c:v>
                </c:pt>
                <c:pt idx="41">
                  <c:v>1.0711628026719255</c:v>
                </c:pt>
                <c:pt idx="42">
                  <c:v>1.0743295312716372</c:v>
                </c:pt>
                <c:pt idx="43">
                  <c:v>1.0751773516533076</c:v>
                </c:pt>
                <c:pt idx="44">
                  <c:v>1.0763189454653113</c:v>
                </c:pt>
                <c:pt idx="45">
                  <c:v>1.0782862010416341</c:v>
                </c:pt>
                <c:pt idx="46">
                  <c:v>1.0807501165239162</c:v>
                </c:pt>
                <c:pt idx="47">
                  <c:v>1.0825173392833927</c:v>
                </c:pt>
                <c:pt idx="48">
                  <c:v>1.0836315442498952</c:v>
                </c:pt>
                <c:pt idx="49">
                  <c:v>1.0857703533168781</c:v>
                </c:pt>
                <c:pt idx="50">
                  <c:v>1.0866113273570421</c:v>
                </c:pt>
                <c:pt idx="51">
                  <c:v>1.0877340303112344</c:v>
                </c:pt>
                <c:pt idx="52">
                  <c:v>1.0919850386247576</c:v>
                </c:pt>
                <c:pt idx="53">
                  <c:v>1.0980348898819914</c:v>
                </c:pt>
                <c:pt idx="54">
                  <c:v>1.0999340480809909</c:v>
                </c:pt>
                <c:pt idx="55">
                  <c:v>1.1019645926274846</c:v>
                </c:pt>
                <c:pt idx="56">
                  <c:v>1.1035924933196</c:v>
                </c:pt>
                <c:pt idx="57">
                  <c:v>1.106576822143319</c:v>
                </c:pt>
                <c:pt idx="58">
                  <c:v>1.1092600619239454</c:v>
                </c:pt>
                <c:pt idx="59">
                  <c:v>1.1121306836457359</c:v>
                </c:pt>
                <c:pt idx="60">
                  <c:v>1.1149694882437915</c:v>
                </c:pt>
                <c:pt idx="61">
                  <c:v>1.1166885542073404</c:v>
                </c:pt>
                <c:pt idx="62">
                  <c:v>1.1191530949399429</c:v>
                </c:pt>
                <c:pt idx="63">
                  <c:v>1.1224002463163312</c:v>
                </c:pt>
                <c:pt idx="64">
                  <c:v>1.1238022410212243</c:v>
                </c:pt>
                <c:pt idx="65">
                  <c:v>1.1262126623802524</c:v>
                </c:pt>
                <c:pt idx="66">
                  <c:v>1.1293727496057713</c:v>
                </c:pt>
                <c:pt idx="67">
                  <c:v>1.1314238693933949</c:v>
                </c:pt>
                <c:pt idx="68">
                  <c:v>1.1334641531432748</c:v>
                </c:pt>
                <c:pt idx="69">
                  <c:v>1.1370690749945092</c:v>
                </c:pt>
                <c:pt idx="70">
                  <c:v>1.1391931553818226</c:v>
                </c:pt>
                <c:pt idx="71">
                  <c:v>1.1425510531363778</c:v>
                </c:pt>
                <c:pt idx="72">
                  <c:v>1.1446486507898763</c:v>
                </c:pt>
                <c:pt idx="73">
                  <c:v>1.1475580682342659</c:v>
                </c:pt>
                <c:pt idx="74">
                  <c:v>1.150086597584796</c:v>
                </c:pt>
                <c:pt idx="75">
                  <c:v>1.1534757064400822</c:v>
                </c:pt>
                <c:pt idx="76">
                  <c:v>1.1566298587782942</c:v>
                </c:pt>
                <c:pt idx="77">
                  <c:v>1.1590410387236838</c:v>
                </c:pt>
                <c:pt idx="78">
                  <c:v>1.1617999557130139</c:v>
                </c:pt>
                <c:pt idx="79">
                  <c:v>1.165002941120771</c:v>
                </c:pt>
                <c:pt idx="80">
                  <c:v>1.1677214564142693</c:v>
                </c:pt>
                <c:pt idx="81">
                  <c:v>1.1712515636144842</c:v>
                </c:pt>
                <c:pt idx="82">
                  <c:v>1.1743597706169231</c:v>
                </c:pt>
                <c:pt idx="83">
                  <c:v>1.1777711945126563</c:v>
                </c:pt>
                <c:pt idx="84">
                  <c:v>1.1813443466940583</c:v>
                </c:pt>
                <c:pt idx="85">
                  <c:v>1.1846574677118953</c:v>
                </c:pt>
                <c:pt idx="86">
                  <c:v>1.1880073443466659</c:v>
                </c:pt>
                <c:pt idx="87">
                  <c:v>1.1910329317814781</c:v>
                </c:pt>
                <c:pt idx="88">
                  <c:v>1.1945618533933076</c:v>
                </c:pt>
                <c:pt idx="89">
                  <c:v>1.1975741049455004</c:v>
                </c:pt>
                <c:pt idx="90">
                  <c:v>1.2026540031149862</c:v>
                </c:pt>
                <c:pt idx="91">
                  <c:v>1.2048154954266606</c:v>
                </c:pt>
                <c:pt idx="92">
                  <c:v>1.2089490025321594</c:v>
                </c:pt>
                <c:pt idx="93">
                  <c:v>1.2119470607144391</c:v>
                </c:pt>
                <c:pt idx="94">
                  <c:v>1.2161056068584046</c:v>
                </c:pt>
                <c:pt idx="95">
                  <c:v>1.2192413767761976</c:v>
                </c:pt>
                <c:pt idx="96">
                  <c:v>1.2234059578323058</c:v>
                </c:pt>
                <c:pt idx="97">
                  <c:v>1.2281625531261868</c:v>
                </c:pt>
                <c:pt idx="98">
                  <c:v>1.2313014892586884</c:v>
                </c:pt>
                <c:pt idx="99">
                  <c:v>1.23595895916166</c:v>
                </c:pt>
                <c:pt idx="100">
                  <c:v>1.23997302040211</c:v>
                </c:pt>
                <c:pt idx="101">
                  <c:v>1.2442701701613017</c:v>
                </c:pt>
                <c:pt idx="102">
                  <c:v>1.2483324754987286</c:v>
                </c:pt>
                <c:pt idx="103">
                  <c:v>1.2520607206382295</c:v>
                </c:pt>
                <c:pt idx="104">
                  <c:v>1.2559734288000877</c:v>
                </c:pt>
                <c:pt idx="105">
                  <c:v>1.2605932350792788</c:v>
                </c:pt>
                <c:pt idx="106">
                  <c:v>1.264087905922429</c:v>
                </c:pt>
                <c:pt idx="107">
                  <c:v>1.2690192992374489</c:v>
                </c:pt>
                <c:pt idx="108">
                  <c:v>1.273734360491505</c:v>
                </c:pt>
                <c:pt idx="109">
                  <c:v>1.2776225508779961</c:v>
                </c:pt>
                <c:pt idx="110">
                  <c:v>1.2826358677321219</c:v>
                </c:pt>
                <c:pt idx="111">
                  <c:v>1.2867066531262599</c:v>
                </c:pt>
                <c:pt idx="112">
                  <c:v>1.2909594892965661</c:v>
                </c:pt>
                <c:pt idx="113">
                  <c:v>1.2958680524298218</c:v>
                </c:pt>
                <c:pt idx="114">
                  <c:v>1.300265351176273</c:v>
                </c:pt>
                <c:pt idx="115">
                  <c:v>1.3051445530739947</c:v>
                </c:pt>
                <c:pt idx="116">
                  <c:v>1.3113657397209915</c:v>
                </c:pt>
                <c:pt idx="117">
                  <c:v>1.3147753529986228</c:v>
                </c:pt>
                <c:pt idx="118">
                  <c:v>1.3194182205236398</c:v>
                </c:pt>
                <c:pt idx="119">
                  <c:v>1.3234115031841325</c:v>
                </c:pt>
                <c:pt idx="120">
                  <c:v>1.3289985729900109</c:v>
                </c:pt>
                <c:pt idx="121">
                  <c:v>1.3338614411423042</c:v>
                </c:pt>
                <c:pt idx="122">
                  <c:v>1.3404956103750747</c:v>
                </c:pt>
                <c:pt idx="123">
                  <c:v>1.3446657121825987</c:v>
                </c:pt>
                <c:pt idx="124">
                  <c:v>1.3489444046550119</c:v>
                </c:pt>
                <c:pt idx="125">
                  <c:v>1.3539197597354828</c:v>
                </c:pt>
                <c:pt idx="126">
                  <c:v>1.358904228112445</c:v>
                </c:pt>
                <c:pt idx="127">
                  <c:v>1.3651625384096098</c:v>
                </c:pt>
                <c:pt idx="128">
                  <c:v>1.3693388653014327</c:v>
                </c:pt>
                <c:pt idx="129">
                  <c:v>1.3739895297864435</c:v>
                </c:pt>
                <c:pt idx="130">
                  <c:v>1.3813225290718771</c:v>
                </c:pt>
                <c:pt idx="131">
                  <c:v>1.3873614540342853</c:v>
                </c:pt>
                <c:pt idx="132">
                  <c:v>1.3901615141755832</c:v>
                </c:pt>
                <c:pt idx="133">
                  <c:v>1.3970047693151573</c:v>
                </c:pt>
                <c:pt idx="134">
                  <c:v>1.4031627640797351</c:v>
                </c:pt>
                <c:pt idx="135">
                  <c:v>1.4052036911041876</c:v>
                </c:pt>
                <c:pt idx="136">
                  <c:v>1.4144036189462525</c:v>
                </c:pt>
                <c:pt idx="137">
                  <c:v>1.4186852432725674</c:v>
                </c:pt>
                <c:pt idx="138">
                  <c:v>1.4228722992824052</c:v>
                </c:pt>
                <c:pt idx="139">
                  <c:v>1.430136771843288</c:v>
                </c:pt>
                <c:pt idx="140">
                  <c:v>1.4366448985652576</c:v>
                </c:pt>
                <c:pt idx="141">
                  <c:v>1.4403709683583568</c:v>
                </c:pt>
                <c:pt idx="142">
                  <c:v>1.4482685822102002</c:v>
                </c:pt>
                <c:pt idx="143">
                  <c:v>1.4550885121489807</c:v>
                </c:pt>
                <c:pt idx="144">
                  <c:v>1.4614548635243609</c:v>
                </c:pt>
                <c:pt idx="145">
                  <c:v>1.4689637996614151</c:v>
                </c:pt>
                <c:pt idx="146">
                  <c:v>1.4754496239164212</c:v>
                </c:pt>
                <c:pt idx="147">
                  <c:v>1.4826898518577438</c:v>
                </c:pt>
                <c:pt idx="148">
                  <c:v>1.4873921431702752</c:v>
                </c:pt>
                <c:pt idx="149">
                  <c:v>1.4962112412193518</c:v>
                </c:pt>
                <c:pt idx="150">
                  <c:v>1.5019894982065454</c:v>
                </c:pt>
                <c:pt idx="151">
                  <c:v>1.5080244665493308</c:v>
                </c:pt>
                <c:pt idx="152">
                  <c:v>1.5124295864780537</c:v>
                </c:pt>
                <c:pt idx="153">
                  <c:v>1.5186042568266309</c:v>
                </c:pt>
                <c:pt idx="154">
                  <c:v>1.5245773936258371</c:v>
                </c:pt>
                <c:pt idx="155">
                  <c:v>1.5316949334288956</c:v>
                </c:pt>
                <c:pt idx="156">
                  <c:v>1.5394132540600158</c:v>
                </c:pt>
                <c:pt idx="157">
                  <c:v>1.5457181153408395</c:v>
                </c:pt>
                <c:pt idx="158">
                  <c:v>1.5547749403628388</c:v>
                </c:pt>
                <c:pt idx="159">
                  <c:v>1.5607116598109128</c:v>
                </c:pt>
                <c:pt idx="160">
                  <c:v>1.5690137464854808</c:v>
                </c:pt>
                <c:pt idx="161">
                  <c:v>1.5768654644171469</c:v>
                </c:pt>
                <c:pt idx="162">
                  <c:v>1.5864894242616989</c:v>
                </c:pt>
                <c:pt idx="163">
                  <c:v>1.5957392492451743</c:v>
                </c:pt>
                <c:pt idx="164">
                  <c:v>1.6064077526952452</c:v>
                </c:pt>
                <c:pt idx="165">
                  <c:v>1.6162354464698916</c:v>
                </c:pt>
                <c:pt idx="166">
                  <c:v>1.6273383245993753</c:v>
                </c:pt>
                <c:pt idx="167">
                  <c:v>1.6396688483150246</c:v>
                </c:pt>
                <c:pt idx="168">
                  <c:v>1.6517960000255782</c:v>
                </c:pt>
                <c:pt idx="169">
                  <c:v>1.6625681482845887</c:v>
                </c:pt>
                <c:pt idx="170">
                  <c:v>1.6764347106428044</c:v>
                </c:pt>
                <c:pt idx="171">
                  <c:v>1.6882781197942036</c:v>
                </c:pt>
                <c:pt idx="172">
                  <c:v>1.6994818978699981</c:v>
                </c:pt>
                <c:pt idx="173">
                  <c:v>1.7094010659778052</c:v>
                </c:pt>
                <c:pt idx="174">
                  <c:v>1.7181111170560583</c:v>
                </c:pt>
                <c:pt idx="175">
                  <c:v>1.7287308494693292</c:v>
                </c:pt>
                <c:pt idx="176">
                  <c:v>1.7381654976542644</c:v>
                </c:pt>
                <c:pt idx="177">
                  <c:v>1.7475860304663704</c:v>
                </c:pt>
                <c:pt idx="178">
                  <c:v>1.757715024453957</c:v>
                </c:pt>
                <c:pt idx="179">
                  <c:v>1.7645310090754529</c:v>
                </c:pt>
                <c:pt idx="180">
                  <c:v>1.7726798388416922</c:v>
                </c:pt>
                <c:pt idx="181">
                  <c:v>1.7806078377606931</c:v>
                </c:pt>
                <c:pt idx="182">
                  <c:v>1.788516636654329</c:v>
                </c:pt>
                <c:pt idx="183">
                  <c:v>1.7989554538388492</c:v>
                </c:pt>
                <c:pt idx="184">
                  <c:v>1.8070350211271662</c:v>
                </c:pt>
                <c:pt idx="185">
                  <c:v>1.8171861796760167</c:v>
                </c:pt>
                <c:pt idx="186">
                  <c:v>1.8251913235031452</c:v>
                </c:pt>
                <c:pt idx="187">
                  <c:v>1.8350424556604321</c:v>
                </c:pt>
                <c:pt idx="188">
                  <c:v>1.8443085413241196</c:v>
                </c:pt>
                <c:pt idx="189">
                  <c:v>1.8512526434925818</c:v>
                </c:pt>
                <c:pt idx="190">
                  <c:v>1.8589672804193664</c:v>
                </c:pt>
                <c:pt idx="191">
                  <c:v>1.8658175742028114</c:v>
                </c:pt>
                <c:pt idx="192">
                  <c:v>1.8751585383482368</c:v>
                </c:pt>
                <c:pt idx="193">
                  <c:v>1.8803511891515463</c:v>
                </c:pt>
                <c:pt idx="194">
                  <c:v>1.8883084944444388</c:v>
                </c:pt>
                <c:pt idx="195">
                  <c:v>1.8942320669296424</c:v>
                </c:pt>
                <c:pt idx="196">
                  <c:v>1.9046483550571816</c:v>
                </c:pt>
                <c:pt idx="197">
                  <c:v>1.9096368425687378</c:v>
                </c:pt>
                <c:pt idx="198">
                  <c:v>1.9161483958244099</c:v>
                </c:pt>
                <c:pt idx="199">
                  <c:v>1.9207236696634908</c:v>
                </c:pt>
                <c:pt idx="200">
                  <c:v>1.9317785384028323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7D-438E-B4C7-CD65B0132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512991"/>
        <c:axId val="869510911"/>
      </c:scatterChart>
      <c:valAx>
        <c:axId val="869512991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800" b="1" i="0" baseline="0">
                    <a:effectLst/>
                  </a:rPr>
                  <a:t>Frequency [MHz]</a:t>
                </a:r>
                <a:endParaRPr lang="ja-JP" altLang="ja-JP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9510911"/>
        <c:crosses val="autoZero"/>
        <c:crossBetween val="midCat"/>
        <c:majorUnit val="20"/>
        <c:minorUnit val="10"/>
      </c:valAx>
      <c:valAx>
        <c:axId val="869510911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800" b="1" i="0" baseline="0">
                    <a:effectLst/>
                  </a:rPr>
                  <a:t>SWR</a:t>
                </a:r>
                <a:endParaRPr lang="ja-JP" altLang="ja-JP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9512991"/>
        <c:crosses val="autoZero"/>
        <c:crossBetween val="midCat"/>
        <c:majorUnit val="0.5"/>
      </c:valAx>
    </c:plotArea>
    <c:legend>
      <c:legendPos val="r"/>
      <c:layout>
        <c:manualLayout>
          <c:xMode val="edge"/>
          <c:yMode val="edge"/>
          <c:x val="0.14654893377944364"/>
          <c:y val="9.2208734324876071E-2"/>
          <c:w val="0.49047021021106529"/>
          <c:h val="0.16743438320209975"/>
        </c:manualLayout>
      </c:layout>
      <c:overlay val="0"/>
      <c:spPr>
        <a:solidFill>
          <a:schemeClr val="accent1">
            <a:lumMod val="20000"/>
            <a:lumOff val="80000"/>
            <a:alpha val="35000"/>
          </a:schemeClr>
        </a:solidFill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7"/>
          <c:order val="0"/>
          <c:tx>
            <c:strRef>
              <c:f>'Case 8-ft140-43'!$C$1</c:f>
              <c:strCache>
                <c:ptCount val="1"/>
                <c:pt idx="0">
                  <c:v>Xs(Case8)</c:v>
                </c:pt>
              </c:strCache>
            </c:strRef>
          </c:tx>
          <c:marker>
            <c:symbol val="none"/>
          </c:marker>
          <c:xVal>
            <c:numRef>
              <c:f>'Case 8-ft140-43'!$A$2:$A$202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8-ft140-43'!$C$2:$C$202</c:f>
              <c:numCache>
                <c:formatCode>General</c:formatCode>
                <c:ptCount val="201"/>
                <c:pt idx="1">
                  <c:v>3.02</c:v>
                </c:pt>
                <c:pt idx="2">
                  <c:v>1.4</c:v>
                </c:pt>
                <c:pt idx="3">
                  <c:v>0.92</c:v>
                </c:pt>
                <c:pt idx="4">
                  <c:v>0.7</c:v>
                </c:pt>
                <c:pt idx="5">
                  <c:v>0.57999999999999996</c:v>
                </c:pt>
                <c:pt idx="6">
                  <c:v>0.53</c:v>
                </c:pt>
                <c:pt idx="7">
                  <c:v>0.41</c:v>
                </c:pt>
                <c:pt idx="8">
                  <c:v>0.36</c:v>
                </c:pt>
                <c:pt idx="9">
                  <c:v>0.37</c:v>
                </c:pt>
                <c:pt idx="10">
                  <c:v>0.37</c:v>
                </c:pt>
                <c:pt idx="11">
                  <c:v>0.28999999999999998</c:v>
                </c:pt>
                <c:pt idx="12">
                  <c:v>0.27</c:v>
                </c:pt>
                <c:pt idx="13">
                  <c:v>0.22</c:v>
                </c:pt>
                <c:pt idx="14">
                  <c:v>0.22</c:v>
                </c:pt>
                <c:pt idx="15">
                  <c:v>0.23</c:v>
                </c:pt>
                <c:pt idx="16">
                  <c:v>0.22</c:v>
                </c:pt>
                <c:pt idx="17">
                  <c:v>0.2</c:v>
                </c:pt>
                <c:pt idx="18">
                  <c:v>0.15</c:v>
                </c:pt>
                <c:pt idx="19">
                  <c:v>0.13</c:v>
                </c:pt>
                <c:pt idx="20">
                  <c:v>0.15</c:v>
                </c:pt>
                <c:pt idx="21">
                  <c:v>0.17</c:v>
                </c:pt>
                <c:pt idx="22">
                  <c:v>0.12</c:v>
                </c:pt>
                <c:pt idx="23">
                  <c:v>0.11</c:v>
                </c:pt>
                <c:pt idx="24">
                  <c:v>0.12</c:v>
                </c:pt>
                <c:pt idx="25">
                  <c:v>0.18</c:v>
                </c:pt>
                <c:pt idx="26">
                  <c:v>0.16</c:v>
                </c:pt>
                <c:pt idx="27">
                  <c:v>0.15</c:v>
                </c:pt>
                <c:pt idx="28">
                  <c:v>0.17</c:v>
                </c:pt>
                <c:pt idx="29">
                  <c:v>0.2</c:v>
                </c:pt>
                <c:pt idx="30">
                  <c:v>0.15</c:v>
                </c:pt>
                <c:pt idx="31">
                  <c:v>0.23</c:v>
                </c:pt>
                <c:pt idx="32">
                  <c:v>0.28999999999999998</c:v>
                </c:pt>
                <c:pt idx="33">
                  <c:v>0.28999999999999998</c:v>
                </c:pt>
                <c:pt idx="34">
                  <c:v>0.33</c:v>
                </c:pt>
                <c:pt idx="35">
                  <c:v>0.39</c:v>
                </c:pt>
                <c:pt idx="36">
                  <c:v>0.45</c:v>
                </c:pt>
                <c:pt idx="37">
                  <c:v>0.46</c:v>
                </c:pt>
                <c:pt idx="38">
                  <c:v>0.51</c:v>
                </c:pt>
                <c:pt idx="39">
                  <c:v>0.62</c:v>
                </c:pt>
                <c:pt idx="40">
                  <c:v>0.59</c:v>
                </c:pt>
                <c:pt idx="41">
                  <c:v>0.68</c:v>
                </c:pt>
                <c:pt idx="42">
                  <c:v>0.74</c:v>
                </c:pt>
                <c:pt idx="43">
                  <c:v>0.8</c:v>
                </c:pt>
                <c:pt idx="44">
                  <c:v>0.89</c:v>
                </c:pt>
                <c:pt idx="45">
                  <c:v>0.92</c:v>
                </c:pt>
                <c:pt idx="46">
                  <c:v>1.01</c:v>
                </c:pt>
                <c:pt idx="47">
                  <c:v>1.06</c:v>
                </c:pt>
                <c:pt idx="48">
                  <c:v>1.1100000000000001</c:v>
                </c:pt>
                <c:pt idx="49">
                  <c:v>1.24</c:v>
                </c:pt>
                <c:pt idx="50">
                  <c:v>1.35</c:v>
                </c:pt>
                <c:pt idx="51">
                  <c:v>1.46</c:v>
                </c:pt>
                <c:pt idx="52">
                  <c:v>1.75</c:v>
                </c:pt>
                <c:pt idx="53">
                  <c:v>1.93</c:v>
                </c:pt>
                <c:pt idx="54">
                  <c:v>1.97</c:v>
                </c:pt>
                <c:pt idx="55">
                  <c:v>2.04</c:v>
                </c:pt>
                <c:pt idx="56">
                  <c:v>2.11</c:v>
                </c:pt>
                <c:pt idx="57">
                  <c:v>2.2200000000000002</c:v>
                </c:pt>
                <c:pt idx="58">
                  <c:v>2.36</c:v>
                </c:pt>
                <c:pt idx="59">
                  <c:v>2.4700000000000002</c:v>
                </c:pt>
                <c:pt idx="60">
                  <c:v>2.63</c:v>
                </c:pt>
                <c:pt idx="61">
                  <c:v>2.73</c:v>
                </c:pt>
                <c:pt idx="62">
                  <c:v>2.86</c:v>
                </c:pt>
                <c:pt idx="63">
                  <c:v>2.95</c:v>
                </c:pt>
                <c:pt idx="64">
                  <c:v>3.12</c:v>
                </c:pt>
                <c:pt idx="65">
                  <c:v>3.21</c:v>
                </c:pt>
                <c:pt idx="66">
                  <c:v>3.34</c:v>
                </c:pt>
                <c:pt idx="67">
                  <c:v>3.47</c:v>
                </c:pt>
                <c:pt idx="68">
                  <c:v>3.61</c:v>
                </c:pt>
                <c:pt idx="69">
                  <c:v>3.72</c:v>
                </c:pt>
                <c:pt idx="70">
                  <c:v>3.88</c:v>
                </c:pt>
                <c:pt idx="71">
                  <c:v>3.99</c:v>
                </c:pt>
                <c:pt idx="72">
                  <c:v>4.17</c:v>
                </c:pt>
                <c:pt idx="73">
                  <c:v>4.3099999999999996</c:v>
                </c:pt>
                <c:pt idx="74">
                  <c:v>4.47</c:v>
                </c:pt>
                <c:pt idx="75">
                  <c:v>4.57</c:v>
                </c:pt>
                <c:pt idx="76">
                  <c:v>4.74</c:v>
                </c:pt>
                <c:pt idx="77">
                  <c:v>4.8600000000000003</c:v>
                </c:pt>
                <c:pt idx="78">
                  <c:v>5.03</c:v>
                </c:pt>
                <c:pt idx="79">
                  <c:v>5.19</c:v>
                </c:pt>
                <c:pt idx="80">
                  <c:v>5.3</c:v>
                </c:pt>
                <c:pt idx="81">
                  <c:v>5.47</c:v>
                </c:pt>
                <c:pt idx="82">
                  <c:v>5.65</c:v>
                </c:pt>
                <c:pt idx="83">
                  <c:v>5.83</c:v>
                </c:pt>
                <c:pt idx="84">
                  <c:v>5.97</c:v>
                </c:pt>
                <c:pt idx="85">
                  <c:v>6.11</c:v>
                </c:pt>
                <c:pt idx="86">
                  <c:v>6.29</c:v>
                </c:pt>
                <c:pt idx="87">
                  <c:v>6.44</c:v>
                </c:pt>
                <c:pt idx="88">
                  <c:v>6.6</c:v>
                </c:pt>
                <c:pt idx="89">
                  <c:v>6.76</c:v>
                </c:pt>
                <c:pt idx="90">
                  <c:v>6.93</c:v>
                </c:pt>
                <c:pt idx="91">
                  <c:v>7.04</c:v>
                </c:pt>
                <c:pt idx="92">
                  <c:v>7.24</c:v>
                </c:pt>
                <c:pt idx="93">
                  <c:v>7.36</c:v>
                </c:pt>
                <c:pt idx="94">
                  <c:v>7.52</c:v>
                </c:pt>
                <c:pt idx="95">
                  <c:v>7.66</c:v>
                </c:pt>
                <c:pt idx="96">
                  <c:v>7.78</c:v>
                </c:pt>
                <c:pt idx="97">
                  <c:v>7.99</c:v>
                </c:pt>
                <c:pt idx="98">
                  <c:v>8.09</c:v>
                </c:pt>
                <c:pt idx="99">
                  <c:v>8.27</c:v>
                </c:pt>
                <c:pt idx="100">
                  <c:v>8.4</c:v>
                </c:pt>
                <c:pt idx="101">
                  <c:v>8.57</c:v>
                </c:pt>
                <c:pt idx="102">
                  <c:v>8.66</c:v>
                </c:pt>
                <c:pt idx="103">
                  <c:v>8.8000000000000007</c:v>
                </c:pt>
                <c:pt idx="104">
                  <c:v>8.93</c:v>
                </c:pt>
                <c:pt idx="105">
                  <c:v>9.0399999999999991</c:v>
                </c:pt>
                <c:pt idx="106">
                  <c:v>9.18</c:v>
                </c:pt>
                <c:pt idx="107">
                  <c:v>9.2899999999999991</c:v>
                </c:pt>
                <c:pt idx="108">
                  <c:v>9.4</c:v>
                </c:pt>
                <c:pt idx="109">
                  <c:v>9.4600000000000009</c:v>
                </c:pt>
                <c:pt idx="110">
                  <c:v>9.6300000000000008</c:v>
                </c:pt>
                <c:pt idx="111">
                  <c:v>9.6300000000000008</c:v>
                </c:pt>
                <c:pt idx="112">
                  <c:v>9.83</c:v>
                </c:pt>
                <c:pt idx="113">
                  <c:v>9.9</c:v>
                </c:pt>
                <c:pt idx="114">
                  <c:v>9.9600000000000009</c:v>
                </c:pt>
                <c:pt idx="115">
                  <c:v>10.039999999999999</c:v>
                </c:pt>
                <c:pt idx="116">
                  <c:v>10.08</c:v>
                </c:pt>
                <c:pt idx="117">
                  <c:v>10.15</c:v>
                </c:pt>
                <c:pt idx="118">
                  <c:v>10.16</c:v>
                </c:pt>
                <c:pt idx="119">
                  <c:v>10.23</c:v>
                </c:pt>
                <c:pt idx="120">
                  <c:v>10.3</c:v>
                </c:pt>
                <c:pt idx="121">
                  <c:v>10.33</c:v>
                </c:pt>
                <c:pt idx="122">
                  <c:v>10.3</c:v>
                </c:pt>
                <c:pt idx="123">
                  <c:v>10.33</c:v>
                </c:pt>
                <c:pt idx="124">
                  <c:v>10.27</c:v>
                </c:pt>
                <c:pt idx="125">
                  <c:v>10.35</c:v>
                </c:pt>
                <c:pt idx="126">
                  <c:v>10.36</c:v>
                </c:pt>
                <c:pt idx="127">
                  <c:v>10.26</c:v>
                </c:pt>
                <c:pt idx="128">
                  <c:v>10.35</c:v>
                </c:pt>
                <c:pt idx="129">
                  <c:v>10.34</c:v>
                </c:pt>
                <c:pt idx="130">
                  <c:v>10.41</c:v>
                </c:pt>
                <c:pt idx="131">
                  <c:v>10.35</c:v>
                </c:pt>
                <c:pt idx="132">
                  <c:v>10.199999999999999</c:v>
                </c:pt>
                <c:pt idx="133">
                  <c:v>10.15</c:v>
                </c:pt>
                <c:pt idx="134">
                  <c:v>10.029999999999999</c:v>
                </c:pt>
                <c:pt idx="135">
                  <c:v>10.01</c:v>
                </c:pt>
                <c:pt idx="136">
                  <c:v>9.99</c:v>
                </c:pt>
                <c:pt idx="137">
                  <c:v>9.9499999999999993</c:v>
                </c:pt>
                <c:pt idx="138">
                  <c:v>9.91</c:v>
                </c:pt>
                <c:pt idx="139">
                  <c:v>9.76</c:v>
                </c:pt>
                <c:pt idx="140">
                  <c:v>9.64</c:v>
                </c:pt>
                <c:pt idx="141">
                  <c:v>9.4600000000000009</c:v>
                </c:pt>
                <c:pt idx="142">
                  <c:v>9.2899999999999991</c:v>
                </c:pt>
                <c:pt idx="143">
                  <c:v>9.02</c:v>
                </c:pt>
                <c:pt idx="144">
                  <c:v>8.83</c:v>
                </c:pt>
                <c:pt idx="145">
                  <c:v>8.58</c:v>
                </c:pt>
                <c:pt idx="146">
                  <c:v>8.26</c:v>
                </c:pt>
                <c:pt idx="147">
                  <c:v>7.96</c:v>
                </c:pt>
                <c:pt idx="148">
                  <c:v>7.62</c:v>
                </c:pt>
                <c:pt idx="149">
                  <c:v>7.27</c:v>
                </c:pt>
                <c:pt idx="150">
                  <c:v>6.95</c:v>
                </c:pt>
                <c:pt idx="151">
                  <c:v>6.55</c:v>
                </c:pt>
                <c:pt idx="152">
                  <c:v>6.21</c:v>
                </c:pt>
                <c:pt idx="153">
                  <c:v>5.92</c:v>
                </c:pt>
                <c:pt idx="154">
                  <c:v>5.54</c:v>
                </c:pt>
                <c:pt idx="155">
                  <c:v>5.14</c:v>
                </c:pt>
                <c:pt idx="156">
                  <c:v>4.6399999999999997</c:v>
                </c:pt>
                <c:pt idx="157">
                  <c:v>4.12</c:v>
                </c:pt>
                <c:pt idx="158">
                  <c:v>3.62</c:v>
                </c:pt>
                <c:pt idx="159">
                  <c:v>3.02</c:v>
                </c:pt>
                <c:pt idx="160">
                  <c:v>2.52</c:v>
                </c:pt>
                <c:pt idx="161">
                  <c:v>1.59</c:v>
                </c:pt>
                <c:pt idx="162">
                  <c:v>0.88</c:v>
                </c:pt>
                <c:pt idx="163">
                  <c:v>-0.06</c:v>
                </c:pt>
                <c:pt idx="164">
                  <c:v>-0.87</c:v>
                </c:pt>
                <c:pt idx="165">
                  <c:v>-1.76</c:v>
                </c:pt>
                <c:pt idx="166">
                  <c:v>-2.6</c:v>
                </c:pt>
                <c:pt idx="167">
                  <c:v>-3.6</c:v>
                </c:pt>
                <c:pt idx="168">
                  <c:v>-4.5599999999999996</c:v>
                </c:pt>
                <c:pt idx="169">
                  <c:v>-5.69</c:v>
                </c:pt>
                <c:pt idx="170">
                  <c:v>-6.66</c:v>
                </c:pt>
                <c:pt idx="171">
                  <c:v>-7.61</c:v>
                </c:pt>
                <c:pt idx="172">
                  <c:v>-8.64</c:v>
                </c:pt>
                <c:pt idx="173">
                  <c:v>-9.52</c:v>
                </c:pt>
                <c:pt idx="174">
                  <c:v>-10.53</c:v>
                </c:pt>
                <c:pt idx="175">
                  <c:v>-11.58</c:v>
                </c:pt>
                <c:pt idx="176">
                  <c:v>-12.56</c:v>
                </c:pt>
                <c:pt idx="177">
                  <c:v>-13.46</c:v>
                </c:pt>
                <c:pt idx="178">
                  <c:v>-14.49</c:v>
                </c:pt>
                <c:pt idx="179">
                  <c:v>-15.47</c:v>
                </c:pt>
                <c:pt idx="180">
                  <c:v>-16.39</c:v>
                </c:pt>
                <c:pt idx="181">
                  <c:v>-17.3</c:v>
                </c:pt>
                <c:pt idx="182">
                  <c:v>-18.2</c:v>
                </c:pt>
                <c:pt idx="183">
                  <c:v>-19.04</c:v>
                </c:pt>
                <c:pt idx="184">
                  <c:v>-19.87</c:v>
                </c:pt>
                <c:pt idx="185">
                  <c:v>-20.73</c:v>
                </c:pt>
                <c:pt idx="186">
                  <c:v>-21.51</c:v>
                </c:pt>
                <c:pt idx="187">
                  <c:v>-22.28</c:v>
                </c:pt>
                <c:pt idx="188">
                  <c:v>-23.16</c:v>
                </c:pt>
                <c:pt idx="189">
                  <c:v>-23.99</c:v>
                </c:pt>
                <c:pt idx="190">
                  <c:v>-24.96</c:v>
                </c:pt>
                <c:pt idx="191">
                  <c:v>-25.85</c:v>
                </c:pt>
                <c:pt idx="192">
                  <c:v>-26.83</c:v>
                </c:pt>
                <c:pt idx="193">
                  <c:v>-27.82</c:v>
                </c:pt>
                <c:pt idx="194">
                  <c:v>-28.9</c:v>
                </c:pt>
                <c:pt idx="195">
                  <c:v>-29.84</c:v>
                </c:pt>
                <c:pt idx="196">
                  <c:v>-30.97</c:v>
                </c:pt>
                <c:pt idx="197">
                  <c:v>-31.88</c:v>
                </c:pt>
                <c:pt idx="198">
                  <c:v>-32.93</c:v>
                </c:pt>
                <c:pt idx="199">
                  <c:v>-33.96</c:v>
                </c:pt>
                <c:pt idx="200">
                  <c:v>-34.94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03B-4B17-888F-9D3139BBDE33}"/>
            </c:ext>
          </c:extLst>
        </c:ser>
        <c:ser>
          <c:idx val="6"/>
          <c:order val="1"/>
          <c:tx>
            <c:strRef>
              <c:f>Case7!$C$1</c:f>
              <c:strCache>
                <c:ptCount val="1"/>
                <c:pt idx="0">
                  <c:v>Xs(Case7)</c:v>
                </c:pt>
              </c:strCache>
            </c:strRef>
          </c:tx>
          <c:marker>
            <c:symbol val="none"/>
          </c:marker>
          <c:xVal>
            <c:numRef>
              <c:f>Case7!$A$2:$A$202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Case7!$C$2:$C$202</c:f>
              <c:numCache>
                <c:formatCode>General</c:formatCode>
                <c:ptCount val="201"/>
                <c:pt idx="1">
                  <c:v>3.51</c:v>
                </c:pt>
                <c:pt idx="2">
                  <c:v>2.17</c:v>
                </c:pt>
                <c:pt idx="3">
                  <c:v>1.9</c:v>
                </c:pt>
                <c:pt idx="4">
                  <c:v>1.99</c:v>
                </c:pt>
                <c:pt idx="5">
                  <c:v>2.2400000000000002</c:v>
                </c:pt>
                <c:pt idx="6">
                  <c:v>2.4500000000000002</c:v>
                </c:pt>
                <c:pt idx="7">
                  <c:v>2.73</c:v>
                </c:pt>
                <c:pt idx="8">
                  <c:v>2.99</c:v>
                </c:pt>
                <c:pt idx="9">
                  <c:v>3.31</c:v>
                </c:pt>
                <c:pt idx="10">
                  <c:v>3.61</c:v>
                </c:pt>
                <c:pt idx="11">
                  <c:v>3.85</c:v>
                </c:pt>
                <c:pt idx="12">
                  <c:v>4.17</c:v>
                </c:pt>
                <c:pt idx="13">
                  <c:v>4.5</c:v>
                </c:pt>
                <c:pt idx="14">
                  <c:v>4.74</c:v>
                </c:pt>
                <c:pt idx="15">
                  <c:v>5.04</c:v>
                </c:pt>
                <c:pt idx="16">
                  <c:v>5.29</c:v>
                </c:pt>
                <c:pt idx="17">
                  <c:v>5.61</c:v>
                </c:pt>
                <c:pt idx="18">
                  <c:v>5.83</c:v>
                </c:pt>
                <c:pt idx="19">
                  <c:v>6.12</c:v>
                </c:pt>
                <c:pt idx="20">
                  <c:v>6.38</c:v>
                </c:pt>
                <c:pt idx="21">
                  <c:v>6.64</c:v>
                </c:pt>
                <c:pt idx="22">
                  <c:v>6.88</c:v>
                </c:pt>
                <c:pt idx="23">
                  <c:v>7.13</c:v>
                </c:pt>
                <c:pt idx="24">
                  <c:v>7.38</c:v>
                </c:pt>
                <c:pt idx="25">
                  <c:v>7.6</c:v>
                </c:pt>
                <c:pt idx="26">
                  <c:v>7.83</c:v>
                </c:pt>
                <c:pt idx="27">
                  <c:v>8.06</c:v>
                </c:pt>
                <c:pt idx="28">
                  <c:v>8.25</c:v>
                </c:pt>
                <c:pt idx="29">
                  <c:v>8.42</c:v>
                </c:pt>
                <c:pt idx="30">
                  <c:v>8.59</c:v>
                </c:pt>
                <c:pt idx="31">
                  <c:v>8.83</c:v>
                </c:pt>
                <c:pt idx="32">
                  <c:v>9.0500000000000007</c:v>
                </c:pt>
                <c:pt idx="33">
                  <c:v>9.16</c:v>
                </c:pt>
                <c:pt idx="34">
                  <c:v>9.5299999999999994</c:v>
                </c:pt>
                <c:pt idx="35">
                  <c:v>9.6</c:v>
                </c:pt>
                <c:pt idx="36">
                  <c:v>9.64</c:v>
                </c:pt>
                <c:pt idx="37">
                  <c:v>9.7899999999999991</c:v>
                </c:pt>
                <c:pt idx="38">
                  <c:v>9.9499999999999993</c:v>
                </c:pt>
                <c:pt idx="39">
                  <c:v>9.9700000000000006</c:v>
                </c:pt>
                <c:pt idx="40">
                  <c:v>10.06</c:v>
                </c:pt>
                <c:pt idx="41">
                  <c:v>10.19</c:v>
                </c:pt>
                <c:pt idx="42">
                  <c:v>10.25</c:v>
                </c:pt>
                <c:pt idx="43">
                  <c:v>10.27</c:v>
                </c:pt>
                <c:pt idx="44">
                  <c:v>10.33</c:v>
                </c:pt>
                <c:pt idx="45">
                  <c:v>10.25</c:v>
                </c:pt>
                <c:pt idx="46">
                  <c:v>10.24</c:v>
                </c:pt>
                <c:pt idx="47">
                  <c:v>10.210000000000001</c:v>
                </c:pt>
                <c:pt idx="48">
                  <c:v>10.09</c:v>
                </c:pt>
                <c:pt idx="49">
                  <c:v>9.9700000000000006</c:v>
                </c:pt>
                <c:pt idx="50">
                  <c:v>9.92</c:v>
                </c:pt>
                <c:pt idx="51">
                  <c:v>10.15</c:v>
                </c:pt>
                <c:pt idx="52">
                  <c:v>10.35</c:v>
                </c:pt>
                <c:pt idx="53">
                  <c:v>10.33</c:v>
                </c:pt>
                <c:pt idx="54">
                  <c:v>10.130000000000001</c:v>
                </c:pt>
                <c:pt idx="55">
                  <c:v>9.94</c:v>
                </c:pt>
                <c:pt idx="56">
                  <c:v>9.7100000000000009</c:v>
                </c:pt>
                <c:pt idx="57">
                  <c:v>9.5299999999999994</c:v>
                </c:pt>
                <c:pt idx="58">
                  <c:v>9.3000000000000007</c:v>
                </c:pt>
                <c:pt idx="59">
                  <c:v>9.1</c:v>
                </c:pt>
                <c:pt idx="60">
                  <c:v>8.86</c:v>
                </c:pt>
                <c:pt idx="61">
                  <c:v>8.5</c:v>
                </c:pt>
                <c:pt idx="62">
                  <c:v>8.23</c:v>
                </c:pt>
                <c:pt idx="63">
                  <c:v>7.84</c:v>
                </c:pt>
                <c:pt idx="64">
                  <c:v>7.46</c:v>
                </c:pt>
                <c:pt idx="65">
                  <c:v>7.02</c:v>
                </c:pt>
                <c:pt idx="66">
                  <c:v>6.62</c:v>
                </c:pt>
                <c:pt idx="67">
                  <c:v>6.17</c:v>
                </c:pt>
                <c:pt idx="68">
                  <c:v>5.74</c:v>
                </c:pt>
                <c:pt idx="69">
                  <c:v>5.21</c:v>
                </c:pt>
                <c:pt idx="70">
                  <c:v>4.63</c:v>
                </c:pt>
                <c:pt idx="71">
                  <c:v>4.0999999999999996</c:v>
                </c:pt>
                <c:pt idx="72">
                  <c:v>3.53</c:v>
                </c:pt>
                <c:pt idx="73">
                  <c:v>2.95</c:v>
                </c:pt>
                <c:pt idx="74">
                  <c:v>2.3199999999999998</c:v>
                </c:pt>
                <c:pt idx="75">
                  <c:v>1.68</c:v>
                </c:pt>
                <c:pt idx="76">
                  <c:v>1.1100000000000001</c:v>
                </c:pt>
                <c:pt idx="77">
                  <c:v>0.42</c:v>
                </c:pt>
                <c:pt idx="78">
                  <c:v>-0.24</c:v>
                </c:pt>
                <c:pt idx="79">
                  <c:v>-0.93</c:v>
                </c:pt>
                <c:pt idx="80">
                  <c:v>-1.72</c:v>
                </c:pt>
                <c:pt idx="81">
                  <c:v>-2.35</c:v>
                </c:pt>
                <c:pt idx="82">
                  <c:v>-3.05</c:v>
                </c:pt>
                <c:pt idx="83">
                  <c:v>-3.79</c:v>
                </c:pt>
                <c:pt idx="84">
                  <c:v>-4.6500000000000004</c:v>
                </c:pt>
                <c:pt idx="85">
                  <c:v>-5.36</c:v>
                </c:pt>
                <c:pt idx="86">
                  <c:v>-6.12</c:v>
                </c:pt>
                <c:pt idx="87">
                  <c:v>-6.92</c:v>
                </c:pt>
                <c:pt idx="88">
                  <c:v>-7.68</c:v>
                </c:pt>
                <c:pt idx="89">
                  <c:v>-8.4600000000000009</c:v>
                </c:pt>
                <c:pt idx="90">
                  <c:v>-9.25</c:v>
                </c:pt>
                <c:pt idx="91">
                  <c:v>-10.02</c:v>
                </c:pt>
                <c:pt idx="92">
                  <c:v>-10.83</c:v>
                </c:pt>
                <c:pt idx="93">
                  <c:v>-11.55</c:v>
                </c:pt>
                <c:pt idx="94">
                  <c:v>-12.31</c:v>
                </c:pt>
                <c:pt idx="95">
                  <c:v>-13.08</c:v>
                </c:pt>
                <c:pt idx="96">
                  <c:v>-13.79</c:v>
                </c:pt>
                <c:pt idx="97">
                  <c:v>-14.57</c:v>
                </c:pt>
                <c:pt idx="98">
                  <c:v>-15.31</c:v>
                </c:pt>
                <c:pt idx="99">
                  <c:v>-16.02</c:v>
                </c:pt>
                <c:pt idx="100">
                  <c:v>-16.600000000000001</c:v>
                </c:pt>
                <c:pt idx="101">
                  <c:v>-17.41</c:v>
                </c:pt>
                <c:pt idx="102">
                  <c:v>-18.100000000000001</c:v>
                </c:pt>
                <c:pt idx="103">
                  <c:v>-18.72</c:v>
                </c:pt>
                <c:pt idx="104">
                  <c:v>-19.41</c:v>
                </c:pt>
                <c:pt idx="105">
                  <c:v>-19.98</c:v>
                </c:pt>
                <c:pt idx="106">
                  <c:v>-20.64</c:v>
                </c:pt>
                <c:pt idx="107">
                  <c:v>-21.12</c:v>
                </c:pt>
                <c:pt idx="108">
                  <c:v>-21.68</c:v>
                </c:pt>
                <c:pt idx="109">
                  <c:v>-22.23</c:v>
                </c:pt>
                <c:pt idx="110">
                  <c:v>-22.65</c:v>
                </c:pt>
                <c:pt idx="111">
                  <c:v>-23.19</c:v>
                </c:pt>
                <c:pt idx="112">
                  <c:v>-23.6</c:v>
                </c:pt>
                <c:pt idx="113">
                  <c:v>-23.94</c:v>
                </c:pt>
                <c:pt idx="114">
                  <c:v>-24.34</c:v>
                </c:pt>
                <c:pt idx="115">
                  <c:v>-24.63</c:v>
                </c:pt>
                <c:pt idx="116">
                  <c:v>-25.04</c:v>
                </c:pt>
                <c:pt idx="117">
                  <c:v>-25.31</c:v>
                </c:pt>
                <c:pt idx="118">
                  <c:v>-25.56</c:v>
                </c:pt>
                <c:pt idx="119">
                  <c:v>-25.8</c:v>
                </c:pt>
                <c:pt idx="120">
                  <c:v>-25.96</c:v>
                </c:pt>
                <c:pt idx="121">
                  <c:v>-26.05</c:v>
                </c:pt>
                <c:pt idx="122">
                  <c:v>-26.11</c:v>
                </c:pt>
                <c:pt idx="123">
                  <c:v>-26.07</c:v>
                </c:pt>
                <c:pt idx="124">
                  <c:v>-26.05</c:v>
                </c:pt>
                <c:pt idx="125">
                  <c:v>-25.93</c:v>
                </c:pt>
                <c:pt idx="126">
                  <c:v>-25.87</c:v>
                </c:pt>
                <c:pt idx="127">
                  <c:v>-25.66</c:v>
                </c:pt>
                <c:pt idx="128">
                  <c:v>-25.43</c:v>
                </c:pt>
                <c:pt idx="129">
                  <c:v>-25.17</c:v>
                </c:pt>
                <c:pt idx="130">
                  <c:v>-24.96</c:v>
                </c:pt>
                <c:pt idx="131">
                  <c:v>-24.74</c:v>
                </c:pt>
                <c:pt idx="132">
                  <c:v>-24.38</c:v>
                </c:pt>
                <c:pt idx="133">
                  <c:v>-24.06</c:v>
                </c:pt>
                <c:pt idx="134">
                  <c:v>-23.85</c:v>
                </c:pt>
                <c:pt idx="135">
                  <c:v>-23.77</c:v>
                </c:pt>
                <c:pt idx="136">
                  <c:v>-23.86</c:v>
                </c:pt>
                <c:pt idx="137">
                  <c:v>-24.05</c:v>
                </c:pt>
                <c:pt idx="138">
                  <c:v>-24.25</c:v>
                </c:pt>
                <c:pt idx="139">
                  <c:v>-24.49</c:v>
                </c:pt>
                <c:pt idx="140">
                  <c:v>-24.82</c:v>
                </c:pt>
                <c:pt idx="141">
                  <c:v>-25.06</c:v>
                </c:pt>
                <c:pt idx="142">
                  <c:v>-25.42</c:v>
                </c:pt>
                <c:pt idx="143">
                  <c:v>-25.65</c:v>
                </c:pt>
                <c:pt idx="144">
                  <c:v>-26.01</c:v>
                </c:pt>
                <c:pt idx="145">
                  <c:v>-26.38</c:v>
                </c:pt>
                <c:pt idx="146">
                  <c:v>-26.68</c:v>
                </c:pt>
                <c:pt idx="147">
                  <c:v>-26.85</c:v>
                </c:pt>
                <c:pt idx="148">
                  <c:v>-26.96</c:v>
                </c:pt>
                <c:pt idx="149">
                  <c:v>-26.95</c:v>
                </c:pt>
                <c:pt idx="150">
                  <c:v>-26.8</c:v>
                </c:pt>
                <c:pt idx="151">
                  <c:v>-26.7</c:v>
                </c:pt>
                <c:pt idx="152">
                  <c:v>-26.54</c:v>
                </c:pt>
                <c:pt idx="153">
                  <c:v>-26.58</c:v>
                </c:pt>
                <c:pt idx="154">
                  <c:v>-26.66</c:v>
                </c:pt>
                <c:pt idx="155">
                  <c:v>-26.66</c:v>
                </c:pt>
                <c:pt idx="156">
                  <c:v>-26.69</c:v>
                </c:pt>
                <c:pt idx="157">
                  <c:v>-26.71</c:v>
                </c:pt>
                <c:pt idx="158">
                  <c:v>-26.89</c:v>
                </c:pt>
                <c:pt idx="159">
                  <c:v>-27.08</c:v>
                </c:pt>
                <c:pt idx="160">
                  <c:v>-27.19</c:v>
                </c:pt>
                <c:pt idx="161">
                  <c:v>-27.36</c:v>
                </c:pt>
                <c:pt idx="162">
                  <c:v>-27.5</c:v>
                </c:pt>
                <c:pt idx="163">
                  <c:v>-27.56</c:v>
                </c:pt>
                <c:pt idx="164">
                  <c:v>-27.5</c:v>
                </c:pt>
                <c:pt idx="165">
                  <c:v>-27.49</c:v>
                </c:pt>
                <c:pt idx="166">
                  <c:v>-27.42</c:v>
                </c:pt>
                <c:pt idx="167">
                  <c:v>-27.34</c:v>
                </c:pt>
                <c:pt idx="168">
                  <c:v>-27.31</c:v>
                </c:pt>
                <c:pt idx="169">
                  <c:v>-27.21</c:v>
                </c:pt>
                <c:pt idx="170">
                  <c:v>-27.14</c:v>
                </c:pt>
                <c:pt idx="171">
                  <c:v>-27.09</c:v>
                </c:pt>
                <c:pt idx="172">
                  <c:v>-27.08</c:v>
                </c:pt>
                <c:pt idx="173">
                  <c:v>-27.12</c:v>
                </c:pt>
                <c:pt idx="174">
                  <c:v>-27.2</c:v>
                </c:pt>
                <c:pt idx="175">
                  <c:v>-27.19</c:v>
                </c:pt>
                <c:pt idx="176">
                  <c:v>-27.27</c:v>
                </c:pt>
                <c:pt idx="177">
                  <c:v>-27.42</c:v>
                </c:pt>
                <c:pt idx="178">
                  <c:v>-27.66</c:v>
                </c:pt>
                <c:pt idx="179">
                  <c:v>-27.88</c:v>
                </c:pt>
                <c:pt idx="180">
                  <c:v>-28.04</c:v>
                </c:pt>
                <c:pt idx="181">
                  <c:v>-28.17</c:v>
                </c:pt>
                <c:pt idx="182">
                  <c:v>-28.18</c:v>
                </c:pt>
                <c:pt idx="183">
                  <c:v>-28.05</c:v>
                </c:pt>
                <c:pt idx="184">
                  <c:v>-27.73</c:v>
                </c:pt>
                <c:pt idx="185">
                  <c:v>-27.23</c:v>
                </c:pt>
                <c:pt idx="186">
                  <c:v>-26.37</c:v>
                </c:pt>
                <c:pt idx="187">
                  <c:v>-25.33</c:v>
                </c:pt>
                <c:pt idx="188">
                  <c:v>-24.22</c:v>
                </c:pt>
                <c:pt idx="189">
                  <c:v>-23.47</c:v>
                </c:pt>
                <c:pt idx="190">
                  <c:v>-23.2</c:v>
                </c:pt>
                <c:pt idx="191">
                  <c:v>-23.29</c:v>
                </c:pt>
                <c:pt idx="192">
                  <c:v>-23.54</c:v>
                </c:pt>
                <c:pt idx="193">
                  <c:v>-23.82</c:v>
                </c:pt>
                <c:pt idx="194">
                  <c:v>-24.07</c:v>
                </c:pt>
                <c:pt idx="195">
                  <c:v>-24.26</c:v>
                </c:pt>
                <c:pt idx="196">
                  <c:v>-24.42</c:v>
                </c:pt>
                <c:pt idx="197">
                  <c:v>-24.53</c:v>
                </c:pt>
                <c:pt idx="198">
                  <c:v>-24.64</c:v>
                </c:pt>
                <c:pt idx="199">
                  <c:v>-24.66</c:v>
                </c:pt>
                <c:pt idx="200">
                  <c:v>-24.8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3B-4B17-888F-9D3139BBDE33}"/>
            </c:ext>
          </c:extLst>
        </c:ser>
        <c:ser>
          <c:idx val="5"/>
          <c:order val="2"/>
          <c:tx>
            <c:strRef>
              <c:f>Case6!$C$1</c:f>
              <c:strCache>
                <c:ptCount val="1"/>
                <c:pt idx="0">
                  <c:v>Xs(Case6)</c:v>
                </c:pt>
              </c:strCache>
            </c:strRef>
          </c:tx>
          <c:marker>
            <c:symbol val="none"/>
          </c:marker>
          <c:xVal>
            <c:numRef>
              <c:f>Case6!$A$2:$A$202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Case6!$C$2:$C$202</c:f>
              <c:numCache>
                <c:formatCode>General</c:formatCode>
                <c:ptCount val="201"/>
                <c:pt idx="1">
                  <c:v>2.73</c:v>
                </c:pt>
                <c:pt idx="2">
                  <c:v>1.36</c:v>
                </c:pt>
                <c:pt idx="3">
                  <c:v>1</c:v>
                </c:pt>
                <c:pt idx="4">
                  <c:v>0.87</c:v>
                </c:pt>
                <c:pt idx="5">
                  <c:v>0.89</c:v>
                </c:pt>
                <c:pt idx="6">
                  <c:v>0.92</c:v>
                </c:pt>
                <c:pt idx="7">
                  <c:v>0.95</c:v>
                </c:pt>
                <c:pt idx="8">
                  <c:v>0.99</c:v>
                </c:pt>
                <c:pt idx="9">
                  <c:v>1.0900000000000001</c:v>
                </c:pt>
                <c:pt idx="10">
                  <c:v>1.1499999999999999</c:v>
                </c:pt>
                <c:pt idx="11">
                  <c:v>1.2</c:v>
                </c:pt>
                <c:pt idx="12">
                  <c:v>1.31</c:v>
                </c:pt>
                <c:pt idx="13">
                  <c:v>1.4</c:v>
                </c:pt>
                <c:pt idx="14">
                  <c:v>1.48</c:v>
                </c:pt>
                <c:pt idx="15">
                  <c:v>1.53</c:v>
                </c:pt>
                <c:pt idx="16">
                  <c:v>1.64</c:v>
                </c:pt>
                <c:pt idx="17">
                  <c:v>1.7</c:v>
                </c:pt>
                <c:pt idx="18">
                  <c:v>1.77</c:v>
                </c:pt>
                <c:pt idx="19">
                  <c:v>1.87</c:v>
                </c:pt>
                <c:pt idx="20">
                  <c:v>1.95</c:v>
                </c:pt>
                <c:pt idx="21">
                  <c:v>1.99</c:v>
                </c:pt>
                <c:pt idx="22">
                  <c:v>2.13</c:v>
                </c:pt>
                <c:pt idx="23">
                  <c:v>2.2400000000000002</c:v>
                </c:pt>
                <c:pt idx="24">
                  <c:v>2.29</c:v>
                </c:pt>
                <c:pt idx="25">
                  <c:v>2.4300000000000002</c:v>
                </c:pt>
                <c:pt idx="26">
                  <c:v>2.4700000000000002</c:v>
                </c:pt>
                <c:pt idx="27">
                  <c:v>2.54</c:v>
                </c:pt>
                <c:pt idx="28">
                  <c:v>2.65</c:v>
                </c:pt>
                <c:pt idx="29">
                  <c:v>2.73</c:v>
                </c:pt>
                <c:pt idx="30">
                  <c:v>2.76</c:v>
                </c:pt>
                <c:pt idx="31">
                  <c:v>2.99</c:v>
                </c:pt>
                <c:pt idx="32">
                  <c:v>2.96</c:v>
                </c:pt>
                <c:pt idx="33">
                  <c:v>3.02</c:v>
                </c:pt>
                <c:pt idx="34">
                  <c:v>3.18</c:v>
                </c:pt>
                <c:pt idx="35">
                  <c:v>3.37</c:v>
                </c:pt>
                <c:pt idx="36">
                  <c:v>3.46</c:v>
                </c:pt>
                <c:pt idx="37">
                  <c:v>3.48</c:v>
                </c:pt>
                <c:pt idx="38">
                  <c:v>3.65</c:v>
                </c:pt>
                <c:pt idx="39">
                  <c:v>3.65</c:v>
                </c:pt>
                <c:pt idx="40">
                  <c:v>3.67</c:v>
                </c:pt>
                <c:pt idx="41">
                  <c:v>3.84</c:v>
                </c:pt>
                <c:pt idx="42">
                  <c:v>3.96</c:v>
                </c:pt>
                <c:pt idx="43">
                  <c:v>3.96</c:v>
                </c:pt>
                <c:pt idx="44">
                  <c:v>4.09</c:v>
                </c:pt>
                <c:pt idx="45">
                  <c:v>4.13</c:v>
                </c:pt>
                <c:pt idx="46">
                  <c:v>4.18</c:v>
                </c:pt>
                <c:pt idx="47">
                  <c:v>4.22</c:v>
                </c:pt>
                <c:pt idx="48">
                  <c:v>4.2300000000000004</c:v>
                </c:pt>
                <c:pt idx="49">
                  <c:v>4.28</c:v>
                </c:pt>
                <c:pt idx="50">
                  <c:v>4.51</c:v>
                </c:pt>
                <c:pt idx="51">
                  <c:v>4.9800000000000004</c:v>
                </c:pt>
                <c:pt idx="52">
                  <c:v>5.35</c:v>
                </c:pt>
                <c:pt idx="53">
                  <c:v>5.36</c:v>
                </c:pt>
                <c:pt idx="54">
                  <c:v>5.4</c:v>
                </c:pt>
                <c:pt idx="55">
                  <c:v>5.42</c:v>
                </c:pt>
                <c:pt idx="56">
                  <c:v>5.53</c:v>
                </c:pt>
                <c:pt idx="57">
                  <c:v>5.6</c:v>
                </c:pt>
                <c:pt idx="58">
                  <c:v>5.67</c:v>
                </c:pt>
                <c:pt idx="59">
                  <c:v>5.77</c:v>
                </c:pt>
                <c:pt idx="60">
                  <c:v>5.9</c:v>
                </c:pt>
                <c:pt idx="61">
                  <c:v>5.92</c:v>
                </c:pt>
                <c:pt idx="62">
                  <c:v>5.95</c:v>
                </c:pt>
                <c:pt idx="63">
                  <c:v>6.01</c:v>
                </c:pt>
                <c:pt idx="64">
                  <c:v>6.06</c:v>
                </c:pt>
                <c:pt idx="65">
                  <c:v>6.12</c:v>
                </c:pt>
                <c:pt idx="66">
                  <c:v>6.13</c:v>
                </c:pt>
                <c:pt idx="67">
                  <c:v>6.17</c:v>
                </c:pt>
                <c:pt idx="68">
                  <c:v>6.2</c:v>
                </c:pt>
                <c:pt idx="69">
                  <c:v>6.22</c:v>
                </c:pt>
                <c:pt idx="70">
                  <c:v>6.24</c:v>
                </c:pt>
                <c:pt idx="71">
                  <c:v>6.31</c:v>
                </c:pt>
                <c:pt idx="72">
                  <c:v>6.31</c:v>
                </c:pt>
                <c:pt idx="73">
                  <c:v>6.3</c:v>
                </c:pt>
                <c:pt idx="74">
                  <c:v>6.3</c:v>
                </c:pt>
                <c:pt idx="75">
                  <c:v>6.3</c:v>
                </c:pt>
                <c:pt idx="76">
                  <c:v>6.32</c:v>
                </c:pt>
                <c:pt idx="77">
                  <c:v>6.28</c:v>
                </c:pt>
                <c:pt idx="78">
                  <c:v>6.32</c:v>
                </c:pt>
                <c:pt idx="79">
                  <c:v>6.31</c:v>
                </c:pt>
                <c:pt idx="80">
                  <c:v>6.3</c:v>
                </c:pt>
                <c:pt idx="81">
                  <c:v>6.34</c:v>
                </c:pt>
                <c:pt idx="82">
                  <c:v>6.3</c:v>
                </c:pt>
                <c:pt idx="83">
                  <c:v>6.23</c:v>
                </c:pt>
                <c:pt idx="84">
                  <c:v>6.22</c:v>
                </c:pt>
                <c:pt idx="85">
                  <c:v>6.25</c:v>
                </c:pt>
                <c:pt idx="86">
                  <c:v>6.09</c:v>
                </c:pt>
                <c:pt idx="87">
                  <c:v>6.14</c:v>
                </c:pt>
                <c:pt idx="88">
                  <c:v>6.01</c:v>
                </c:pt>
                <c:pt idx="89">
                  <c:v>5.96</c:v>
                </c:pt>
                <c:pt idx="90">
                  <c:v>5.85</c:v>
                </c:pt>
                <c:pt idx="91">
                  <c:v>5.8</c:v>
                </c:pt>
                <c:pt idx="92">
                  <c:v>5.65</c:v>
                </c:pt>
                <c:pt idx="93">
                  <c:v>5.61</c:v>
                </c:pt>
                <c:pt idx="94">
                  <c:v>5.45</c:v>
                </c:pt>
                <c:pt idx="95">
                  <c:v>5.33</c:v>
                </c:pt>
                <c:pt idx="96">
                  <c:v>5.16</c:v>
                </c:pt>
                <c:pt idx="97">
                  <c:v>5.03</c:v>
                </c:pt>
                <c:pt idx="98">
                  <c:v>4.8099999999999996</c:v>
                </c:pt>
                <c:pt idx="99">
                  <c:v>4.5999999999999996</c:v>
                </c:pt>
                <c:pt idx="100">
                  <c:v>4.4000000000000004</c:v>
                </c:pt>
                <c:pt idx="101">
                  <c:v>4.1900000000000004</c:v>
                </c:pt>
                <c:pt idx="102">
                  <c:v>3.97</c:v>
                </c:pt>
                <c:pt idx="103">
                  <c:v>3.72</c:v>
                </c:pt>
                <c:pt idx="104">
                  <c:v>3.46</c:v>
                </c:pt>
                <c:pt idx="105">
                  <c:v>3.1</c:v>
                </c:pt>
                <c:pt idx="106">
                  <c:v>2.86</c:v>
                </c:pt>
                <c:pt idx="107">
                  <c:v>2.4700000000000002</c:v>
                </c:pt>
                <c:pt idx="108">
                  <c:v>2.12</c:v>
                </c:pt>
                <c:pt idx="109">
                  <c:v>1.8</c:v>
                </c:pt>
                <c:pt idx="110">
                  <c:v>1.5</c:v>
                </c:pt>
                <c:pt idx="111">
                  <c:v>1.24</c:v>
                </c:pt>
                <c:pt idx="112">
                  <c:v>1.07</c:v>
                </c:pt>
                <c:pt idx="113">
                  <c:v>1.07</c:v>
                </c:pt>
                <c:pt idx="114">
                  <c:v>1.07</c:v>
                </c:pt>
                <c:pt idx="115">
                  <c:v>1.29</c:v>
                </c:pt>
                <c:pt idx="116">
                  <c:v>1.62</c:v>
                </c:pt>
                <c:pt idx="117">
                  <c:v>2.34</c:v>
                </c:pt>
                <c:pt idx="118">
                  <c:v>3.48</c:v>
                </c:pt>
                <c:pt idx="119">
                  <c:v>4.67</c:v>
                </c:pt>
                <c:pt idx="120">
                  <c:v>5.88</c:v>
                </c:pt>
                <c:pt idx="121">
                  <c:v>6.56</c:v>
                </c:pt>
                <c:pt idx="122">
                  <c:v>6.75</c:v>
                </c:pt>
                <c:pt idx="123">
                  <c:v>6.69</c:v>
                </c:pt>
                <c:pt idx="124">
                  <c:v>6.51</c:v>
                </c:pt>
                <c:pt idx="125">
                  <c:v>6.19</c:v>
                </c:pt>
                <c:pt idx="126">
                  <c:v>6.02</c:v>
                </c:pt>
                <c:pt idx="127">
                  <c:v>5.71</c:v>
                </c:pt>
                <c:pt idx="128">
                  <c:v>5.2</c:v>
                </c:pt>
                <c:pt idx="129">
                  <c:v>4.59</c:v>
                </c:pt>
                <c:pt idx="130">
                  <c:v>3.95</c:v>
                </c:pt>
                <c:pt idx="131">
                  <c:v>3.3</c:v>
                </c:pt>
                <c:pt idx="132">
                  <c:v>2.62</c:v>
                </c:pt>
                <c:pt idx="133">
                  <c:v>1.79</c:v>
                </c:pt>
                <c:pt idx="134">
                  <c:v>0.94</c:v>
                </c:pt>
                <c:pt idx="135">
                  <c:v>-0.01</c:v>
                </c:pt>
                <c:pt idx="136">
                  <c:v>-0.91</c:v>
                </c:pt>
                <c:pt idx="137">
                  <c:v>-1.63</c:v>
                </c:pt>
                <c:pt idx="138">
                  <c:v>-2.42</c:v>
                </c:pt>
                <c:pt idx="139">
                  <c:v>-3.22</c:v>
                </c:pt>
                <c:pt idx="140">
                  <c:v>-4.01</c:v>
                </c:pt>
                <c:pt idx="141">
                  <c:v>-4.79</c:v>
                </c:pt>
                <c:pt idx="142">
                  <c:v>-5.57</c:v>
                </c:pt>
                <c:pt idx="143">
                  <c:v>-6.54</c:v>
                </c:pt>
                <c:pt idx="144">
                  <c:v>-7.25</c:v>
                </c:pt>
                <c:pt idx="145">
                  <c:v>-8.1199999999999992</c:v>
                </c:pt>
                <c:pt idx="146">
                  <c:v>-8.9</c:v>
                </c:pt>
                <c:pt idx="147">
                  <c:v>-9.7200000000000006</c:v>
                </c:pt>
                <c:pt idx="148">
                  <c:v>-10.44</c:v>
                </c:pt>
                <c:pt idx="149">
                  <c:v>-11.27</c:v>
                </c:pt>
                <c:pt idx="150">
                  <c:v>-12.15</c:v>
                </c:pt>
                <c:pt idx="151">
                  <c:v>-12.93</c:v>
                </c:pt>
                <c:pt idx="152">
                  <c:v>-13.86</c:v>
                </c:pt>
                <c:pt idx="153">
                  <c:v>-14.76</c:v>
                </c:pt>
                <c:pt idx="154">
                  <c:v>-15.64</c:v>
                </c:pt>
                <c:pt idx="155">
                  <c:v>-16.55</c:v>
                </c:pt>
                <c:pt idx="156">
                  <c:v>-17.440000000000001</c:v>
                </c:pt>
                <c:pt idx="157">
                  <c:v>-18.32</c:v>
                </c:pt>
                <c:pt idx="158">
                  <c:v>-19.079999999999998</c:v>
                </c:pt>
                <c:pt idx="159">
                  <c:v>-20</c:v>
                </c:pt>
                <c:pt idx="160">
                  <c:v>-20.95</c:v>
                </c:pt>
                <c:pt idx="161">
                  <c:v>-21.75</c:v>
                </c:pt>
                <c:pt idx="162">
                  <c:v>-22.62</c:v>
                </c:pt>
                <c:pt idx="163">
                  <c:v>-23.39</c:v>
                </c:pt>
                <c:pt idx="164">
                  <c:v>-24.15</c:v>
                </c:pt>
                <c:pt idx="165">
                  <c:v>-25</c:v>
                </c:pt>
                <c:pt idx="166">
                  <c:v>-25.65</c:v>
                </c:pt>
                <c:pt idx="167">
                  <c:v>-26.27</c:v>
                </c:pt>
                <c:pt idx="168">
                  <c:v>-26.89</c:v>
                </c:pt>
                <c:pt idx="169">
                  <c:v>-27.5</c:v>
                </c:pt>
                <c:pt idx="170">
                  <c:v>-28.03</c:v>
                </c:pt>
                <c:pt idx="171">
                  <c:v>-28.49</c:v>
                </c:pt>
                <c:pt idx="172">
                  <c:v>-28.93</c:v>
                </c:pt>
                <c:pt idx="173">
                  <c:v>-29.27</c:v>
                </c:pt>
                <c:pt idx="174">
                  <c:v>-29.67</c:v>
                </c:pt>
                <c:pt idx="175">
                  <c:v>-30.02</c:v>
                </c:pt>
                <c:pt idx="176">
                  <c:v>-30.32</c:v>
                </c:pt>
                <c:pt idx="177">
                  <c:v>-30.5</c:v>
                </c:pt>
                <c:pt idx="178">
                  <c:v>-30.66</c:v>
                </c:pt>
                <c:pt idx="179">
                  <c:v>-30.81</c:v>
                </c:pt>
                <c:pt idx="180">
                  <c:v>-30.94</c:v>
                </c:pt>
                <c:pt idx="181">
                  <c:v>-31.05</c:v>
                </c:pt>
                <c:pt idx="182">
                  <c:v>-30.98</c:v>
                </c:pt>
                <c:pt idx="183">
                  <c:v>-30.92</c:v>
                </c:pt>
                <c:pt idx="184">
                  <c:v>-30.93</c:v>
                </c:pt>
                <c:pt idx="185">
                  <c:v>-30.91</c:v>
                </c:pt>
                <c:pt idx="186">
                  <c:v>-30.78</c:v>
                </c:pt>
                <c:pt idx="187">
                  <c:v>-30.62</c:v>
                </c:pt>
                <c:pt idx="188">
                  <c:v>-30.56</c:v>
                </c:pt>
                <c:pt idx="189">
                  <c:v>-30.43</c:v>
                </c:pt>
                <c:pt idx="190">
                  <c:v>-30.39</c:v>
                </c:pt>
                <c:pt idx="191">
                  <c:v>-30.33</c:v>
                </c:pt>
                <c:pt idx="192">
                  <c:v>-30.28</c:v>
                </c:pt>
                <c:pt idx="193">
                  <c:v>-30.41</c:v>
                </c:pt>
                <c:pt idx="194">
                  <c:v>-30.52</c:v>
                </c:pt>
                <c:pt idx="195">
                  <c:v>-30.64</c:v>
                </c:pt>
                <c:pt idx="196">
                  <c:v>-30.98</c:v>
                </c:pt>
                <c:pt idx="197">
                  <c:v>-31.37</c:v>
                </c:pt>
                <c:pt idx="198">
                  <c:v>-31.8</c:v>
                </c:pt>
                <c:pt idx="199">
                  <c:v>-32.36</c:v>
                </c:pt>
                <c:pt idx="200">
                  <c:v>-33.11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03B-4B17-888F-9D3139BBDE33}"/>
            </c:ext>
          </c:extLst>
        </c:ser>
        <c:ser>
          <c:idx val="4"/>
          <c:order val="3"/>
          <c:tx>
            <c:strRef>
              <c:f>'Case 5'!$C$1</c:f>
              <c:strCache>
                <c:ptCount val="1"/>
                <c:pt idx="0">
                  <c:v>Xs(Case5)</c:v>
                </c:pt>
              </c:strCache>
            </c:strRef>
          </c:tx>
          <c:marker>
            <c:symbol val="none"/>
          </c:marker>
          <c:xVal>
            <c:numRef>
              <c:f>'Case 5'!$A$2:$A$202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5'!$C$2:$C$202</c:f>
              <c:numCache>
                <c:formatCode>General</c:formatCode>
                <c:ptCount val="201"/>
                <c:pt idx="1">
                  <c:v>2.75</c:v>
                </c:pt>
                <c:pt idx="2">
                  <c:v>1.29</c:v>
                </c:pt>
                <c:pt idx="3">
                  <c:v>0.88</c:v>
                </c:pt>
                <c:pt idx="4">
                  <c:v>0.75</c:v>
                </c:pt>
                <c:pt idx="5">
                  <c:v>0.74</c:v>
                </c:pt>
                <c:pt idx="6">
                  <c:v>0.69</c:v>
                </c:pt>
                <c:pt idx="7">
                  <c:v>0.68</c:v>
                </c:pt>
                <c:pt idx="8">
                  <c:v>0.59</c:v>
                </c:pt>
                <c:pt idx="9">
                  <c:v>0.67</c:v>
                </c:pt>
                <c:pt idx="10">
                  <c:v>0.68</c:v>
                </c:pt>
                <c:pt idx="11">
                  <c:v>0.67</c:v>
                </c:pt>
                <c:pt idx="12">
                  <c:v>0.7</c:v>
                </c:pt>
                <c:pt idx="13">
                  <c:v>0.72</c:v>
                </c:pt>
                <c:pt idx="14">
                  <c:v>0.72</c:v>
                </c:pt>
                <c:pt idx="15">
                  <c:v>0.73</c:v>
                </c:pt>
                <c:pt idx="16">
                  <c:v>0.8</c:v>
                </c:pt>
                <c:pt idx="17">
                  <c:v>0.86</c:v>
                </c:pt>
                <c:pt idx="18">
                  <c:v>0.83</c:v>
                </c:pt>
                <c:pt idx="19">
                  <c:v>0.85</c:v>
                </c:pt>
                <c:pt idx="20">
                  <c:v>0.89</c:v>
                </c:pt>
                <c:pt idx="21">
                  <c:v>0.94</c:v>
                </c:pt>
                <c:pt idx="22">
                  <c:v>0.99</c:v>
                </c:pt>
                <c:pt idx="23">
                  <c:v>1.05</c:v>
                </c:pt>
                <c:pt idx="24">
                  <c:v>1.02</c:v>
                </c:pt>
                <c:pt idx="25">
                  <c:v>1.1499999999999999</c:v>
                </c:pt>
                <c:pt idx="26">
                  <c:v>1.19</c:v>
                </c:pt>
                <c:pt idx="27">
                  <c:v>1.22</c:v>
                </c:pt>
                <c:pt idx="28">
                  <c:v>1.26</c:v>
                </c:pt>
                <c:pt idx="29">
                  <c:v>1.37</c:v>
                </c:pt>
                <c:pt idx="30">
                  <c:v>1.37</c:v>
                </c:pt>
                <c:pt idx="31">
                  <c:v>1.5</c:v>
                </c:pt>
                <c:pt idx="32">
                  <c:v>1.54</c:v>
                </c:pt>
                <c:pt idx="33">
                  <c:v>1.59</c:v>
                </c:pt>
                <c:pt idx="34">
                  <c:v>1.68</c:v>
                </c:pt>
                <c:pt idx="35">
                  <c:v>1.87</c:v>
                </c:pt>
                <c:pt idx="36">
                  <c:v>1.93</c:v>
                </c:pt>
                <c:pt idx="37">
                  <c:v>1.9</c:v>
                </c:pt>
                <c:pt idx="38">
                  <c:v>2.0699999999999998</c:v>
                </c:pt>
                <c:pt idx="39">
                  <c:v>2.17</c:v>
                </c:pt>
                <c:pt idx="40">
                  <c:v>2.21</c:v>
                </c:pt>
                <c:pt idx="41">
                  <c:v>2.2599999999999998</c:v>
                </c:pt>
                <c:pt idx="42">
                  <c:v>2.4500000000000002</c:v>
                </c:pt>
                <c:pt idx="43">
                  <c:v>2.46</c:v>
                </c:pt>
                <c:pt idx="44">
                  <c:v>2.58</c:v>
                </c:pt>
                <c:pt idx="45">
                  <c:v>2.69</c:v>
                </c:pt>
                <c:pt idx="46">
                  <c:v>2.77</c:v>
                </c:pt>
                <c:pt idx="47">
                  <c:v>2.86</c:v>
                </c:pt>
                <c:pt idx="48">
                  <c:v>2.94</c:v>
                </c:pt>
                <c:pt idx="49">
                  <c:v>3.02</c:v>
                </c:pt>
                <c:pt idx="50">
                  <c:v>3.28</c:v>
                </c:pt>
                <c:pt idx="51">
                  <c:v>3.9</c:v>
                </c:pt>
                <c:pt idx="52">
                  <c:v>4.3099999999999996</c:v>
                </c:pt>
                <c:pt idx="53">
                  <c:v>4.34</c:v>
                </c:pt>
                <c:pt idx="54">
                  <c:v>4.34</c:v>
                </c:pt>
                <c:pt idx="55">
                  <c:v>4.3899999999999997</c:v>
                </c:pt>
                <c:pt idx="56">
                  <c:v>4.5199999999999996</c:v>
                </c:pt>
                <c:pt idx="57">
                  <c:v>4.6500000000000004</c:v>
                </c:pt>
                <c:pt idx="58">
                  <c:v>4.76</c:v>
                </c:pt>
                <c:pt idx="59">
                  <c:v>4.8899999999999997</c:v>
                </c:pt>
                <c:pt idx="60">
                  <c:v>4.9800000000000004</c:v>
                </c:pt>
                <c:pt idx="61">
                  <c:v>5.0599999999999996</c:v>
                </c:pt>
                <c:pt idx="62">
                  <c:v>5.19</c:v>
                </c:pt>
                <c:pt idx="63">
                  <c:v>5.27</c:v>
                </c:pt>
                <c:pt idx="64">
                  <c:v>5.36</c:v>
                </c:pt>
                <c:pt idx="65">
                  <c:v>5.48</c:v>
                </c:pt>
                <c:pt idx="66">
                  <c:v>5.59</c:v>
                </c:pt>
                <c:pt idx="67">
                  <c:v>5.71</c:v>
                </c:pt>
                <c:pt idx="68">
                  <c:v>5.79</c:v>
                </c:pt>
                <c:pt idx="69">
                  <c:v>5.89</c:v>
                </c:pt>
                <c:pt idx="70">
                  <c:v>5.97</c:v>
                </c:pt>
                <c:pt idx="71">
                  <c:v>6.06</c:v>
                </c:pt>
                <c:pt idx="72">
                  <c:v>6.18</c:v>
                </c:pt>
                <c:pt idx="73">
                  <c:v>6.26</c:v>
                </c:pt>
                <c:pt idx="74">
                  <c:v>6.36</c:v>
                </c:pt>
                <c:pt idx="75">
                  <c:v>6.48</c:v>
                </c:pt>
                <c:pt idx="76">
                  <c:v>6.5</c:v>
                </c:pt>
                <c:pt idx="77">
                  <c:v>6.57</c:v>
                </c:pt>
                <c:pt idx="78">
                  <c:v>6.68</c:v>
                </c:pt>
                <c:pt idx="79">
                  <c:v>6.71</c:v>
                </c:pt>
                <c:pt idx="80">
                  <c:v>6.78</c:v>
                </c:pt>
                <c:pt idx="81">
                  <c:v>6.88</c:v>
                </c:pt>
                <c:pt idx="82">
                  <c:v>6.9</c:v>
                </c:pt>
                <c:pt idx="83">
                  <c:v>6.97</c:v>
                </c:pt>
                <c:pt idx="84">
                  <c:v>6.98</c:v>
                </c:pt>
                <c:pt idx="85">
                  <c:v>7.03</c:v>
                </c:pt>
                <c:pt idx="86">
                  <c:v>7.03</c:v>
                </c:pt>
                <c:pt idx="87">
                  <c:v>7.04</c:v>
                </c:pt>
                <c:pt idx="88">
                  <c:v>7</c:v>
                </c:pt>
                <c:pt idx="89">
                  <c:v>6.98</c:v>
                </c:pt>
                <c:pt idx="90">
                  <c:v>7.01</c:v>
                </c:pt>
                <c:pt idx="91">
                  <c:v>6.98</c:v>
                </c:pt>
                <c:pt idx="92">
                  <c:v>6.94</c:v>
                </c:pt>
                <c:pt idx="93">
                  <c:v>6.84</c:v>
                </c:pt>
                <c:pt idx="94">
                  <c:v>6.82</c:v>
                </c:pt>
                <c:pt idx="95">
                  <c:v>6.7</c:v>
                </c:pt>
                <c:pt idx="96">
                  <c:v>6.64</c:v>
                </c:pt>
                <c:pt idx="97">
                  <c:v>6.52</c:v>
                </c:pt>
                <c:pt idx="98">
                  <c:v>6.4</c:v>
                </c:pt>
                <c:pt idx="99">
                  <c:v>6.26</c:v>
                </c:pt>
                <c:pt idx="100">
                  <c:v>6.12</c:v>
                </c:pt>
                <c:pt idx="101">
                  <c:v>5.95</c:v>
                </c:pt>
                <c:pt idx="102">
                  <c:v>5.74</c:v>
                </c:pt>
                <c:pt idx="103">
                  <c:v>5.61</c:v>
                </c:pt>
                <c:pt idx="104">
                  <c:v>5.43</c:v>
                </c:pt>
                <c:pt idx="105">
                  <c:v>5.18</c:v>
                </c:pt>
                <c:pt idx="106">
                  <c:v>5.09</c:v>
                </c:pt>
                <c:pt idx="107">
                  <c:v>4.8600000000000003</c:v>
                </c:pt>
                <c:pt idx="108">
                  <c:v>4.7</c:v>
                </c:pt>
                <c:pt idx="109">
                  <c:v>4.55</c:v>
                </c:pt>
                <c:pt idx="110">
                  <c:v>4.46</c:v>
                </c:pt>
                <c:pt idx="111">
                  <c:v>4.5599999999999996</c:v>
                </c:pt>
                <c:pt idx="112">
                  <c:v>4.8499999999999996</c:v>
                </c:pt>
                <c:pt idx="113">
                  <c:v>5.3</c:v>
                </c:pt>
                <c:pt idx="114">
                  <c:v>5.76</c:v>
                </c:pt>
                <c:pt idx="115">
                  <c:v>6.24</c:v>
                </c:pt>
                <c:pt idx="116">
                  <c:v>6.88</c:v>
                </c:pt>
                <c:pt idx="117">
                  <c:v>7.53</c:v>
                </c:pt>
                <c:pt idx="118">
                  <c:v>8.08</c:v>
                </c:pt>
                <c:pt idx="119">
                  <c:v>8.27</c:v>
                </c:pt>
                <c:pt idx="120">
                  <c:v>8.17</c:v>
                </c:pt>
                <c:pt idx="121">
                  <c:v>7.52</c:v>
                </c:pt>
                <c:pt idx="122">
                  <c:v>6.85</c:v>
                </c:pt>
                <c:pt idx="123">
                  <c:v>6.39</c:v>
                </c:pt>
                <c:pt idx="124">
                  <c:v>6.41</c:v>
                </c:pt>
                <c:pt idx="125">
                  <c:v>5.84</c:v>
                </c:pt>
                <c:pt idx="126">
                  <c:v>4.8499999999999996</c:v>
                </c:pt>
                <c:pt idx="127">
                  <c:v>3.87</c:v>
                </c:pt>
                <c:pt idx="128">
                  <c:v>2.88</c:v>
                </c:pt>
                <c:pt idx="129">
                  <c:v>1.9</c:v>
                </c:pt>
                <c:pt idx="130">
                  <c:v>1.07</c:v>
                </c:pt>
                <c:pt idx="131">
                  <c:v>0.4</c:v>
                </c:pt>
                <c:pt idx="132">
                  <c:v>-0.47</c:v>
                </c:pt>
                <c:pt idx="133">
                  <c:v>-1.52</c:v>
                </c:pt>
                <c:pt idx="134">
                  <c:v>-2.34</c:v>
                </c:pt>
                <c:pt idx="135">
                  <c:v>-3.14</c:v>
                </c:pt>
                <c:pt idx="136">
                  <c:v>-4.09</c:v>
                </c:pt>
                <c:pt idx="137">
                  <c:v>-4.82</c:v>
                </c:pt>
                <c:pt idx="138">
                  <c:v>-5.45</c:v>
                </c:pt>
                <c:pt idx="139">
                  <c:v>-6.3</c:v>
                </c:pt>
                <c:pt idx="140">
                  <c:v>-7.02</c:v>
                </c:pt>
                <c:pt idx="141">
                  <c:v>-7.87</c:v>
                </c:pt>
                <c:pt idx="142">
                  <c:v>-8.68</c:v>
                </c:pt>
                <c:pt idx="143">
                  <c:v>-9.33</c:v>
                </c:pt>
                <c:pt idx="144">
                  <c:v>-10.17</c:v>
                </c:pt>
                <c:pt idx="145">
                  <c:v>-10.93</c:v>
                </c:pt>
                <c:pt idx="146">
                  <c:v>-11.58</c:v>
                </c:pt>
                <c:pt idx="147">
                  <c:v>-12.26</c:v>
                </c:pt>
                <c:pt idx="148">
                  <c:v>-12.88</c:v>
                </c:pt>
                <c:pt idx="149">
                  <c:v>-13.52</c:v>
                </c:pt>
                <c:pt idx="150">
                  <c:v>-14.22</c:v>
                </c:pt>
                <c:pt idx="151">
                  <c:v>-14.94</c:v>
                </c:pt>
                <c:pt idx="152">
                  <c:v>-15.6</c:v>
                </c:pt>
                <c:pt idx="153">
                  <c:v>-16.3</c:v>
                </c:pt>
                <c:pt idx="154">
                  <c:v>-16.899999999999999</c:v>
                </c:pt>
                <c:pt idx="155">
                  <c:v>-17.52</c:v>
                </c:pt>
                <c:pt idx="156">
                  <c:v>-18.11</c:v>
                </c:pt>
                <c:pt idx="157">
                  <c:v>-18.71</c:v>
                </c:pt>
                <c:pt idx="158">
                  <c:v>-19.27</c:v>
                </c:pt>
                <c:pt idx="159">
                  <c:v>-19.87</c:v>
                </c:pt>
                <c:pt idx="160">
                  <c:v>-20.41</c:v>
                </c:pt>
                <c:pt idx="161">
                  <c:v>-20.86</c:v>
                </c:pt>
                <c:pt idx="162">
                  <c:v>-21.31</c:v>
                </c:pt>
                <c:pt idx="163">
                  <c:v>-21.72</c:v>
                </c:pt>
                <c:pt idx="164">
                  <c:v>-22.18</c:v>
                </c:pt>
                <c:pt idx="165">
                  <c:v>-22.49</c:v>
                </c:pt>
                <c:pt idx="166">
                  <c:v>-22.86</c:v>
                </c:pt>
                <c:pt idx="167">
                  <c:v>-23.06</c:v>
                </c:pt>
                <c:pt idx="168">
                  <c:v>-23.39</c:v>
                </c:pt>
                <c:pt idx="169">
                  <c:v>-23.63</c:v>
                </c:pt>
                <c:pt idx="170">
                  <c:v>-23.87</c:v>
                </c:pt>
                <c:pt idx="171">
                  <c:v>-24.04</c:v>
                </c:pt>
                <c:pt idx="172">
                  <c:v>-24.16</c:v>
                </c:pt>
                <c:pt idx="173">
                  <c:v>-24.25</c:v>
                </c:pt>
                <c:pt idx="174">
                  <c:v>-24.36</c:v>
                </c:pt>
                <c:pt idx="175">
                  <c:v>-24.43</c:v>
                </c:pt>
                <c:pt idx="176">
                  <c:v>-24.52</c:v>
                </c:pt>
                <c:pt idx="177">
                  <c:v>-24.51</c:v>
                </c:pt>
                <c:pt idx="178">
                  <c:v>-24.48</c:v>
                </c:pt>
                <c:pt idx="179">
                  <c:v>-24.49</c:v>
                </c:pt>
                <c:pt idx="180">
                  <c:v>-24.39</c:v>
                </c:pt>
                <c:pt idx="181">
                  <c:v>-24.34</c:v>
                </c:pt>
                <c:pt idx="182">
                  <c:v>-24.21</c:v>
                </c:pt>
                <c:pt idx="183">
                  <c:v>-24.11</c:v>
                </c:pt>
                <c:pt idx="184">
                  <c:v>-23.96</c:v>
                </c:pt>
                <c:pt idx="185">
                  <c:v>-23.83</c:v>
                </c:pt>
                <c:pt idx="186">
                  <c:v>-23.68</c:v>
                </c:pt>
                <c:pt idx="187">
                  <c:v>-23.52</c:v>
                </c:pt>
                <c:pt idx="188">
                  <c:v>-23.33</c:v>
                </c:pt>
                <c:pt idx="189">
                  <c:v>-23.13</c:v>
                </c:pt>
                <c:pt idx="190">
                  <c:v>-23.02</c:v>
                </c:pt>
                <c:pt idx="191">
                  <c:v>-22.82</c:v>
                </c:pt>
                <c:pt idx="192">
                  <c:v>-22.68</c:v>
                </c:pt>
                <c:pt idx="193">
                  <c:v>-22.57</c:v>
                </c:pt>
                <c:pt idx="194">
                  <c:v>-22.47</c:v>
                </c:pt>
                <c:pt idx="195">
                  <c:v>-22.5</c:v>
                </c:pt>
                <c:pt idx="196">
                  <c:v>-22.53</c:v>
                </c:pt>
                <c:pt idx="197">
                  <c:v>-22.52</c:v>
                </c:pt>
                <c:pt idx="198">
                  <c:v>-22.64</c:v>
                </c:pt>
                <c:pt idx="199">
                  <c:v>-22.81</c:v>
                </c:pt>
                <c:pt idx="200">
                  <c:v>-22.9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03B-4B17-888F-9D3139BBDE33}"/>
            </c:ext>
          </c:extLst>
        </c:ser>
        <c:ser>
          <c:idx val="3"/>
          <c:order val="4"/>
          <c:tx>
            <c:strRef>
              <c:f>'Case 4'!$C$1</c:f>
              <c:strCache>
                <c:ptCount val="1"/>
                <c:pt idx="0">
                  <c:v>Xs(Case4)</c:v>
                </c:pt>
              </c:strCache>
            </c:strRef>
          </c:tx>
          <c:marker>
            <c:symbol val="none"/>
          </c:marker>
          <c:xVal>
            <c:numRef>
              <c:f>'Case 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4'!$C$2:$C$202</c:f>
              <c:numCache>
                <c:formatCode>General</c:formatCode>
                <c:ptCount val="201"/>
                <c:pt idx="1">
                  <c:v>2.58</c:v>
                </c:pt>
                <c:pt idx="2">
                  <c:v>1.0900000000000001</c:v>
                </c:pt>
                <c:pt idx="3">
                  <c:v>0.66</c:v>
                </c:pt>
                <c:pt idx="4">
                  <c:v>0.39</c:v>
                </c:pt>
                <c:pt idx="5">
                  <c:v>0.26</c:v>
                </c:pt>
                <c:pt idx="6">
                  <c:v>0.15</c:v>
                </c:pt>
                <c:pt idx="7">
                  <c:v>0.02</c:v>
                </c:pt>
                <c:pt idx="8">
                  <c:v>-0.02</c:v>
                </c:pt>
                <c:pt idx="9">
                  <c:v>-0.14000000000000001</c:v>
                </c:pt>
                <c:pt idx="10">
                  <c:v>-0.16</c:v>
                </c:pt>
                <c:pt idx="11">
                  <c:v>-0.25</c:v>
                </c:pt>
                <c:pt idx="12">
                  <c:v>-0.28000000000000003</c:v>
                </c:pt>
                <c:pt idx="13">
                  <c:v>-0.34</c:v>
                </c:pt>
                <c:pt idx="14">
                  <c:v>-0.39</c:v>
                </c:pt>
                <c:pt idx="15">
                  <c:v>-0.41</c:v>
                </c:pt>
                <c:pt idx="16">
                  <c:v>-0.52</c:v>
                </c:pt>
                <c:pt idx="17">
                  <c:v>-0.53</c:v>
                </c:pt>
                <c:pt idx="18">
                  <c:v>-0.52</c:v>
                </c:pt>
                <c:pt idx="19">
                  <c:v>-0.55000000000000004</c:v>
                </c:pt>
                <c:pt idx="20">
                  <c:v>-0.61</c:v>
                </c:pt>
                <c:pt idx="21">
                  <c:v>-0.62</c:v>
                </c:pt>
                <c:pt idx="22">
                  <c:v>-0.66</c:v>
                </c:pt>
                <c:pt idx="23">
                  <c:v>-0.6</c:v>
                </c:pt>
                <c:pt idx="24">
                  <c:v>-0.64</c:v>
                </c:pt>
                <c:pt idx="25">
                  <c:v>-0.64</c:v>
                </c:pt>
                <c:pt idx="26">
                  <c:v>-0.68</c:v>
                </c:pt>
                <c:pt idx="27">
                  <c:v>-0.6</c:v>
                </c:pt>
                <c:pt idx="28">
                  <c:v>-0.65</c:v>
                </c:pt>
                <c:pt idx="29">
                  <c:v>-0.61</c:v>
                </c:pt>
                <c:pt idx="30">
                  <c:v>-0.59</c:v>
                </c:pt>
                <c:pt idx="31">
                  <c:v>-0.54</c:v>
                </c:pt>
                <c:pt idx="32">
                  <c:v>-0.53</c:v>
                </c:pt>
                <c:pt idx="33">
                  <c:v>-0.46</c:v>
                </c:pt>
                <c:pt idx="34">
                  <c:v>-0.4</c:v>
                </c:pt>
                <c:pt idx="35">
                  <c:v>-0.36</c:v>
                </c:pt>
                <c:pt idx="36">
                  <c:v>-0.28999999999999998</c:v>
                </c:pt>
                <c:pt idx="37">
                  <c:v>-0.22</c:v>
                </c:pt>
                <c:pt idx="38">
                  <c:v>-0.17</c:v>
                </c:pt>
                <c:pt idx="39">
                  <c:v>-7.0000000000000007E-2</c:v>
                </c:pt>
                <c:pt idx="40">
                  <c:v>0.01</c:v>
                </c:pt>
                <c:pt idx="41">
                  <c:v>0.12</c:v>
                </c:pt>
                <c:pt idx="42">
                  <c:v>0.21</c:v>
                </c:pt>
                <c:pt idx="43">
                  <c:v>0.32</c:v>
                </c:pt>
                <c:pt idx="44">
                  <c:v>0.4</c:v>
                </c:pt>
                <c:pt idx="45">
                  <c:v>0.47</c:v>
                </c:pt>
                <c:pt idx="46">
                  <c:v>0.56999999999999995</c:v>
                </c:pt>
                <c:pt idx="47">
                  <c:v>0.66</c:v>
                </c:pt>
                <c:pt idx="48">
                  <c:v>0.78</c:v>
                </c:pt>
                <c:pt idx="49">
                  <c:v>0.92</c:v>
                </c:pt>
                <c:pt idx="50">
                  <c:v>1.1000000000000001</c:v>
                </c:pt>
                <c:pt idx="51">
                  <c:v>1.32</c:v>
                </c:pt>
                <c:pt idx="52">
                  <c:v>1.55</c:v>
                </c:pt>
                <c:pt idx="53">
                  <c:v>1.69</c:v>
                </c:pt>
                <c:pt idx="54">
                  <c:v>1.82</c:v>
                </c:pt>
                <c:pt idx="55">
                  <c:v>1.96</c:v>
                </c:pt>
                <c:pt idx="56">
                  <c:v>2.12</c:v>
                </c:pt>
                <c:pt idx="57">
                  <c:v>2.2799999999999998</c:v>
                </c:pt>
                <c:pt idx="58">
                  <c:v>2.44</c:v>
                </c:pt>
                <c:pt idx="59">
                  <c:v>2.62</c:v>
                </c:pt>
                <c:pt idx="60">
                  <c:v>2.79</c:v>
                </c:pt>
                <c:pt idx="61">
                  <c:v>2.98</c:v>
                </c:pt>
                <c:pt idx="62">
                  <c:v>3.17</c:v>
                </c:pt>
                <c:pt idx="63">
                  <c:v>3.34</c:v>
                </c:pt>
                <c:pt idx="64">
                  <c:v>3.54</c:v>
                </c:pt>
                <c:pt idx="65">
                  <c:v>3.73</c:v>
                </c:pt>
                <c:pt idx="66">
                  <c:v>3.93</c:v>
                </c:pt>
                <c:pt idx="67">
                  <c:v>4.1100000000000003</c:v>
                </c:pt>
                <c:pt idx="68">
                  <c:v>4.3</c:v>
                </c:pt>
                <c:pt idx="69">
                  <c:v>4.51</c:v>
                </c:pt>
                <c:pt idx="70">
                  <c:v>4.7300000000000004</c:v>
                </c:pt>
                <c:pt idx="71">
                  <c:v>4.8899999999999997</c:v>
                </c:pt>
                <c:pt idx="72">
                  <c:v>5.12</c:v>
                </c:pt>
                <c:pt idx="73">
                  <c:v>5.34</c:v>
                </c:pt>
                <c:pt idx="74">
                  <c:v>5.58</c:v>
                </c:pt>
                <c:pt idx="75">
                  <c:v>5.75</c:v>
                </c:pt>
                <c:pt idx="76">
                  <c:v>5.99</c:v>
                </c:pt>
                <c:pt idx="77">
                  <c:v>6.26</c:v>
                </c:pt>
                <c:pt idx="78">
                  <c:v>6.39</c:v>
                </c:pt>
                <c:pt idx="79">
                  <c:v>6.65</c:v>
                </c:pt>
                <c:pt idx="80">
                  <c:v>6.84</c:v>
                </c:pt>
                <c:pt idx="81">
                  <c:v>7.13</c:v>
                </c:pt>
                <c:pt idx="82">
                  <c:v>7.35</c:v>
                </c:pt>
                <c:pt idx="83">
                  <c:v>7.57</c:v>
                </c:pt>
                <c:pt idx="84">
                  <c:v>7.84</c:v>
                </c:pt>
                <c:pt idx="85">
                  <c:v>8.0500000000000007</c:v>
                </c:pt>
                <c:pt idx="86">
                  <c:v>8.3000000000000007</c:v>
                </c:pt>
                <c:pt idx="87">
                  <c:v>8.48</c:v>
                </c:pt>
                <c:pt idx="88">
                  <c:v>8.74</c:v>
                </c:pt>
                <c:pt idx="89">
                  <c:v>8.98</c:v>
                </c:pt>
                <c:pt idx="90">
                  <c:v>9.1999999999999993</c:v>
                </c:pt>
                <c:pt idx="91">
                  <c:v>9.43</c:v>
                </c:pt>
                <c:pt idx="92">
                  <c:v>9.6999999999999993</c:v>
                </c:pt>
                <c:pt idx="93">
                  <c:v>9.8800000000000008</c:v>
                </c:pt>
                <c:pt idx="94">
                  <c:v>10.130000000000001</c:v>
                </c:pt>
                <c:pt idx="95">
                  <c:v>10.35</c:v>
                </c:pt>
                <c:pt idx="96">
                  <c:v>10.59</c:v>
                </c:pt>
                <c:pt idx="97">
                  <c:v>10.77</c:v>
                </c:pt>
                <c:pt idx="98">
                  <c:v>10.96</c:v>
                </c:pt>
                <c:pt idx="99">
                  <c:v>11.16</c:v>
                </c:pt>
                <c:pt idx="100">
                  <c:v>11.4</c:v>
                </c:pt>
                <c:pt idx="101">
                  <c:v>11.58</c:v>
                </c:pt>
                <c:pt idx="102">
                  <c:v>11.74</c:v>
                </c:pt>
                <c:pt idx="103">
                  <c:v>11.97</c:v>
                </c:pt>
                <c:pt idx="104">
                  <c:v>12.12</c:v>
                </c:pt>
                <c:pt idx="105">
                  <c:v>12.33</c:v>
                </c:pt>
                <c:pt idx="106">
                  <c:v>12.49</c:v>
                </c:pt>
                <c:pt idx="107">
                  <c:v>12.6</c:v>
                </c:pt>
                <c:pt idx="108">
                  <c:v>12.78</c:v>
                </c:pt>
                <c:pt idx="109">
                  <c:v>12.89</c:v>
                </c:pt>
                <c:pt idx="110">
                  <c:v>13.03</c:v>
                </c:pt>
                <c:pt idx="111">
                  <c:v>13.12</c:v>
                </c:pt>
                <c:pt idx="112">
                  <c:v>13.27</c:v>
                </c:pt>
                <c:pt idx="113">
                  <c:v>13.32</c:v>
                </c:pt>
                <c:pt idx="114">
                  <c:v>13.45</c:v>
                </c:pt>
                <c:pt idx="115">
                  <c:v>13.51</c:v>
                </c:pt>
                <c:pt idx="116">
                  <c:v>13.5</c:v>
                </c:pt>
                <c:pt idx="117">
                  <c:v>13.5</c:v>
                </c:pt>
                <c:pt idx="118">
                  <c:v>13.52</c:v>
                </c:pt>
                <c:pt idx="119">
                  <c:v>13.46</c:v>
                </c:pt>
                <c:pt idx="120">
                  <c:v>13.44</c:v>
                </c:pt>
                <c:pt idx="121">
                  <c:v>13.39</c:v>
                </c:pt>
                <c:pt idx="122">
                  <c:v>13.23</c:v>
                </c:pt>
                <c:pt idx="123">
                  <c:v>13.19</c:v>
                </c:pt>
                <c:pt idx="124">
                  <c:v>13.07</c:v>
                </c:pt>
                <c:pt idx="125">
                  <c:v>12.74</c:v>
                </c:pt>
                <c:pt idx="126">
                  <c:v>12.6</c:v>
                </c:pt>
                <c:pt idx="127">
                  <c:v>12.44</c:v>
                </c:pt>
                <c:pt idx="128">
                  <c:v>12.26</c:v>
                </c:pt>
                <c:pt idx="129">
                  <c:v>12.16</c:v>
                </c:pt>
                <c:pt idx="130">
                  <c:v>12.16</c:v>
                </c:pt>
                <c:pt idx="131">
                  <c:v>11.73</c:v>
                </c:pt>
                <c:pt idx="132">
                  <c:v>11.53</c:v>
                </c:pt>
                <c:pt idx="133">
                  <c:v>11.29</c:v>
                </c:pt>
                <c:pt idx="134">
                  <c:v>11.09</c:v>
                </c:pt>
                <c:pt idx="135">
                  <c:v>11.16</c:v>
                </c:pt>
                <c:pt idx="136">
                  <c:v>10.92</c:v>
                </c:pt>
                <c:pt idx="137">
                  <c:v>10.48</c:v>
                </c:pt>
                <c:pt idx="138">
                  <c:v>9.92</c:v>
                </c:pt>
                <c:pt idx="139">
                  <c:v>9.27</c:v>
                </c:pt>
                <c:pt idx="140">
                  <c:v>8.6199999999999992</c:v>
                </c:pt>
                <c:pt idx="141">
                  <c:v>8.0299999999999994</c:v>
                </c:pt>
                <c:pt idx="142">
                  <c:v>7.12</c:v>
                </c:pt>
                <c:pt idx="143">
                  <c:v>6.14</c:v>
                </c:pt>
                <c:pt idx="144">
                  <c:v>5.28</c:v>
                </c:pt>
                <c:pt idx="145">
                  <c:v>3.79</c:v>
                </c:pt>
                <c:pt idx="146">
                  <c:v>1.84</c:v>
                </c:pt>
                <c:pt idx="147">
                  <c:v>-0.1</c:v>
                </c:pt>
                <c:pt idx="148">
                  <c:v>-1.47</c:v>
                </c:pt>
                <c:pt idx="149">
                  <c:v>-2.4300000000000002</c:v>
                </c:pt>
                <c:pt idx="150">
                  <c:v>-2.5</c:v>
                </c:pt>
                <c:pt idx="151">
                  <c:v>-1.36</c:v>
                </c:pt>
                <c:pt idx="152">
                  <c:v>0.55000000000000004</c:v>
                </c:pt>
                <c:pt idx="153">
                  <c:v>2.54</c:v>
                </c:pt>
                <c:pt idx="154">
                  <c:v>4.37</c:v>
                </c:pt>
                <c:pt idx="155">
                  <c:v>5.94</c:v>
                </c:pt>
                <c:pt idx="156">
                  <c:v>6.7</c:v>
                </c:pt>
                <c:pt idx="157">
                  <c:v>6.96</c:v>
                </c:pt>
                <c:pt idx="158">
                  <c:v>7.07</c:v>
                </c:pt>
                <c:pt idx="159">
                  <c:v>6.62</c:v>
                </c:pt>
                <c:pt idx="160">
                  <c:v>6.11</c:v>
                </c:pt>
                <c:pt idx="161">
                  <c:v>5.51</c:v>
                </c:pt>
                <c:pt idx="162">
                  <c:v>4.82</c:v>
                </c:pt>
                <c:pt idx="163">
                  <c:v>4.0599999999999996</c:v>
                </c:pt>
                <c:pt idx="164">
                  <c:v>3.13</c:v>
                </c:pt>
                <c:pt idx="165">
                  <c:v>2.2200000000000002</c:v>
                </c:pt>
                <c:pt idx="166">
                  <c:v>1.21</c:v>
                </c:pt>
                <c:pt idx="167">
                  <c:v>0.09</c:v>
                </c:pt>
                <c:pt idx="168">
                  <c:v>-1.0900000000000001</c:v>
                </c:pt>
                <c:pt idx="169">
                  <c:v>-2.15</c:v>
                </c:pt>
                <c:pt idx="170">
                  <c:v>-3.3</c:v>
                </c:pt>
                <c:pt idx="171">
                  <c:v>-4.54</c:v>
                </c:pt>
                <c:pt idx="172">
                  <c:v>-5.68</c:v>
                </c:pt>
                <c:pt idx="173">
                  <c:v>-6.92</c:v>
                </c:pt>
                <c:pt idx="174">
                  <c:v>-8.11</c:v>
                </c:pt>
                <c:pt idx="175">
                  <c:v>-9.4</c:v>
                </c:pt>
                <c:pt idx="176">
                  <c:v>-10.49</c:v>
                </c:pt>
                <c:pt idx="177">
                  <c:v>-11.76</c:v>
                </c:pt>
                <c:pt idx="178">
                  <c:v>-12.98</c:v>
                </c:pt>
                <c:pt idx="179">
                  <c:v>-14.37</c:v>
                </c:pt>
                <c:pt idx="180">
                  <c:v>-15.51</c:v>
                </c:pt>
                <c:pt idx="181">
                  <c:v>-16.809999999999999</c:v>
                </c:pt>
                <c:pt idx="182">
                  <c:v>-18.02</c:v>
                </c:pt>
                <c:pt idx="183">
                  <c:v>-19.260000000000002</c:v>
                </c:pt>
                <c:pt idx="184">
                  <c:v>-20.45</c:v>
                </c:pt>
                <c:pt idx="185">
                  <c:v>-21.69</c:v>
                </c:pt>
                <c:pt idx="186">
                  <c:v>-22.75</c:v>
                </c:pt>
                <c:pt idx="187">
                  <c:v>-23.96</c:v>
                </c:pt>
                <c:pt idx="188">
                  <c:v>-25.15</c:v>
                </c:pt>
                <c:pt idx="189">
                  <c:v>-26.24</c:v>
                </c:pt>
                <c:pt idx="190">
                  <c:v>-27.19</c:v>
                </c:pt>
                <c:pt idx="191">
                  <c:v>-28.22</c:v>
                </c:pt>
                <c:pt idx="192">
                  <c:v>-29.08</c:v>
                </c:pt>
                <c:pt idx="193">
                  <c:v>-29.98</c:v>
                </c:pt>
                <c:pt idx="194">
                  <c:v>-30.92</c:v>
                </c:pt>
                <c:pt idx="195">
                  <c:v>-31.67</c:v>
                </c:pt>
                <c:pt idx="196">
                  <c:v>-32.479999999999997</c:v>
                </c:pt>
                <c:pt idx="197">
                  <c:v>-33.200000000000003</c:v>
                </c:pt>
                <c:pt idx="198">
                  <c:v>-33.880000000000003</c:v>
                </c:pt>
                <c:pt idx="199">
                  <c:v>-34.53</c:v>
                </c:pt>
                <c:pt idx="200">
                  <c:v>-34.99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03B-4B17-888F-9D3139BBDE33}"/>
            </c:ext>
          </c:extLst>
        </c:ser>
        <c:ser>
          <c:idx val="2"/>
          <c:order val="5"/>
          <c:tx>
            <c:strRef>
              <c:f>'Case 3'!$C$1</c:f>
              <c:strCache>
                <c:ptCount val="1"/>
                <c:pt idx="0">
                  <c:v>Xs(Case3)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3'!$C$2:$C$202</c:f>
              <c:numCache>
                <c:formatCode>General</c:formatCode>
                <c:ptCount val="201"/>
                <c:pt idx="1">
                  <c:v>4.21</c:v>
                </c:pt>
                <c:pt idx="2">
                  <c:v>2.08</c:v>
                </c:pt>
                <c:pt idx="3">
                  <c:v>1.4</c:v>
                </c:pt>
                <c:pt idx="4">
                  <c:v>1.21</c:v>
                </c:pt>
                <c:pt idx="5">
                  <c:v>1.1399999999999999</c:v>
                </c:pt>
                <c:pt idx="6">
                  <c:v>1.1100000000000001</c:v>
                </c:pt>
                <c:pt idx="7">
                  <c:v>1.1000000000000001</c:v>
                </c:pt>
                <c:pt idx="8">
                  <c:v>1.1399999999999999</c:v>
                </c:pt>
                <c:pt idx="9">
                  <c:v>1.1399999999999999</c:v>
                </c:pt>
                <c:pt idx="10">
                  <c:v>1.24</c:v>
                </c:pt>
                <c:pt idx="11">
                  <c:v>1.26</c:v>
                </c:pt>
                <c:pt idx="12">
                  <c:v>1.31</c:v>
                </c:pt>
                <c:pt idx="13">
                  <c:v>1.32</c:v>
                </c:pt>
                <c:pt idx="14">
                  <c:v>1.4</c:v>
                </c:pt>
                <c:pt idx="15">
                  <c:v>1.47</c:v>
                </c:pt>
                <c:pt idx="16">
                  <c:v>1.51</c:v>
                </c:pt>
                <c:pt idx="17">
                  <c:v>1.59</c:v>
                </c:pt>
                <c:pt idx="18">
                  <c:v>1.63</c:v>
                </c:pt>
                <c:pt idx="19">
                  <c:v>1.63</c:v>
                </c:pt>
                <c:pt idx="20">
                  <c:v>1.69</c:v>
                </c:pt>
                <c:pt idx="21">
                  <c:v>1.75</c:v>
                </c:pt>
                <c:pt idx="22">
                  <c:v>1.83</c:v>
                </c:pt>
                <c:pt idx="23">
                  <c:v>1.81</c:v>
                </c:pt>
                <c:pt idx="24">
                  <c:v>1.87</c:v>
                </c:pt>
                <c:pt idx="25">
                  <c:v>2</c:v>
                </c:pt>
                <c:pt idx="26">
                  <c:v>2.02</c:v>
                </c:pt>
                <c:pt idx="27">
                  <c:v>2.12</c:v>
                </c:pt>
                <c:pt idx="28">
                  <c:v>2.13</c:v>
                </c:pt>
                <c:pt idx="29">
                  <c:v>2.2000000000000002</c:v>
                </c:pt>
                <c:pt idx="30">
                  <c:v>2.2200000000000002</c:v>
                </c:pt>
                <c:pt idx="31">
                  <c:v>2.3199999999999998</c:v>
                </c:pt>
                <c:pt idx="32">
                  <c:v>2.4300000000000002</c:v>
                </c:pt>
                <c:pt idx="33">
                  <c:v>2.42</c:v>
                </c:pt>
                <c:pt idx="34">
                  <c:v>2.54</c:v>
                </c:pt>
                <c:pt idx="35">
                  <c:v>2.7</c:v>
                </c:pt>
                <c:pt idx="36">
                  <c:v>2.64</c:v>
                </c:pt>
                <c:pt idx="37">
                  <c:v>2.67</c:v>
                </c:pt>
                <c:pt idx="38">
                  <c:v>2.84</c:v>
                </c:pt>
                <c:pt idx="39">
                  <c:v>2.92</c:v>
                </c:pt>
                <c:pt idx="40">
                  <c:v>2.84</c:v>
                </c:pt>
                <c:pt idx="41">
                  <c:v>2.97</c:v>
                </c:pt>
                <c:pt idx="42">
                  <c:v>3.06</c:v>
                </c:pt>
                <c:pt idx="43">
                  <c:v>3.14</c:v>
                </c:pt>
                <c:pt idx="44">
                  <c:v>3.16</c:v>
                </c:pt>
                <c:pt idx="45">
                  <c:v>3.27</c:v>
                </c:pt>
                <c:pt idx="46">
                  <c:v>3.32</c:v>
                </c:pt>
                <c:pt idx="47">
                  <c:v>3.34</c:v>
                </c:pt>
                <c:pt idx="48">
                  <c:v>3.38</c:v>
                </c:pt>
                <c:pt idx="49">
                  <c:v>3.48</c:v>
                </c:pt>
                <c:pt idx="50">
                  <c:v>3.53</c:v>
                </c:pt>
                <c:pt idx="51">
                  <c:v>3.82</c:v>
                </c:pt>
                <c:pt idx="52">
                  <c:v>4.04</c:v>
                </c:pt>
                <c:pt idx="53">
                  <c:v>4.16</c:v>
                </c:pt>
                <c:pt idx="54">
                  <c:v>4.2</c:v>
                </c:pt>
                <c:pt idx="55">
                  <c:v>4.25</c:v>
                </c:pt>
                <c:pt idx="56">
                  <c:v>4.3</c:v>
                </c:pt>
                <c:pt idx="57">
                  <c:v>4.3600000000000003</c:v>
                </c:pt>
                <c:pt idx="58">
                  <c:v>4.45</c:v>
                </c:pt>
                <c:pt idx="59">
                  <c:v>4.5</c:v>
                </c:pt>
                <c:pt idx="60">
                  <c:v>4.58</c:v>
                </c:pt>
                <c:pt idx="61">
                  <c:v>4.63</c:v>
                </c:pt>
                <c:pt idx="62">
                  <c:v>4.68</c:v>
                </c:pt>
                <c:pt idx="63">
                  <c:v>4.7300000000000004</c:v>
                </c:pt>
                <c:pt idx="64">
                  <c:v>4.79</c:v>
                </c:pt>
                <c:pt idx="65">
                  <c:v>4.8499999999999996</c:v>
                </c:pt>
                <c:pt idx="66">
                  <c:v>4.9000000000000004</c:v>
                </c:pt>
                <c:pt idx="67">
                  <c:v>4.99</c:v>
                </c:pt>
                <c:pt idx="68">
                  <c:v>5.07</c:v>
                </c:pt>
                <c:pt idx="69">
                  <c:v>5.13</c:v>
                </c:pt>
                <c:pt idx="70">
                  <c:v>5.22</c:v>
                </c:pt>
                <c:pt idx="71">
                  <c:v>5.24</c:v>
                </c:pt>
                <c:pt idx="72">
                  <c:v>5.3</c:v>
                </c:pt>
                <c:pt idx="73">
                  <c:v>5.34</c:v>
                </c:pt>
                <c:pt idx="74">
                  <c:v>5.4</c:v>
                </c:pt>
                <c:pt idx="75">
                  <c:v>5.45</c:v>
                </c:pt>
                <c:pt idx="76">
                  <c:v>5.56</c:v>
                </c:pt>
                <c:pt idx="77">
                  <c:v>5.61</c:v>
                </c:pt>
                <c:pt idx="78">
                  <c:v>5.66</c:v>
                </c:pt>
                <c:pt idx="79">
                  <c:v>5.67</c:v>
                </c:pt>
                <c:pt idx="80">
                  <c:v>5.72</c:v>
                </c:pt>
                <c:pt idx="81">
                  <c:v>5.81</c:v>
                </c:pt>
                <c:pt idx="82">
                  <c:v>5.89</c:v>
                </c:pt>
                <c:pt idx="83">
                  <c:v>5.93</c:v>
                </c:pt>
                <c:pt idx="84">
                  <c:v>5.95</c:v>
                </c:pt>
                <c:pt idx="85">
                  <c:v>6.05</c:v>
                </c:pt>
                <c:pt idx="86">
                  <c:v>6.03</c:v>
                </c:pt>
                <c:pt idx="87">
                  <c:v>6.12</c:v>
                </c:pt>
                <c:pt idx="88">
                  <c:v>6.12</c:v>
                </c:pt>
                <c:pt idx="89">
                  <c:v>6.15</c:v>
                </c:pt>
                <c:pt idx="90">
                  <c:v>6.18</c:v>
                </c:pt>
                <c:pt idx="91">
                  <c:v>6.21</c:v>
                </c:pt>
                <c:pt idx="92">
                  <c:v>6.25</c:v>
                </c:pt>
                <c:pt idx="93">
                  <c:v>6.23</c:v>
                </c:pt>
                <c:pt idx="94">
                  <c:v>6.3</c:v>
                </c:pt>
                <c:pt idx="95">
                  <c:v>6.34</c:v>
                </c:pt>
                <c:pt idx="96">
                  <c:v>6.31</c:v>
                </c:pt>
                <c:pt idx="97">
                  <c:v>6.36</c:v>
                </c:pt>
                <c:pt idx="98">
                  <c:v>6.33</c:v>
                </c:pt>
                <c:pt idx="99">
                  <c:v>6.32</c:v>
                </c:pt>
                <c:pt idx="100">
                  <c:v>6.28</c:v>
                </c:pt>
                <c:pt idx="101">
                  <c:v>6.35</c:v>
                </c:pt>
                <c:pt idx="102">
                  <c:v>6.24</c:v>
                </c:pt>
                <c:pt idx="103">
                  <c:v>6.26</c:v>
                </c:pt>
                <c:pt idx="104">
                  <c:v>6.28</c:v>
                </c:pt>
                <c:pt idx="105">
                  <c:v>6.24</c:v>
                </c:pt>
                <c:pt idx="106">
                  <c:v>6.19</c:v>
                </c:pt>
                <c:pt idx="107">
                  <c:v>6.14</c:v>
                </c:pt>
                <c:pt idx="108">
                  <c:v>6.04</c:v>
                </c:pt>
                <c:pt idx="109">
                  <c:v>6.03</c:v>
                </c:pt>
                <c:pt idx="110">
                  <c:v>5.97</c:v>
                </c:pt>
                <c:pt idx="111">
                  <c:v>5.9</c:v>
                </c:pt>
                <c:pt idx="112">
                  <c:v>5.85</c:v>
                </c:pt>
                <c:pt idx="113">
                  <c:v>5.73</c:v>
                </c:pt>
                <c:pt idx="114">
                  <c:v>5.7</c:v>
                </c:pt>
                <c:pt idx="115">
                  <c:v>5.61</c:v>
                </c:pt>
                <c:pt idx="116">
                  <c:v>5.49</c:v>
                </c:pt>
                <c:pt idx="117">
                  <c:v>5.37</c:v>
                </c:pt>
                <c:pt idx="118">
                  <c:v>5.27</c:v>
                </c:pt>
                <c:pt idx="119">
                  <c:v>5.15</c:v>
                </c:pt>
                <c:pt idx="120">
                  <c:v>5.08</c:v>
                </c:pt>
                <c:pt idx="121">
                  <c:v>4.84</c:v>
                </c:pt>
                <c:pt idx="122">
                  <c:v>4.7</c:v>
                </c:pt>
                <c:pt idx="123">
                  <c:v>4.54</c:v>
                </c:pt>
                <c:pt idx="124">
                  <c:v>4.43</c:v>
                </c:pt>
                <c:pt idx="125">
                  <c:v>4.25</c:v>
                </c:pt>
                <c:pt idx="126">
                  <c:v>4.13</c:v>
                </c:pt>
                <c:pt idx="127">
                  <c:v>4.04</c:v>
                </c:pt>
                <c:pt idx="128">
                  <c:v>3.95</c:v>
                </c:pt>
                <c:pt idx="129">
                  <c:v>3.83</c:v>
                </c:pt>
                <c:pt idx="130">
                  <c:v>3.66</c:v>
                </c:pt>
                <c:pt idx="131">
                  <c:v>3.58</c:v>
                </c:pt>
                <c:pt idx="132">
                  <c:v>3.4</c:v>
                </c:pt>
                <c:pt idx="133">
                  <c:v>3.34</c:v>
                </c:pt>
                <c:pt idx="134">
                  <c:v>3.34</c:v>
                </c:pt>
                <c:pt idx="135">
                  <c:v>3.22</c:v>
                </c:pt>
                <c:pt idx="136">
                  <c:v>3.21</c:v>
                </c:pt>
                <c:pt idx="137">
                  <c:v>2.96</c:v>
                </c:pt>
                <c:pt idx="138">
                  <c:v>2.7</c:v>
                </c:pt>
                <c:pt idx="139">
                  <c:v>2.1800000000000002</c:v>
                </c:pt>
                <c:pt idx="140">
                  <c:v>1.85</c:v>
                </c:pt>
                <c:pt idx="141">
                  <c:v>1.41</c:v>
                </c:pt>
                <c:pt idx="142">
                  <c:v>0.96</c:v>
                </c:pt>
                <c:pt idx="143">
                  <c:v>0.46</c:v>
                </c:pt>
                <c:pt idx="144">
                  <c:v>0.01</c:v>
                </c:pt>
                <c:pt idx="145">
                  <c:v>-0.47</c:v>
                </c:pt>
                <c:pt idx="146">
                  <c:v>-1.1499999999999999</c:v>
                </c:pt>
                <c:pt idx="147">
                  <c:v>-1.64</c:v>
                </c:pt>
                <c:pt idx="148">
                  <c:v>-2.23</c:v>
                </c:pt>
                <c:pt idx="149">
                  <c:v>-2.79</c:v>
                </c:pt>
                <c:pt idx="150">
                  <c:v>-3.28</c:v>
                </c:pt>
                <c:pt idx="151">
                  <c:v>-3.81</c:v>
                </c:pt>
                <c:pt idx="152">
                  <c:v>-4.3099999999999996</c:v>
                </c:pt>
                <c:pt idx="153">
                  <c:v>-4.82</c:v>
                </c:pt>
                <c:pt idx="154">
                  <c:v>-5.36</c:v>
                </c:pt>
                <c:pt idx="155">
                  <c:v>-5.9</c:v>
                </c:pt>
                <c:pt idx="156">
                  <c:v>-6.42</c:v>
                </c:pt>
                <c:pt idx="157">
                  <c:v>-6.95</c:v>
                </c:pt>
                <c:pt idx="158">
                  <c:v>-7.43</c:v>
                </c:pt>
                <c:pt idx="159">
                  <c:v>-8.0299999999999994</c:v>
                </c:pt>
                <c:pt idx="160">
                  <c:v>-8.7100000000000009</c:v>
                </c:pt>
                <c:pt idx="161">
                  <c:v>-9.41</c:v>
                </c:pt>
                <c:pt idx="162">
                  <c:v>-10.23</c:v>
                </c:pt>
                <c:pt idx="163">
                  <c:v>-11.13</c:v>
                </c:pt>
                <c:pt idx="164">
                  <c:v>-12.07</c:v>
                </c:pt>
                <c:pt idx="165">
                  <c:v>-12.92</c:v>
                </c:pt>
                <c:pt idx="166">
                  <c:v>-13.86</c:v>
                </c:pt>
                <c:pt idx="167">
                  <c:v>-14.87</c:v>
                </c:pt>
                <c:pt idx="168">
                  <c:v>-15.84</c:v>
                </c:pt>
                <c:pt idx="169">
                  <c:v>-16.77</c:v>
                </c:pt>
                <c:pt idx="170">
                  <c:v>-17.78</c:v>
                </c:pt>
                <c:pt idx="171">
                  <c:v>-18.670000000000002</c:v>
                </c:pt>
                <c:pt idx="172">
                  <c:v>-19.440000000000001</c:v>
                </c:pt>
                <c:pt idx="173">
                  <c:v>-20.309999999999999</c:v>
                </c:pt>
                <c:pt idx="174">
                  <c:v>-21.09</c:v>
                </c:pt>
                <c:pt idx="175">
                  <c:v>-21.78</c:v>
                </c:pt>
                <c:pt idx="176">
                  <c:v>-22.56</c:v>
                </c:pt>
                <c:pt idx="177">
                  <c:v>-23.35</c:v>
                </c:pt>
                <c:pt idx="178">
                  <c:v>-24.03</c:v>
                </c:pt>
                <c:pt idx="179">
                  <c:v>-24.68</c:v>
                </c:pt>
                <c:pt idx="180">
                  <c:v>-25.33</c:v>
                </c:pt>
                <c:pt idx="181">
                  <c:v>-26.07</c:v>
                </c:pt>
                <c:pt idx="182">
                  <c:v>-26.68</c:v>
                </c:pt>
                <c:pt idx="183">
                  <c:v>-27.4</c:v>
                </c:pt>
                <c:pt idx="184">
                  <c:v>-28.08</c:v>
                </c:pt>
                <c:pt idx="185">
                  <c:v>-28.92</c:v>
                </c:pt>
                <c:pt idx="186">
                  <c:v>-29.68</c:v>
                </c:pt>
                <c:pt idx="187">
                  <c:v>-30.74</c:v>
                </c:pt>
                <c:pt idx="188">
                  <c:v>-32.4</c:v>
                </c:pt>
                <c:pt idx="189">
                  <c:v>-35.1</c:v>
                </c:pt>
                <c:pt idx="190">
                  <c:v>-39.31</c:v>
                </c:pt>
                <c:pt idx="191">
                  <c:v>-43.32</c:v>
                </c:pt>
                <c:pt idx="192">
                  <c:v>-43.09</c:v>
                </c:pt>
                <c:pt idx="193">
                  <c:v>-40.049999999999997</c:v>
                </c:pt>
                <c:pt idx="194">
                  <c:v>-37.409999999999997</c:v>
                </c:pt>
                <c:pt idx="195">
                  <c:v>-35.71</c:v>
                </c:pt>
                <c:pt idx="196">
                  <c:v>-34.74</c:v>
                </c:pt>
                <c:pt idx="197">
                  <c:v>-34.08</c:v>
                </c:pt>
                <c:pt idx="198">
                  <c:v>-33.72</c:v>
                </c:pt>
                <c:pt idx="199">
                  <c:v>-33.6</c:v>
                </c:pt>
                <c:pt idx="200">
                  <c:v>-33.799999999999997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03B-4B17-888F-9D3139BBDE33}"/>
            </c:ext>
          </c:extLst>
        </c:ser>
        <c:ser>
          <c:idx val="1"/>
          <c:order val="6"/>
          <c:tx>
            <c:strRef>
              <c:f>'Case 2'!$C$1</c:f>
              <c:strCache>
                <c:ptCount val="1"/>
                <c:pt idx="0">
                  <c:v>Xs(Case2)</c:v>
                </c:pt>
              </c:strCache>
            </c:strRef>
          </c:tx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2'!$C$2:$C$202</c:f>
              <c:numCache>
                <c:formatCode>General</c:formatCode>
                <c:ptCount val="201"/>
                <c:pt idx="1">
                  <c:v>2.64</c:v>
                </c:pt>
                <c:pt idx="2">
                  <c:v>0.54</c:v>
                </c:pt>
                <c:pt idx="3">
                  <c:v>-0.38</c:v>
                </c:pt>
                <c:pt idx="4">
                  <c:v>-1.01</c:v>
                </c:pt>
                <c:pt idx="5">
                  <c:v>-1.51</c:v>
                </c:pt>
                <c:pt idx="6">
                  <c:v>-1.98</c:v>
                </c:pt>
                <c:pt idx="7">
                  <c:v>-2.44</c:v>
                </c:pt>
                <c:pt idx="8">
                  <c:v>-2.86</c:v>
                </c:pt>
                <c:pt idx="9">
                  <c:v>-3.25</c:v>
                </c:pt>
                <c:pt idx="10">
                  <c:v>-3.6</c:v>
                </c:pt>
                <c:pt idx="11">
                  <c:v>-4.01</c:v>
                </c:pt>
                <c:pt idx="12">
                  <c:v>-4.32</c:v>
                </c:pt>
                <c:pt idx="13">
                  <c:v>-4.63</c:v>
                </c:pt>
                <c:pt idx="14">
                  <c:v>-4.9800000000000004</c:v>
                </c:pt>
                <c:pt idx="15">
                  <c:v>-5.25</c:v>
                </c:pt>
                <c:pt idx="16">
                  <c:v>-5.56</c:v>
                </c:pt>
                <c:pt idx="17">
                  <c:v>-5.77</c:v>
                </c:pt>
                <c:pt idx="18">
                  <c:v>-6.04</c:v>
                </c:pt>
                <c:pt idx="19">
                  <c:v>-6.23</c:v>
                </c:pt>
                <c:pt idx="20">
                  <c:v>-6.45</c:v>
                </c:pt>
                <c:pt idx="21">
                  <c:v>-6.61</c:v>
                </c:pt>
                <c:pt idx="22">
                  <c:v>-6.79</c:v>
                </c:pt>
                <c:pt idx="23">
                  <c:v>-6.9</c:v>
                </c:pt>
                <c:pt idx="24">
                  <c:v>-7.03</c:v>
                </c:pt>
                <c:pt idx="25">
                  <c:v>-7.09</c:v>
                </c:pt>
                <c:pt idx="26">
                  <c:v>-7.17</c:v>
                </c:pt>
                <c:pt idx="27">
                  <c:v>-7.25</c:v>
                </c:pt>
                <c:pt idx="28">
                  <c:v>-7.3</c:v>
                </c:pt>
                <c:pt idx="29">
                  <c:v>-7.31</c:v>
                </c:pt>
                <c:pt idx="30">
                  <c:v>-7.3</c:v>
                </c:pt>
                <c:pt idx="31">
                  <c:v>-7.27</c:v>
                </c:pt>
                <c:pt idx="32">
                  <c:v>-7.2</c:v>
                </c:pt>
                <c:pt idx="33">
                  <c:v>-7.12</c:v>
                </c:pt>
                <c:pt idx="34">
                  <c:v>-7.07</c:v>
                </c:pt>
                <c:pt idx="35">
                  <c:v>-6.97</c:v>
                </c:pt>
                <c:pt idx="36">
                  <c:v>-6.83</c:v>
                </c:pt>
                <c:pt idx="37">
                  <c:v>-6.74</c:v>
                </c:pt>
                <c:pt idx="38">
                  <c:v>-6.59</c:v>
                </c:pt>
                <c:pt idx="39">
                  <c:v>-6.45</c:v>
                </c:pt>
                <c:pt idx="40">
                  <c:v>-6.27</c:v>
                </c:pt>
                <c:pt idx="41">
                  <c:v>-6.13</c:v>
                </c:pt>
                <c:pt idx="42">
                  <c:v>-5.88</c:v>
                </c:pt>
                <c:pt idx="43">
                  <c:v>-5.69</c:v>
                </c:pt>
                <c:pt idx="44">
                  <c:v>-5.46</c:v>
                </c:pt>
                <c:pt idx="45">
                  <c:v>-5.21</c:v>
                </c:pt>
                <c:pt idx="46">
                  <c:v>-4.9400000000000004</c:v>
                </c:pt>
                <c:pt idx="47">
                  <c:v>-4.6900000000000004</c:v>
                </c:pt>
                <c:pt idx="48">
                  <c:v>-4.41</c:v>
                </c:pt>
                <c:pt idx="49">
                  <c:v>-4.13</c:v>
                </c:pt>
                <c:pt idx="50">
                  <c:v>-3.79</c:v>
                </c:pt>
                <c:pt idx="51">
                  <c:v>-3.44</c:v>
                </c:pt>
                <c:pt idx="52">
                  <c:v>-3.04</c:v>
                </c:pt>
                <c:pt idx="53">
                  <c:v>-2.71</c:v>
                </c:pt>
                <c:pt idx="54">
                  <c:v>-2.38</c:v>
                </c:pt>
                <c:pt idx="55">
                  <c:v>-2.04</c:v>
                </c:pt>
                <c:pt idx="56">
                  <c:v>-1.72</c:v>
                </c:pt>
                <c:pt idx="57">
                  <c:v>-1.35</c:v>
                </c:pt>
                <c:pt idx="58">
                  <c:v>-0.98</c:v>
                </c:pt>
                <c:pt idx="59">
                  <c:v>-0.59</c:v>
                </c:pt>
                <c:pt idx="60">
                  <c:v>-0.18</c:v>
                </c:pt>
                <c:pt idx="61">
                  <c:v>0.22</c:v>
                </c:pt>
                <c:pt idx="62">
                  <c:v>0.61</c:v>
                </c:pt>
                <c:pt idx="63">
                  <c:v>1.02</c:v>
                </c:pt>
                <c:pt idx="64">
                  <c:v>1.42</c:v>
                </c:pt>
                <c:pt idx="65">
                  <c:v>1.82</c:v>
                </c:pt>
                <c:pt idx="66">
                  <c:v>2.25</c:v>
                </c:pt>
                <c:pt idx="67">
                  <c:v>2.69</c:v>
                </c:pt>
                <c:pt idx="68">
                  <c:v>3.14</c:v>
                </c:pt>
                <c:pt idx="69">
                  <c:v>3.56</c:v>
                </c:pt>
                <c:pt idx="70">
                  <c:v>4.03</c:v>
                </c:pt>
                <c:pt idx="71">
                  <c:v>4.46</c:v>
                </c:pt>
                <c:pt idx="72">
                  <c:v>4.92</c:v>
                </c:pt>
                <c:pt idx="73">
                  <c:v>5.39</c:v>
                </c:pt>
                <c:pt idx="74">
                  <c:v>5.9</c:v>
                </c:pt>
                <c:pt idx="75">
                  <c:v>6.34</c:v>
                </c:pt>
                <c:pt idx="76">
                  <c:v>6.85</c:v>
                </c:pt>
                <c:pt idx="77">
                  <c:v>7.35</c:v>
                </c:pt>
                <c:pt idx="78">
                  <c:v>7.84</c:v>
                </c:pt>
                <c:pt idx="79">
                  <c:v>8.3699999999999992</c:v>
                </c:pt>
                <c:pt idx="80">
                  <c:v>8.86</c:v>
                </c:pt>
                <c:pt idx="81">
                  <c:v>9.4</c:v>
                </c:pt>
                <c:pt idx="82">
                  <c:v>9.92</c:v>
                </c:pt>
                <c:pt idx="83">
                  <c:v>10.42</c:v>
                </c:pt>
                <c:pt idx="84">
                  <c:v>10.96</c:v>
                </c:pt>
                <c:pt idx="85">
                  <c:v>11.48</c:v>
                </c:pt>
                <c:pt idx="86">
                  <c:v>12.05</c:v>
                </c:pt>
                <c:pt idx="87">
                  <c:v>12.57</c:v>
                </c:pt>
                <c:pt idx="88">
                  <c:v>13.14</c:v>
                </c:pt>
                <c:pt idx="89">
                  <c:v>13.7</c:v>
                </c:pt>
                <c:pt idx="90">
                  <c:v>14.24</c:v>
                </c:pt>
                <c:pt idx="91">
                  <c:v>14.82</c:v>
                </c:pt>
                <c:pt idx="92">
                  <c:v>15.42</c:v>
                </c:pt>
                <c:pt idx="93">
                  <c:v>15.99</c:v>
                </c:pt>
                <c:pt idx="94">
                  <c:v>16.559999999999999</c:v>
                </c:pt>
                <c:pt idx="95">
                  <c:v>17.16</c:v>
                </c:pt>
                <c:pt idx="96">
                  <c:v>17.78</c:v>
                </c:pt>
                <c:pt idx="97">
                  <c:v>18.38</c:v>
                </c:pt>
                <c:pt idx="98">
                  <c:v>18.989999999999998</c:v>
                </c:pt>
                <c:pt idx="99">
                  <c:v>19.59</c:v>
                </c:pt>
                <c:pt idx="100">
                  <c:v>20.21</c:v>
                </c:pt>
                <c:pt idx="101">
                  <c:v>20.84</c:v>
                </c:pt>
                <c:pt idx="102">
                  <c:v>21.43</c:v>
                </c:pt>
                <c:pt idx="103">
                  <c:v>22.13</c:v>
                </c:pt>
                <c:pt idx="104">
                  <c:v>22.73</c:v>
                </c:pt>
                <c:pt idx="105">
                  <c:v>23.37</c:v>
                </c:pt>
                <c:pt idx="106">
                  <c:v>24.05</c:v>
                </c:pt>
                <c:pt idx="107">
                  <c:v>24.73</c:v>
                </c:pt>
                <c:pt idx="108">
                  <c:v>25.41</c:v>
                </c:pt>
                <c:pt idx="109">
                  <c:v>26.16</c:v>
                </c:pt>
                <c:pt idx="110">
                  <c:v>26.77</c:v>
                </c:pt>
                <c:pt idx="111">
                  <c:v>27.46</c:v>
                </c:pt>
                <c:pt idx="112">
                  <c:v>28.17</c:v>
                </c:pt>
                <c:pt idx="113">
                  <c:v>28.9</c:v>
                </c:pt>
                <c:pt idx="114">
                  <c:v>29.61</c:v>
                </c:pt>
                <c:pt idx="115">
                  <c:v>30.35</c:v>
                </c:pt>
                <c:pt idx="116">
                  <c:v>31.05</c:v>
                </c:pt>
                <c:pt idx="117">
                  <c:v>31.84</c:v>
                </c:pt>
                <c:pt idx="118">
                  <c:v>32.58</c:v>
                </c:pt>
                <c:pt idx="119">
                  <c:v>33.369999999999997</c:v>
                </c:pt>
                <c:pt idx="120">
                  <c:v>34.159999999999997</c:v>
                </c:pt>
                <c:pt idx="121">
                  <c:v>34.9</c:v>
                </c:pt>
                <c:pt idx="122">
                  <c:v>35.75</c:v>
                </c:pt>
                <c:pt idx="123">
                  <c:v>36.58</c:v>
                </c:pt>
                <c:pt idx="124">
                  <c:v>37.409999999999997</c:v>
                </c:pt>
                <c:pt idx="125">
                  <c:v>38.28</c:v>
                </c:pt>
                <c:pt idx="126">
                  <c:v>39.159999999999997</c:v>
                </c:pt>
                <c:pt idx="127">
                  <c:v>39.92</c:v>
                </c:pt>
                <c:pt idx="128">
                  <c:v>40.83</c:v>
                </c:pt>
                <c:pt idx="129">
                  <c:v>41.75</c:v>
                </c:pt>
                <c:pt idx="130">
                  <c:v>42.59</c:v>
                </c:pt>
                <c:pt idx="131">
                  <c:v>43.57</c:v>
                </c:pt>
                <c:pt idx="132">
                  <c:v>44.52</c:v>
                </c:pt>
                <c:pt idx="133">
                  <c:v>45.41</c:v>
                </c:pt>
                <c:pt idx="134">
                  <c:v>46.43</c:v>
                </c:pt>
                <c:pt idx="135">
                  <c:v>47.52</c:v>
                </c:pt>
                <c:pt idx="136">
                  <c:v>48.49</c:v>
                </c:pt>
                <c:pt idx="137">
                  <c:v>49.56</c:v>
                </c:pt>
                <c:pt idx="138">
                  <c:v>50.68</c:v>
                </c:pt>
                <c:pt idx="139">
                  <c:v>51.75</c:v>
                </c:pt>
                <c:pt idx="140">
                  <c:v>52.99</c:v>
                </c:pt>
                <c:pt idx="141">
                  <c:v>54.12</c:v>
                </c:pt>
                <c:pt idx="142">
                  <c:v>55.25</c:v>
                </c:pt>
                <c:pt idx="143">
                  <c:v>56.51</c:v>
                </c:pt>
                <c:pt idx="144">
                  <c:v>57.69</c:v>
                </c:pt>
                <c:pt idx="145">
                  <c:v>59.03</c:v>
                </c:pt>
                <c:pt idx="146">
                  <c:v>60.21</c:v>
                </c:pt>
                <c:pt idx="147">
                  <c:v>61.49</c:v>
                </c:pt>
                <c:pt idx="148">
                  <c:v>62.8</c:v>
                </c:pt>
                <c:pt idx="149">
                  <c:v>64.13</c:v>
                </c:pt>
                <c:pt idx="150">
                  <c:v>65.59</c:v>
                </c:pt>
                <c:pt idx="151">
                  <c:v>67.14</c:v>
                </c:pt>
                <c:pt idx="152">
                  <c:v>68.84</c:v>
                </c:pt>
                <c:pt idx="153">
                  <c:v>70.650000000000006</c:v>
                </c:pt>
                <c:pt idx="154">
                  <c:v>72.680000000000007</c:v>
                </c:pt>
                <c:pt idx="155">
                  <c:v>74.989999999999995</c:v>
                </c:pt>
                <c:pt idx="156">
                  <c:v>77.42</c:v>
                </c:pt>
                <c:pt idx="157">
                  <c:v>79.900000000000006</c:v>
                </c:pt>
                <c:pt idx="158">
                  <c:v>82.14</c:v>
                </c:pt>
                <c:pt idx="159">
                  <c:v>82.13</c:v>
                </c:pt>
                <c:pt idx="160">
                  <c:v>76.33</c:v>
                </c:pt>
                <c:pt idx="161">
                  <c:v>63.57</c:v>
                </c:pt>
                <c:pt idx="162">
                  <c:v>53.36</c:v>
                </c:pt>
                <c:pt idx="163">
                  <c:v>51.41</c:v>
                </c:pt>
                <c:pt idx="164">
                  <c:v>53.48</c:v>
                </c:pt>
                <c:pt idx="165">
                  <c:v>55.87</c:v>
                </c:pt>
                <c:pt idx="166">
                  <c:v>58.03</c:v>
                </c:pt>
                <c:pt idx="167">
                  <c:v>59.51</c:v>
                </c:pt>
                <c:pt idx="168">
                  <c:v>60.42</c:v>
                </c:pt>
                <c:pt idx="169">
                  <c:v>60.89</c:v>
                </c:pt>
                <c:pt idx="170">
                  <c:v>61.05</c:v>
                </c:pt>
                <c:pt idx="171">
                  <c:v>60.72</c:v>
                </c:pt>
                <c:pt idx="172">
                  <c:v>59.91</c:v>
                </c:pt>
                <c:pt idx="173">
                  <c:v>58.78</c:v>
                </c:pt>
                <c:pt idx="174">
                  <c:v>57.42</c:v>
                </c:pt>
                <c:pt idx="175">
                  <c:v>55.47</c:v>
                </c:pt>
                <c:pt idx="176">
                  <c:v>53.29</c:v>
                </c:pt>
                <c:pt idx="177">
                  <c:v>50.65</c:v>
                </c:pt>
                <c:pt idx="178">
                  <c:v>47.86</c:v>
                </c:pt>
                <c:pt idx="179">
                  <c:v>44.78</c:v>
                </c:pt>
                <c:pt idx="180">
                  <c:v>41.82</c:v>
                </c:pt>
                <c:pt idx="181">
                  <c:v>38.17</c:v>
                </c:pt>
                <c:pt idx="182">
                  <c:v>34.4</c:v>
                </c:pt>
                <c:pt idx="183">
                  <c:v>30.26</c:v>
                </c:pt>
                <c:pt idx="184">
                  <c:v>25.52</c:v>
                </c:pt>
                <c:pt idx="185">
                  <c:v>20.55</c:v>
                </c:pt>
                <c:pt idx="186">
                  <c:v>15.02</c:v>
                </c:pt>
                <c:pt idx="187">
                  <c:v>9.24</c:v>
                </c:pt>
                <c:pt idx="188">
                  <c:v>2.97</c:v>
                </c:pt>
                <c:pt idx="189">
                  <c:v>-3.54</c:v>
                </c:pt>
                <c:pt idx="190">
                  <c:v>-10.08</c:v>
                </c:pt>
                <c:pt idx="191">
                  <c:v>-17.420000000000002</c:v>
                </c:pt>
                <c:pt idx="192">
                  <c:v>-24.47</c:v>
                </c:pt>
                <c:pt idx="193">
                  <c:v>-31.42</c:v>
                </c:pt>
                <c:pt idx="194">
                  <c:v>-38.43</c:v>
                </c:pt>
                <c:pt idx="195">
                  <c:v>-44.92</c:v>
                </c:pt>
                <c:pt idx="196">
                  <c:v>-51.31</c:v>
                </c:pt>
                <c:pt idx="197">
                  <c:v>-57.13</c:v>
                </c:pt>
                <c:pt idx="198">
                  <c:v>-62.94</c:v>
                </c:pt>
                <c:pt idx="199">
                  <c:v>-68.03</c:v>
                </c:pt>
                <c:pt idx="200">
                  <c:v>-72.599999999999994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03B-4B17-888F-9D3139BBDE33}"/>
            </c:ext>
          </c:extLst>
        </c:ser>
        <c:ser>
          <c:idx val="0"/>
          <c:order val="7"/>
          <c:tx>
            <c:strRef>
              <c:f>'Case 1'!$C$1</c:f>
              <c:strCache>
                <c:ptCount val="1"/>
                <c:pt idx="0">
                  <c:v>Xs(Case1)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1'!$C$2:$C$202</c:f>
              <c:numCache>
                <c:formatCode>General</c:formatCode>
                <c:ptCount val="201"/>
                <c:pt idx="1">
                  <c:v>2.2000000000000002</c:v>
                </c:pt>
                <c:pt idx="2">
                  <c:v>-0.33</c:v>
                </c:pt>
                <c:pt idx="3">
                  <c:v>-1.79</c:v>
                </c:pt>
                <c:pt idx="4">
                  <c:v>-2.87</c:v>
                </c:pt>
                <c:pt idx="5">
                  <c:v>-3.82</c:v>
                </c:pt>
                <c:pt idx="6">
                  <c:v>-4.74</c:v>
                </c:pt>
                <c:pt idx="7">
                  <c:v>-5.57</c:v>
                </c:pt>
                <c:pt idx="8">
                  <c:v>-6.35</c:v>
                </c:pt>
                <c:pt idx="9">
                  <c:v>-7.12</c:v>
                </c:pt>
                <c:pt idx="10">
                  <c:v>-7.84</c:v>
                </c:pt>
                <c:pt idx="11">
                  <c:v>-8.51</c:v>
                </c:pt>
                <c:pt idx="12">
                  <c:v>-9.1</c:v>
                </c:pt>
                <c:pt idx="13">
                  <c:v>-9.6999999999999993</c:v>
                </c:pt>
                <c:pt idx="14">
                  <c:v>-10.19</c:v>
                </c:pt>
                <c:pt idx="15">
                  <c:v>-10.7</c:v>
                </c:pt>
                <c:pt idx="16">
                  <c:v>-11.14</c:v>
                </c:pt>
                <c:pt idx="17">
                  <c:v>-11.49</c:v>
                </c:pt>
                <c:pt idx="18">
                  <c:v>-11.84</c:v>
                </c:pt>
                <c:pt idx="19">
                  <c:v>-12.07</c:v>
                </c:pt>
                <c:pt idx="20">
                  <c:v>-12.33</c:v>
                </c:pt>
                <c:pt idx="21">
                  <c:v>-12.5</c:v>
                </c:pt>
                <c:pt idx="22">
                  <c:v>-12.65</c:v>
                </c:pt>
                <c:pt idx="23">
                  <c:v>-12.78</c:v>
                </c:pt>
                <c:pt idx="24">
                  <c:v>-12.84</c:v>
                </c:pt>
                <c:pt idx="25">
                  <c:v>-12.86</c:v>
                </c:pt>
                <c:pt idx="26">
                  <c:v>-12.81</c:v>
                </c:pt>
                <c:pt idx="27">
                  <c:v>-12.74</c:v>
                </c:pt>
                <c:pt idx="28">
                  <c:v>-12.66</c:v>
                </c:pt>
                <c:pt idx="29">
                  <c:v>-12.52</c:v>
                </c:pt>
                <c:pt idx="30">
                  <c:v>-12.36</c:v>
                </c:pt>
                <c:pt idx="31">
                  <c:v>-12.19</c:v>
                </c:pt>
                <c:pt idx="32">
                  <c:v>-11.98</c:v>
                </c:pt>
                <c:pt idx="33">
                  <c:v>-11.74</c:v>
                </c:pt>
                <c:pt idx="34">
                  <c:v>-11.46</c:v>
                </c:pt>
                <c:pt idx="35">
                  <c:v>-11.22</c:v>
                </c:pt>
                <c:pt idx="36">
                  <c:v>-10.88</c:v>
                </c:pt>
                <c:pt idx="37">
                  <c:v>-10.55</c:v>
                </c:pt>
                <c:pt idx="38">
                  <c:v>-10.24</c:v>
                </c:pt>
                <c:pt idx="39">
                  <c:v>-9.9</c:v>
                </c:pt>
                <c:pt idx="40">
                  <c:v>-9.52</c:v>
                </c:pt>
                <c:pt idx="41">
                  <c:v>-9.14</c:v>
                </c:pt>
                <c:pt idx="42">
                  <c:v>-8.76</c:v>
                </c:pt>
                <c:pt idx="43">
                  <c:v>-8.33</c:v>
                </c:pt>
                <c:pt idx="44">
                  <c:v>-7.89</c:v>
                </c:pt>
                <c:pt idx="45">
                  <c:v>-7.49</c:v>
                </c:pt>
                <c:pt idx="46">
                  <c:v>-7.04</c:v>
                </c:pt>
                <c:pt idx="47">
                  <c:v>-6.62</c:v>
                </c:pt>
                <c:pt idx="48">
                  <c:v>-6.12</c:v>
                </c:pt>
                <c:pt idx="49">
                  <c:v>-5.64</c:v>
                </c:pt>
                <c:pt idx="50">
                  <c:v>-5.18</c:v>
                </c:pt>
                <c:pt idx="51">
                  <c:v>-4.63</c:v>
                </c:pt>
                <c:pt idx="52">
                  <c:v>-4.1399999999999997</c:v>
                </c:pt>
                <c:pt idx="53">
                  <c:v>-3.63</c:v>
                </c:pt>
                <c:pt idx="54">
                  <c:v>-3.17</c:v>
                </c:pt>
                <c:pt idx="55">
                  <c:v>-2.66</c:v>
                </c:pt>
                <c:pt idx="56">
                  <c:v>-2.15</c:v>
                </c:pt>
                <c:pt idx="57">
                  <c:v>-1.65</c:v>
                </c:pt>
                <c:pt idx="58">
                  <c:v>-1.1299999999999999</c:v>
                </c:pt>
                <c:pt idx="59">
                  <c:v>-0.6</c:v>
                </c:pt>
                <c:pt idx="60">
                  <c:v>-0.09</c:v>
                </c:pt>
                <c:pt idx="61">
                  <c:v>0.46</c:v>
                </c:pt>
                <c:pt idx="62">
                  <c:v>0.98</c:v>
                </c:pt>
                <c:pt idx="63">
                  <c:v>1.5</c:v>
                </c:pt>
                <c:pt idx="64">
                  <c:v>2.0499999999999998</c:v>
                </c:pt>
                <c:pt idx="65">
                  <c:v>2.6</c:v>
                </c:pt>
                <c:pt idx="66">
                  <c:v>3.13</c:v>
                </c:pt>
                <c:pt idx="67">
                  <c:v>3.68</c:v>
                </c:pt>
                <c:pt idx="68">
                  <c:v>4.25</c:v>
                </c:pt>
                <c:pt idx="69">
                  <c:v>4.79</c:v>
                </c:pt>
                <c:pt idx="70">
                  <c:v>5.35</c:v>
                </c:pt>
                <c:pt idx="71">
                  <c:v>5.91</c:v>
                </c:pt>
                <c:pt idx="72">
                  <c:v>6.48</c:v>
                </c:pt>
                <c:pt idx="73">
                  <c:v>7.04</c:v>
                </c:pt>
                <c:pt idx="74">
                  <c:v>7.62</c:v>
                </c:pt>
                <c:pt idx="75">
                  <c:v>8.1999999999999993</c:v>
                </c:pt>
                <c:pt idx="76">
                  <c:v>8.77</c:v>
                </c:pt>
                <c:pt idx="77">
                  <c:v>9.36</c:v>
                </c:pt>
                <c:pt idx="78">
                  <c:v>9.93</c:v>
                </c:pt>
                <c:pt idx="79">
                  <c:v>10.54</c:v>
                </c:pt>
                <c:pt idx="80">
                  <c:v>11.11</c:v>
                </c:pt>
                <c:pt idx="81">
                  <c:v>11.71</c:v>
                </c:pt>
                <c:pt idx="82">
                  <c:v>12.32</c:v>
                </c:pt>
                <c:pt idx="83">
                  <c:v>12.92</c:v>
                </c:pt>
                <c:pt idx="84">
                  <c:v>13.51</c:v>
                </c:pt>
                <c:pt idx="85">
                  <c:v>14.12</c:v>
                </c:pt>
                <c:pt idx="86">
                  <c:v>14.74</c:v>
                </c:pt>
                <c:pt idx="87">
                  <c:v>15.35</c:v>
                </c:pt>
                <c:pt idx="88">
                  <c:v>15.98</c:v>
                </c:pt>
                <c:pt idx="89">
                  <c:v>16.59</c:v>
                </c:pt>
                <c:pt idx="90">
                  <c:v>17.170000000000002</c:v>
                </c:pt>
                <c:pt idx="91">
                  <c:v>17.809999999999999</c:v>
                </c:pt>
                <c:pt idx="92">
                  <c:v>18.489999999999998</c:v>
                </c:pt>
                <c:pt idx="93">
                  <c:v>19.12</c:v>
                </c:pt>
                <c:pt idx="94">
                  <c:v>19.809999999999999</c:v>
                </c:pt>
                <c:pt idx="95">
                  <c:v>20.440000000000001</c:v>
                </c:pt>
                <c:pt idx="96">
                  <c:v>21.09</c:v>
                </c:pt>
                <c:pt idx="97">
                  <c:v>21.76</c:v>
                </c:pt>
                <c:pt idx="98">
                  <c:v>22.45</c:v>
                </c:pt>
                <c:pt idx="99">
                  <c:v>23.11</c:v>
                </c:pt>
                <c:pt idx="100">
                  <c:v>23.75</c:v>
                </c:pt>
                <c:pt idx="101">
                  <c:v>24.49</c:v>
                </c:pt>
                <c:pt idx="102">
                  <c:v>25.19</c:v>
                </c:pt>
                <c:pt idx="103">
                  <c:v>25.89</c:v>
                </c:pt>
                <c:pt idx="104">
                  <c:v>26.6</c:v>
                </c:pt>
                <c:pt idx="105">
                  <c:v>27.33</c:v>
                </c:pt>
                <c:pt idx="106">
                  <c:v>28.06</c:v>
                </c:pt>
                <c:pt idx="107">
                  <c:v>28.81</c:v>
                </c:pt>
                <c:pt idx="108">
                  <c:v>29.56</c:v>
                </c:pt>
                <c:pt idx="109">
                  <c:v>30.33</c:v>
                </c:pt>
                <c:pt idx="110">
                  <c:v>31.1</c:v>
                </c:pt>
                <c:pt idx="111">
                  <c:v>31.86</c:v>
                </c:pt>
                <c:pt idx="112">
                  <c:v>32.67</c:v>
                </c:pt>
                <c:pt idx="113">
                  <c:v>33.47</c:v>
                </c:pt>
                <c:pt idx="114">
                  <c:v>34.26</c:v>
                </c:pt>
                <c:pt idx="115">
                  <c:v>35.1</c:v>
                </c:pt>
                <c:pt idx="116">
                  <c:v>35.92</c:v>
                </c:pt>
                <c:pt idx="117">
                  <c:v>36.79</c:v>
                </c:pt>
                <c:pt idx="118">
                  <c:v>37.64</c:v>
                </c:pt>
                <c:pt idx="119">
                  <c:v>38.520000000000003</c:v>
                </c:pt>
                <c:pt idx="120">
                  <c:v>39.409999999999997</c:v>
                </c:pt>
                <c:pt idx="121">
                  <c:v>40.299999999999997</c:v>
                </c:pt>
                <c:pt idx="122">
                  <c:v>41.25</c:v>
                </c:pt>
                <c:pt idx="123">
                  <c:v>42.2</c:v>
                </c:pt>
                <c:pt idx="124">
                  <c:v>43.11</c:v>
                </c:pt>
                <c:pt idx="125">
                  <c:v>44.1</c:v>
                </c:pt>
                <c:pt idx="126">
                  <c:v>45.08</c:v>
                </c:pt>
                <c:pt idx="127">
                  <c:v>46.03</c:v>
                </c:pt>
                <c:pt idx="128">
                  <c:v>47.07</c:v>
                </c:pt>
                <c:pt idx="129">
                  <c:v>48.15</c:v>
                </c:pt>
                <c:pt idx="130">
                  <c:v>49.22</c:v>
                </c:pt>
                <c:pt idx="131">
                  <c:v>50.27</c:v>
                </c:pt>
                <c:pt idx="132">
                  <c:v>51.36</c:v>
                </c:pt>
                <c:pt idx="133">
                  <c:v>52.48</c:v>
                </c:pt>
                <c:pt idx="134">
                  <c:v>53.62</c:v>
                </c:pt>
                <c:pt idx="135">
                  <c:v>54.77</c:v>
                </c:pt>
                <c:pt idx="136">
                  <c:v>55.99</c:v>
                </c:pt>
                <c:pt idx="137">
                  <c:v>57.22</c:v>
                </c:pt>
                <c:pt idx="138">
                  <c:v>58.44</c:v>
                </c:pt>
                <c:pt idx="139">
                  <c:v>59.73</c:v>
                </c:pt>
                <c:pt idx="140">
                  <c:v>61</c:v>
                </c:pt>
                <c:pt idx="141">
                  <c:v>62.37</c:v>
                </c:pt>
                <c:pt idx="142">
                  <c:v>63.73</c:v>
                </c:pt>
                <c:pt idx="143">
                  <c:v>65.16</c:v>
                </c:pt>
                <c:pt idx="144">
                  <c:v>66.62</c:v>
                </c:pt>
                <c:pt idx="145">
                  <c:v>68.11</c:v>
                </c:pt>
                <c:pt idx="146">
                  <c:v>69.599999999999994</c:v>
                </c:pt>
                <c:pt idx="147">
                  <c:v>71.14</c:v>
                </c:pt>
                <c:pt idx="148">
                  <c:v>72.739999999999995</c:v>
                </c:pt>
                <c:pt idx="149">
                  <c:v>74.34</c:v>
                </c:pt>
                <c:pt idx="150">
                  <c:v>76.03</c:v>
                </c:pt>
                <c:pt idx="151">
                  <c:v>77.8</c:v>
                </c:pt>
                <c:pt idx="152">
                  <c:v>79.45</c:v>
                </c:pt>
                <c:pt idx="153">
                  <c:v>81.42</c:v>
                </c:pt>
                <c:pt idx="154">
                  <c:v>83.3</c:v>
                </c:pt>
                <c:pt idx="155">
                  <c:v>85.17</c:v>
                </c:pt>
                <c:pt idx="156">
                  <c:v>87.1</c:v>
                </c:pt>
                <c:pt idx="157">
                  <c:v>89.16</c:v>
                </c:pt>
                <c:pt idx="158">
                  <c:v>91.32</c:v>
                </c:pt>
                <c:pt idx="159">
                  <c:v>93.47</c:v>
                </c:pt>
                <c:pt idx="160">
                  <c:v>95.79</c:v>
                </c:pt>
                <c:pt idx="161">
                  <c:v>98.14</c:v>
                </c:pt>
                <c:pt idx="162">
                  <c:v>100.61</c:v>
                </c:pt>
                <c:pt idx="163">
                  <c:v>103.25</c:v>
                </c:pt>
                <c:pt idx="164">
                  <c:v>105.55</c:v>
                </c:pt>
                <c:pt idx="165">
                  <c:v>108.57</c:v>
                </c:pt>
                <c:pt idx="166">
                  <c:v>111.42</c:v>
                </c:pt>
                <c:pt idx="167">
                  <c:v>114.35</c:v>
                </c:pt>
                <c:pt idx="168">
                  <c:v>117.43</c:v>
                </c:pt>
                <c:pt idx="169">
                  <c:v>120.64</c:v>
                </c:pt>
                <c:pt idx="170">
                  <c:v>123.85</c:v>
                </c:pt>
                <c:pt idx="171">
                  <c:v>127.37</c:v>
                </c:pt>
                <c:pt idx="172">
                  <c:v>130.82</c:v>
                </c:pt>
                <c:pt idx="173">
                  <c:v>134.19999999999999</c:v>
                </c:pt>
                <c:pt idx="174">
                  <c:v>137.82</c:v>
                </c:pt>
                <c:pt idx="175">
                  <c:v>141.52000000000001</c:v>
                </c:pt>
                <c:pt idx="176">
                  <c:v>145.29</c:v>
                </c:pt>
                <c:pt idx="177">
                  <c:v>148.85</c:v>
                </c:pt>
                <c:pt idx="178">
                  <c:v>152.83000000000001</c:v>
                </c:pt>
                <c:pt idx="179">
                  <c:v>156.82</c:v>
                </c:pt>
                <c:pt idx="180">
                  <c:v>160.75</c:v>
                </c:pt>
                <c:pt idx="181">
                  <c:v>165.02</c:v>
                </c:pt>
                <c:pt idx="182">
                  <c:v>168.9</c:v>
                </c:pt>
                <c:pt idx="183">
                  <c:v>173.46</c:v>
                </c:pt>
                <c:pt idx="184">
                  <c:v>177.87</c:v>
                </c:pt>
                <c:pt idx="185">
                  <c:v>182.02</c:v>
                </c:pt>
                <c:pt idx="186">
                  <c:v>186.43</c:v>
                </c:pt>
                <c:pt idx="187">
                  <c:v>190.78</c:v>
                </c:pt>
                <c:pt idx="188">
                  <c:v>194.65</c:v>
                </c:pt>
                <c:pt idx="189">
                  <c:v>198.29</c:v>
                </c:pt>
                <c:pt idx="190">
                  <c:v>201.35</c:v>
                </c:pt>
                <c:pt idx="191">
                  <c:v>203.43</c:v>
                </c:pt>
                <c:pt idx="192">
                  <c:v>204.23</c:v>
                </c:pt>
                <c:pt idx="193">
                  <c:v>203.87</c:v>
                </c:pt>
                <c:pt idx="194">
                  <c:v>199.87</c:v>
                </c:pt>
                <c:pt idx="195">
                  <c:v>194.77</c:v>
                </c:pt>
                <c:pt idx="196">
                  <c:v>185.97</c:v>
                </c:pt>
                <c:pt idx="197">
                  <c:v>173.27</c:v>
                </c:pt>
                <c:pt idx="198">
                  <c:v>155.87</c:v>
                </c:pt>
                <c:pt idx="199">
                  <c:v>133.02000000000001</c:v>
                </c:pt>
                <c:pt idx="200">
                  <c:v>102.6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103B-4B17-888F-9D3139BBD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600879"/>
        <c:axId val="783387375"/>
      </c:scatterChart>
      <c:valAx>
        <c:axId val="981600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3387375"/>
        <c:crosses val="autoZero"/>
        <c:crossBetween val="midCat"/>
      </c:valAx>
      <c:valAx>
        <c:axId val="78338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600879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9737532808398"/>
          <c:y val="3.8294168842471714E-2"/>
          <c:w val="0.85476115485564308"/>
          <c:h val="0.78860673665791781"/>
        </c:manualLayout>
      </c:layout>
      <c:scatterChart>
        <c:scatterStyle val="lineMarker"/>
        <c:varyColors val="0"/>
        <c:ser>
          <c:idx val="8"/>
          <c:order val="0"/>
          <c:tx>
            <c:strRef>
              <c:f>'case 8-ft114-43'!$J$1</c:f>
              <c:strCache>
                <c:ptCount val="1"/>
                <c:pt idx="0">
                  <c:v>SWR(D/a=3.176, Core=114#43)</c:v>
                </c:pt>
              </c:strCache>
            </c:strRef>
          </c:tx>
          <c:marker>
            <c:symbol val="none"/>
          </c:marker>
          <c:xVal>
            <c:numRef>
              <c:f>'case 8-ft114-43'!$A$2:$A$202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8-ft114-43'!$J$2:$J$202</c:f>
              <c:numCache>
                <c:formatCode>General</c:formatCode>
                <c:ptCount val="201"/>
                <c:pt idx="1">
                  <c:v>1.1731149168392421</c:v>
                </c:pt>
                <c:pt idx="2">
                  <c:v>1.0810741485900268</c:v>
                </c:pt>
                <c:pt idx="3">
                  <c:v>1.0555593187514967</c:v>
                </c:pt>
                <c:pt idx="4">
                  <c:v>1.0442186491934309</c:v>
                </c:pt>
                <c:pt idx="5">
                  <c:v>1.0392871648215014</c:v>
                </c:pt>
                <c:pt idx="6">
                  <c:v>1.0369326591908394</c:v>
                </c:pt>
                <c:pt idx="7">
                  <c:v>1.0361604945355682</c:v>
                </c:pt>
                <c:pt idx="8">
                  <c:v>1.0346157283080792</c:v>
                </c:pt>
                <c:pt idx="9">
                  <c:v>1.0337793939550417</c:v>
                </c:pt>
                <c:pt idx="10">
                  <c:v>1.0352007748312191</c:v>
                </c:pt>
                <c:pt idx="11">
                  <c:v>1.0347868869025691</c:v>
                </c:pt>
                <c:pt idx="12">
                  <c:v>1.0352079986783671</c:v>
                </c:pt>
                <c:pt idx="13">
                  <c:v>1.035855991352473</c:v>
                </c:pt>
                <c:pt idx="14">
                  <c:v>1.0360831919833884</c:v>
                </c:pt>
                <c:pt idx="15">
                  <c:v>1.0370544691620078</c:v>
                </c:pt>
                <c:pt idx="16">
                  <c:v>1.0380198184641456</c:v>
                </c:pt>
                <c:pt idx="17">
                  <c:v>1.0388389656430177</c:v>
                </c:pt>
                <c:pt idx="18">
                  <c:v>1.0408229863749687</c:v>
                </c:pt>
                <c:pt idx="19">
                  <c:v>1.0408849167424861</c:v>
                </c:pt>
                <c:pt idx="20">
                  <c:v>1.0421752698139248</c:v>
                </c:pt>
                <c:pt idx="21">
                  <c:v>1.0434449001959747</c:v>
                </c:pt>
                <c:pt idx="22">
                  <c:v>1.044414838012542</c:v>
                </c:pt>
                <c:pt idx="23">
                  <c:v>1.0449906956814601</c:v>
                </c:pt>
                <c:pt idx="24">
                  <c:v>1.0470272603002073</c:v>
                </c:pt>
                <c:pt idx="25">
                  <c:v>1.0484347720011589</c:v>
                </c:pt>
                <c:pt idx="26">
                  <c:v>1.0496387843661503</c:v>
                </c:pt>
                <c:pt idx="27">
                  <c:v>1.0504107139821039</c:v>
                </c:pt>
                <c:pt idx="28">
                  <c:v>1.051464348916072</c:v>
                </c:pt>
                <c:pt idx="29">
                  <c:v>1.0531419927108114</c:v>
                </c:pt>
                <c:pt idx="30">
                  <c:v>1.0536346282848259</c:v>
                </c:pt>
                <c:pt idx="31">
                  <c:v>1.0567022746827743</c:v>
                </c:pt>
                <c:pt idx="32">
                  <c:v>1.056715686849516</c:v>
                </c:pt>
                <c:pt idx="33">
                  <c:v>1.0569630154142986</c:v>
                </c:pt>
                <c:pt idx="34">
                  <c:v>1.0607020491174695</c:v>
                </c:pt>
                <c:pt idx="35">
                  <c:v>1.0638634313959219</c:v>
                </c:pt>
                <c:pt idx="36">
                  <c:v>1.0628221393601234</c:v>
                </c:pt>
                <c:pt idx="37">
                  <c:v>1.065418390116355</c:v>
                </c:pt>
                <c:pt idx="38">
                  <c:v>1.0692266789313265</c:v>
                </c:pt>
                <c:pt idx="39">
                  <c:v>1.0688821092613838</c:v>
                </c:pt>
                <c:pt idx="40">
                  <c:v>1.068299573919878</c:v>
                </c:pt>
                <c:pt idx="41">
                  <c:v>1.0711628026719255</c:v>
                </c:pt>
                <c:pt idx="42">
                  <c:v>1.0743295312716372</c:v>
                </c:pt>
                <c:pt idx="43">
                  <c:v>1.0751773516533076</c:v>
                </c:pt>
                <c:pt idx="44">
                  <c:v>1.0763189454653113</c:v>
                </c:pt>
                <c:pt idx="45">
                  <c:v>1.0782862010416341</c:v>
                </c:pt>
                <c:pt idx="46">
                  <c:v>1.0807501165239162</c:v>
                </c:pt>
                <c:pt idx="47">
                  <c:v>1.0825173392833927</c:v>
                </c:pt>
                <c:pt idx="48">
                  <c:v>1.0836315442498952</c:v>
                </c:pt>
                <c:pt idx="49">
                  <c:v>1.0857703533168781</c:v>
                </c:pt>
                <c:pt idx="50">
                  <c:v>1.0866113273570421</c:v>
                </c:pt>
                <c:pt idx="51">
                  <c:v>1.0877340303112344</c:v>
                </c:pt>
                <c:pt idx="52">
                  <c:v>1.0919850386247576</c:v>
                </c:pt>
                <c:pt idx="53">
                  <c:v>1.0980348898819914</c:v>
                </c:pt>
                <c:pt idx="54">
                  <c:v>1.0999340480809909</c:v>
                </c:pt>
                <c:pt idx="55">
                  <c:v>1.1019645926274846</c:v>
                </c:pt>
                <c:pt idx="56">
                  <c:v>1.1035924933196</c:v>
                </c:pt>
                <c:pt idx="57">
                  <c:v>1.106576822143319</c:v>
                </c:pt>
                <c:pt idx="58">
                  <c:v>1.1092600619239454</c:v>
                </c:pt>
                <c:pt idx="59">
                  <c:v>1.1121306836457359</c:v>
                </c:pt>
                <c:pt idx="60">
                  <c:v>1.1149694882437915</c:v>
                </c:pt>
                <c:pt idx="61">
                  <c:v>1.1166885542073404</c:v>
                </c:pt>
                <c:pt idx="62">
                  <c:v>1.1191530949399429</c:v>
                </c:pt>
                <c:pt idx="63">
                  <c:v>1.1224002463163312</c:v>
                </c:pt>
                <c:pt idx="64">
                  <c:v>1.1238022410212243</c:v>
                </c:pt>
                <c:pt idx="65">
                  <c:v>1.1262126623802524</c:v>
                </c:pt>
                <c:pt idx="66">
                  <c:v>1.1293727496057713</c:v>
                </c:pt>
                <c:pt idx="67">
                  <c:v>1.1314238693933949</c:v>
                </c:pt>
                <c:pt idx="68">
                  <c:v>1.1334641531432748</c:v>
                </c:pt>
                <c:pt idx="69">
                  <c:v>1.1370690749945092</c:v>
                </c:pt>
                <c:pt idx="70">
                  <c:v>1.1391931553818226</c:v>
                </c:pt>
                <c:pt idx="71">
                  <c:v>1.1425510531363778</c:v>
                </c:pt>
                <c:pt idx="72">
                  <c:v>1.1446486507898763</c:v>
                </c:pt>
                <c:pt idx="73">
                  <c:v>1.1475580682342659</c:v>
                </c:pt>
                <c:pt idx="74">
                  <c:v>1.150086597584796</c:v>
                </c:pt>
                <c:pt idx="75">
                  <c:v>1.1534757064400822</c:v>
                </c:pt>
                <c:pt idx="76">
                  <c:v>1.1566298587782942</c:v>
                </c:pt>
                <c:pt idx="77">
                  <c:v>1.1590410387236838</c:v>
                </c:pt>
                <c:pt idx="78">
                  <c:v>1.1617999557130139</c:v>
                </c:pt>
                <c:pt idx="79">
                  <c:v>1.165002941120771</c:v>
                </c:pt>
                <c:pt idx="80">
                  <c:v>1.1677214564142693</c:v>
                </c:pt>
                <c:pt idx="81">
                  <c:v>1.1712515636144842</c:v>
                </c:pt>
                <c:pt idx="82">
                  <c:v>1.1743597706169231</c:v>
                </c:pt>
                <c:pt idx="83">
                  <c:v>1.1777711945126563</c:v>
                </c:pt>
                <c:pt idx="84">
                  <c:v>1.1813443466940583</c:v>
                </c:pt>
                <c:pt idx="85">
                  <c:v>1.1846574677118953</c:v>
                </c:pt>
                <c:pt idx="86">
                  <c:v>1.1880073443466659</c:v>
                </c:pt>
                <c:pt idx="87">
                  <c:v>1.1910329317814781</c:v>
                </c:pt>
                <c:pt idx="88">
                  <c:v>1.1945618533933076</c:v>
                </c:pt>
                <c:pt idx="89">
                  <c:v>1.1975741049455004</c:v>
                </c:pt>
                <c:pt idx="90">
                  <c:v>1.2026540031149862</c:v>
                </c:pt>
                <c:pt idx="91">
                  <c:v>1.2048154954266606</c:v>
                </c:pt>
                <c:pt idx="92">
                  <c:v>1.2089490025321594</c:v>
                </c:pt>
                <c:pt idx="93">
                  <c:v>1.2119470607144391</c:v>
                </c:pt>
                <c:pt idx="94">
                  <c:v>1.2161056068584046</c:v>
                </c:pt>
                <c:pt idx="95">
                  <c:v>1.2192413767761976</c:v>
                </c:pt>
                <c:pt idx="96">
                  <c:v>1.2234059578323058</c:v>
                </c:pt>
                <c:pt idx="97">
                  <c:v>1.2281625531261868</c:v>
                </c:pt>
                <c:pt idx="98">
                  <c:v>1.2313014892586884</c:v>
                </c:pt>
                <c:pt idx="99">
                  <c:v>1.23595895916166</c:v>
                </c:pt>
                <c:pt idx="100">
                  <c:v>1.23997302040211</c:v>
                </c:pt>
                <c:pt idx="101">
                  <c:v>1.2442701701613017</c:v>
                </c:pt>
                <c:pt idx="102">
                  <c:v>1.2483324754987286</c:v>
                </c:pt>
                <c:pt idx="103">
                  <c:v>1.2520607206382295</c:v>
                </c:pt>
                <c:pt idx="104">
                  <c:v>1.2559734288000877</c:v>
                </c:pt>
                <c:pt idx="105">
                  <c:v>1.2605932350792788</c:v>
                </c:pt>
                <c:pt idx="106">
                  <c:v>1.264087905922429</c:v>
                </c:pt>
                <c:pt idx="107">
                  <c:v>1.2690192992374489</c:v>
                </c:pt>
                <c:pt idx="108">
                  <c:v>1.273734360491505</c:v>
                </c:pt>
                <c:pt idx="109">
                  <c:v>1.2776225508779961</c:v>
                </c:pt>
                <c:pt idx="110">
                  <c:v>1.2826358677321219</c:v>
                </c:pt>
                <c:pt idx="111">
                  <c:v>1.2867066531262599</c:v>
                </c:pt>
                <c:pt idx="112">
                  <c:v>1.2909594892965661</c:v>
                </c:pt>
                <c:pt idx="113">
                  <c:v>1.2958680524298218</c:v>
                </c:pt>
                <c:pt idx="114">
                  <c:v>1.300265351176273</c:v>
                </c:pt>
                <c:pt idx="115">
                  <c:v>1.3051445530739947</c:v>
                </c:pt>
                <c:pt idx="116">
                  <c:v>1.3113657397209915</c:v>
                </c:pt>
                <c:pt idx="117">
                  <c:v>1.3147753529986228</c:v>
                </c:pt>
                <c:pt idx="118">
                  <c:v>1.3194182205236398</c:v>
                </c:pt>
                <c:pt idx="119">
                  <c:v>1.3234115031841325</c:v>
                </c:pt>
                <c:pt idx="120">
                  <c:v>1.3289985729900109</c:v>
                </c:pt>
                <c:pt idx="121">
                  <c:v>1.3338614411423042</c:v>
                </c:pt>
                <c:pt idx="122">
                  <c:v>1.3404956103750747</c:v>
                </c:pt>
                <c:pt idx="123">
                  <c:v>1.3446657121825987</c:v>
                </c:pt>
                <c:pt idx="124">
                  <c:v>1.3489444046550119</c:v>
                </c:pt>
                <c:pt idx="125">
                  <c:v>1.3539197597354828</c:v>
                </c:pt>
                <c:pt idx="126">
                  <c:v>1.358904228112445</c:v>
                </c:pt>
                <c:pt idx="127">
                  <c:v>1.3651625384096098</c:v>
                </c:pt>
                <c:pt idx="128">
                  <c:v>1.3693388653014327</c:v>
                </c:pt>
                <c:pt idx="129">
                  <c:v>1.3739895297864435</c:v>
                </c:pt>
                <c:pt idx="130">
                  <c:v>1.3813225290718771</c:v>
                </c:pt>
                <c:pt idx="131">
                  <c:v>1.3873614540342853</c:v>
                </c:pt>
                <c:pt idx="132">
                  <c:v>1.3901615141755832</c:v>
                </c:pt>
                <c:pt idx="133">
                  <c:v>1.3970047693151573</c:v>
                </c:pt>
                <c:pt idx="134">
                  <c:v>1.4031627640797351</c:v>
                </c:pt>
                <c:pt idx="135">
                  <c:v>1.4052036911041876</c:v>
                </c:pt>
                <c:pt idx="136">
                  <c:v>1.4144036189462525</c:v>
                </c:pt>
                <c:pt idx="137">
                  <c:v>1.4186852432725674</c:v>
                </c:pt>
                <c:pt idx="138">
                  <c:v>1.4228722992824052</c:v>
                </c:pt>
                <c:pt idx="139">
                  <c:v>1.430136771843288</c:v>
                </c:pt>
                <c:pt idx="140">
                  <c:v>1.4366448985652576</c:v>
                </c:pt>
                <c:pt idx="141">
                  <c:v>1.4403709683583568</c:v>
                </c:pt>
                <c:pt idx="142">
                  <c:v>1.4482685822102002</c:v>
                </c:pt>
                <c:pt idx="143">
                  <c:v>1.4550885121489807</c:v>
                </c:pt>
                <c:pt idx="144">
                  <c:v>1.4614548635243609</c:v>
                </c:pt>
                <c:pt idx="145">
                  <c:v>1.4689637996614151</c:v>
                </c:pt>
                <c:pt idx="146">
                  <c:v>1.4754496239164212</c:v>
                </c:pt>
                <c:pt idx="147">
                  <c:v>1.4826898518577438</c:v>
                </c:pt>
                <c:pt idx="148">
                  <c:v>1.4873921431702752</c:v>
                </c:pt>
                <c:pt idx="149">
                  <c:v>1.4962112412193518</c:v>
                </c:pt>
                <c:pt idx="150">
                  <c:v>1.5019894982065454</c:v>
                </c:pt>
                <c:pt idx="151">
                  <c:v>1.5080244665493308</c:v>
                </c:pt>
                <c:pt idx="152">
                  <c:v>1.5124295864780537</c:v>
                </c:pt>
                <c:pt idx="153">
                  <c:v>1.5186042568266309</c:v>
                </c:pt>
                <c:pt idx="154">
                  <c:v>1.5245773936258371</c:v>
                </c:pt>
                <c:pt idx="155">
                  <c:v>1.5316949334288956</c:v>
                </c:pt>
                <c:pt idx="156">
                  <c:v>1.5394132540600158</c:v>
                </c:pt>
                <c:pt idx="157">
                  <c:v>1.5457181153408395</c:v>
                </c:pt>
                <c:pt idx="158">
                  <c:v>1.5547749403628388</c:v>
                </c:pt>
                <c:pt idx="159">
                  <c:v>1.5607116598109128</c:v>
                </c:pt>
                <c:pt idx="160">
                  <c:v>1.5690137464854808</c:v>
                </c:pt>
                <c:pt idx="161">
                  <c:v>1.5768654644171469</c:v>
                </c:pt>
                <c:pt idx="162">
                  <c:v>1.5864894242616989</c:v>
                </c:pt>
                <c:pt idx="163">
                  <c:v>1.5957392492451743</c:v>
                </c:pt>
                <c:pt idx="164">
                  <c:v>1.6064077526952452</c:v>
                </c:pt>
                <c:pt idx="165">
                  <c:v>1.6162354464698916</c:v>
                </c:pt>
                <c:pt idx="166">
                  <c:v>1.6273383245993753</c:v>
                </c:pt>
                <c:pt idx="167">
                  <c:v>1.6396688483150246</c:v>
                </c:pt>
                <c:pt idx="168">
                  <c:v>1.6517960000255782</c:v>
                </c:pt>
                <c:pt idx="169">
                  <c:v>1.6625681482845887</c:v>
                </c:pt>
                <c:pt idx="170">
                  <c:v>1.6764347106428044</c:v>
                </c:pt>
                <c:pt idx="171">
                  <c:v>1.6882781197942036</c:v>
                </c:pt>
                <c:pt idx="172">
                  <c:v>1.6994818978699981</c:v>
                </c:pt>
                <c:pt idx="173">
                  <c:v>1.7094010659778052</c:v>
                </c:pt>
                <c:pt idx="174">
                  <c:v>1.7181111170560583</c:v>
                </c:pt>
                <c:pt idx="175">
                  <c:v>1.7287308494693292</c:v>
                </c:pt>
                <c:pt idx="176">
                  <c:v>1.7381654976542644</c:v>
                </c:pt>
                <c:pt idx="177">
                  <c:v>1.7475860304663704</c:v>
                </c:pt>
                <c:pt idx="178">
                  <c:v>1.757715024453957</c:v>
                </c:pt>
                <c:pt idx="179">
                  <c:v>1.7645310090754529</c:v>
                </c:pt>
                <c:pt idx="180">
                  <c:v>1.7726798388416922</c:v>
                </c:pt>
                <c:pt idx="181">
                  <c:v>1.7806078377606931</c:v>
                </c:pt>
                <c:pt idx="182">
                  <c:v>1.788516636654329</c:v>
                </c:pt>
                <c:pt idx="183">
                  <c:v>1.7989554538388492</c:v>
                </c:pt>
                <c:pt idx="184">
                  <c:v>1.8070350211271662</c:v>
                </c:pt>
                <c:pt idx="185">
                  <c:v>1.8171861796760167</c:v>
                </c:pt>
                <c:pt idx="186">
                  <c:v>1.8251913235031452</c:v>
                </c:pt>
                <c:pt idx="187">
                  <c:v>1.8350424556604321</c:v>
                </c:pt>
                <c:pt idx="188">
                  <c:v>1.8443085413241196</c:v>
                </c:pt>
                <c:pt idx="189">
                  <c:v>1.8512526434925818</c:v>
                </c:pt>
                <c:pt idx="190">
                  <c:v>1.8589672804193664</c:v>
                </c:pt>
                <c:pt idx="191">
                  <c:v>1.8658175742028114</c:v>
                </c:pt>
                <c:pt idx="192">
                  <c:v>1.8751585383482368</c:v>
                </c:pt>
                <c:pt idx="193">
                  <c:v>1.8803511891515463</c:v>
                </c:pt>
                <c:pt idx="194">
                  <c:v>1.8883084944444388</c:v>
                </c:pt>
                <c:pt idx="195">
                  <c:v>1.8942320669296424</c:v>
                </c:pt>
                <c:pt idx="196">
                  <c:v>1.9046483550571816</c:v>
                </c:pt>
                <c:pt idx="197">
                  <c:v>1.9096368425687378</c:v>
                </c:pt>
                <c:pt idx="198">
                  <c:v>1.9161483958244099</c:v>
                </c:pt>
                <c:pt idx="199">
                  <c:v>1.9207236696634908</c:v>
                </c:pt>
                <c:pt idx="200">
                  <c:v>1.9317785384028323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AA-4719-BD2C-98590091B137}"/>
            </c:ext>
          </c:extLst>
        </c:ser>
        <c:ser>
          <c:idx val="7"/>
          <c:order val="1"/>
          <c:tx>
            <c:strRef>
              <c:f>'Case 8-ft140-43'!$J$1</c:f>
              <c:strCache>
                <c:ptCount val="1"/>
                <c:pt idx="0">
                  <c:v>SWR(D/a=3.176, Core=140#43)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'Case 8-ft140-43'!$A$2:$A$202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8-ft140-43'!$J$2:$J$202</c:f>
              <c:numCache>
                <c:formatCode>General</c:formatCode>
                <c:ptCount val="201"/>
                <c:pt idx="1">
                  <c:v>1.0622277220658924</c:v>
                </c:pt>
                <c:pt idx="2">
                  <c:v>1.0285570681311222</c:v>
                </c:pt>
                <c:pt idx="3">
                  <c:v>1.0185743971570171</c:v>
                </c:pt>
                <c:pt idx="4">
                  <c:v>1.0140983719635042</c:v>
                </c:pt>
                <c:pt idx="5">
                  <c:v>1.0116796390578033</c:v>
                </c:pt>
                <c:pt idx="6">
                  <c:v>1.0106571642679312</c:v>
                </c:pt>
                <c:pt idx="7">
                  <c:v>1.008269621065798</c:v>
                </c:pt>
                <c:pt idx="8">
                  <c:v>1.0072919224522292</c:v>
                </c:pt>
                <c:pt idx="9">
                  <c:v>1.0074914351645028</c:v>
                </c:pt>
                <c:pt idx="10">
                  <c:v>1.0076872306224081</c:v>
                </c:pt>
                <c:pt idx="11">
                  <c:v>1.0058295321259889</c:v>
                </c:pt>
                <c:pt idx="12">
                  <c:v>1.0054716637594607</c:v>
                </c:pt>
                <c:pt idx="13">
                  <c:v>1.0044492540693</c:v>
                </c:pt>
                <c:pt idx="14">
                  <c:v>1.0045683671111501</c:v>
                </c:pt>
                <c:pt idx="15">
                  <c:v>1.0046105921669839</c:v>
                </c:pt>
                <c:pt idx="16">
                  <c:v>1.0044270279143492</c:v>
                </c:pt>
                <c:pt idx="17">
                  <c:v>1.0040288458382347</c:v>
                </c:pt>
                <c:pt idx="18">
                  <c:v>1.0031109052237905</c:v>
                </c:pt>
                <c:pt idx="19">
                  <c:v>1.0027909581298131</c:v>
                </c:pt>
                <c:pt idx="20">
                  <c:v>1.0038538979754488</c:v>
                </c:pt>
                <c:pt idx="21">
                  <c:v>1.0039563704145802</c:v>
                </c:pt>
                <c:pt idx="22">
                  <c:v>1.0036998169845281</c:v>
                </c:pt>
                <c:pt idx="23">
                  <c:v>1.0044089536560714</c:v>
                </c:pt>
                <c:pt idx="24">
                  <c:v>1.0053939783638153</c:v>
                </c:pt>
                <c:pt idx="25">
                  <c:v>1.0061957344769845</c:v>
                </c:pt>
                <c:pt idx="26">
                  <c:v>1.0064888928200022</c:v>
                </c:pt>
                <c:pt idx="27">
                  <c:v>1.0069330309301323</c:v>
                </c:pt>
                <c:pt idx="28">
                  <c:v>1.0083926814940993</c:v>
                </c:pt>
                <c:pt idx="29">
                  <c:v>1.0093868349762236</c:v>
                </c:pt>
                <c:pt idx="30">
                  <c:v>1.010548097758309</c:v>
                </c:pt>
                <c:pt idx="31">
                  <c:v>1.0116844898257435</c:v>
                </c:pt>
                <c:pt idx="32">
                  <c:v>1.0129471668158179</c:v>
                </c:pt>
                <c:pt idx="33">
                  <c:v>1.0136843602326888</c:v>
                </c:pt>
                <c:pt idx="34">
                  <c:v>1.0138734191753844</c:v>
                </c:pt>
                <c:pt idx="35">
                  <c:v>1.0164511765537876</c:v>
                </c:pt>
                <c:pt idx="36">
                  <c:v>1.0162125780771849</c:v>
                </c:pt>
                <c:pt idx="37">
                  <c:v>1.0193224659368965</c:v>
                </c:pt>
                <c:pt idx="38">
                  <c:v>1.0205551347562398</c:v>
                </c:pt>
                <c:pt idx="39">
                  <c:v>1.0207808779554761</c:v>
                </c:pt>
                <c:pt idx="40">
                  <c:v>1.0214352311656867</c:v>
                </c:pt>
                <c:pt idx="41">
                  <c:v>1.0243855181321413</c:v>
                </c:pt>
                <c:pt idx="42">
                  <c:v>1.025113953608858</c:v>
                </c:pt>
                <c:pt idx="43">
                  <c:v>1.0265399358409444</c:v>
                </c:pt>
                <c:pt idx="44">
                  <c:v>1.0283741155719737</c:v>
                </c:pt>
                <c:pt idx="45">
                  <c:v>1.0295877317847786</c:v>
                </c:pt>
                <c:pt idx="46">
                  <c:v>1.0316129775981706</c:v>
                </c:pt>
                <c:pt idx="47">
                  <c:v>1.0327835867919974</c:v>
                </c:pt>
                <c:pt idx="48">
                  <c:v>1.0345986895231705</c:v>
                </c:pt>
                <c:pt idx="49">
                  <c:v>1.0373893160104788</c:v>
                </c:pt>
                <c:pt idx="50">
                  <c:v>1.040552881665465</c:v>
                </c:pt>
                <c:pt idx="51">
                  <c:v>1.043420025712219</c:v>
                </c:pt>
                <c:pt idx="52">
                  <c:v>1.048491950862652</c:v>
                </c:pt>
                <c:pt idx="53">
                  <c:v>1.0495518913575508</c:v>
                </c:pt>
                <c:pt idx="54">
                  <c:v>1.0489890105382251</c:v>
                </c:pt>
                <c:pt idx="55">
                  <c:v>1.0503578834229188</c:v>
                </c:pt>
                <c:pt idx="56">
                  <c:v>1.0523368771804982</c:v>
                </c:pt>
                <c:pt idx="57">
                  <c:v>1.0540869678086466</c:v>
                </c:pt>
                <c:pt idx="58">
                  <c:v>1.056779148029261</c:v>
                </c:pt>
                <c:pt idx="59">
                  <c:v>1.0588341391597607</c:v>
                </c:pt>
                <c:pt idx="60">
                  <c:v>1.0615545842410912</c:v>
                </c:pt>
                <c:pt idx="61">
                  <c:v>1.0631824408938872</c:v>
                </c:pt>
                <c:pt idx="62">
                  <c:v>1.0655324199950449</c:v>
                </c:pt>
                <c:pt idx="63">
                  <c:v>1.0667627617032318</c:v>
                </c:pt>
                <c:pt idx="64">
                  <c:v>1.0700018400261326</c:v>
                </c:pt>
                <c:pt idx="65">
                  <c:v>1.0717419574384994</c:v>
                </c:pt>
                <c:pt idx="66">
                  <c:v>1.0740754572921047</c:v>
                </c:pt>
                <c:pt idx="67">
                  <c:v>1.0763775224491396</c:v>
                </c:pt>
                <c:pt idx="68">
                  <c:v>1.0792179498483629</c:v>
                </c:pt>
                <c:pt idx="69">
                  <c:v>1.0809760907207275</c:v>
                </c:pt>
                <c:pt idx="70">
                  <c:v>1.0840420942904065</c:v>
                </c:pt>
                <c:pt idx="71">
                  <c:v>1.0862031571654254</c:v>
                </c:pt>
                <c:pt idx="72">
                  <c:v>1.0898293298997919</c:v>
                </c:pt>
                <c:pt idx="73">
                  <c:v>1.0926302305991449</c:v>
                </c:pt>
                <c:pt idx="74">
                  <c:v>1.0957941789100065</c:v>
                </c:pt>
                <c:pt idx="75">
                  <c:v>1.0976007198001116</c:v>
                </c:pt>
                <c:pt idx="76">
                  <c:v>1.1009057104597997</c:v>
                </c:pt>
                <c:pt idx="77">
                  <c:v>1.1032838100891313</c:v>
                </c:pt>
                <c:pt idx="78">
                  <c:v>1.1068321650661022</c:v>
                </c:pt>
                <c:pt idx="79">
                  <c:v>1.1100756464521422</c:v>
                </c:pt>
                <c:pt idx="80">
                  <c:v>1.1121933418352796</c:v>
                </c:pt>
                <c:pt idx="81">
                  <c:v>1.1157768264858379</c:v>
                </c:pt>
                <c:pt idx="82">
                  <c:v>1.1195775491744315</c:v>
                </c:pt>
                <c:pt idx="83">
                  <c:v>1.1235242885063483</c:v>
                </c:pt>
                <c:pt idx="84">
                  <c:v>1.1265606205233027</c:v>
                </c:pt>
                <c:pt idx="85">
                  <c:v>1.12964826289269</c:v>
                </c:pt>
                <c:pt idx="86">
                  <c:v>1.1336873430321115</c:v>
                </c:pt>
                <c:pt idx="87">
                  <c:v>1.1370933620256711</c:v>
                </c:pt>
                <c:pt idx="88">
                  <c:v>1.1408044041898824</c:v>
                </c:pt>
                <c:pt idx="89">
                  <c:v>1.1445080458735206</c:v>
                </c:pt>
                <c:pt idx="90">
                  <c:v>1.1486712640715431</c:v>
                </c:pt>
                <c:pt idx="91">
                  <c:v>1.1514372405548028</c:v>
                </c:pt>
                <c:pt idx="92">
                  <c:v>1.1563183283472958</c:v>
                </c:pt>
                <c:pt idx="93">
                  <c:v>1.1594405001154522</c:v>
                </c:pt>
                <c:pt idx="94">
                  <c:v>1.1635381289479281</c:v>
                </c:pt>
                <c:pt idx="95">
                  <c:v>1.1673167721225757</c:v>
                </c:pt>
                <c:pt idx="96">
                  <c:v>1.1707593061866219</c:v>
                </c:pt>
                <c:pt idx="97">
                  <c:v>1.1762559551597143</c:v>
                </c:pt>
                <c:pt idx="98">
                  <c:v>1.1795375879406862</c:v>
                </c:pt>
                <c:pt idx="99">
                  <c:v>1.1844970980084526</c:v>
                </c:pt>
                <c:pt idx="100">
                  <c:v>1.1885866350804377</c:v>
                </c:pt>
                <c:pt idx="101">
                  <c:v>1.1938583850127225</c:v>
                </c:pt>
                <c:pt idx="102">
                  <c:v>1.1971154100663157</c:v>
                </c:pt>
                <c:pt idx="103">
                  <c:v>1.2018417900921419</c:v>
                </c:pt>
                <c:pt idx="104">
                  <c:v>1.2062919752695924</c:v>
                </c:pt>
                <c:pt idx="105">
                  <c:v>1.2106885106795722</c:v>
                </c:pt>
                <c:pt idx="106">
                  <c:v>1.2157241342701177</c:v>
                </c:pt>
                <c:pt idx="107">
                  <c:v>1.2203775319355261</c:v>
                </c:pt>
                <c:pt idx="108">
                  <c:v>1.225121100795483</c:v>
                </c:pt>
                <c:pt idx="109">
                  <c:v>1.2282999177274461</c:v>
                </c:pt>
                <c:pt idx="110">
                  <c:v>1.2350569770150743</c:v>
                </c:pt>
                <c:pt idx="111">
                  <c:v>1.2380466238833117</c:v>
                </c:pt>
                <c:pt idx="112">
                  <c:v>1.2448910959707102</c:v>
                </c:pt>
                <c:pt idx="113">
                  <c:v>1.2495453390624516</c:v>
                </c:pt>
                <c:pt idx="114">
                  <c:v>1.2539942654914296</c:v>
                </c:pt>
                <c:pt idx="115">
                  <c:v>1.2594661216673801</c:v>
                </c:pt>
                <c:pt idx="116">
                  <c:v>1.2638349561237139</c:v>
                </c:pt>
                <c:pt idx="117">
                  <c:v>1.2692043382962719</c:v>
                </c:pt>
                <c:pt idx="118">
                  <c:v>1.2736925198803604</c:v>
                </c:pt>
                <c:pt idx="119">
                  <c:v>1.2798772618050394</c:v>
                </c:pt>
                <c:pt idx="120">
                  <c:v>1.2851512130871643</c:v>
                </c:pt>
                <c:pt idx="121">
                  <c:v>1.2905643747857218</c:v>
                </c:pt>
                <c:pt idx="122">
                  <c:v>1.2957247749173078</c:v>
                </c:pt>
                <c:pt idx="123">
                  <c:v>1.3005542603812257</c:v>
                </c:pt>
                <c:pt idx="124">
                  <c:v>1.3045144600839782</c:v>
                </c:pt>
                <c:pt idx="125">
                  <c:v>1.3127162223617361</c:v>
                </c:pt>
                <c:pt idx="126">
                  <c:v>1.3176010820662847</c:v>
                </c:pt>
                <c:pt idx="127">
                  <c:v>1.3211219802812462</c:v>
                </c:pt>
                <c:pt idx="128">
                  <c:v>1.3291798517578401</c:v>
                </c:pt>
                <c:pt idx="129">
                  <c:v>1.3359464277066537</c:v>
                </c:pt>
                <c:pt idx="130">
                  <c:v>1.3443201508959268</c:v>
                </c:pt>
                <c:pt idx="131">
                  <c:v>1.3502609258254579</c:v>
                </c:pt>
                <c:pt idx="132">
                  <c:v>1.3547447313610217</c:v>
                </c:pt>
                <c:pt idx="133">
                  <c:v>1.3610949337302731</c:v>
                </c:pt>
                <c:pt idx="134">
                  <c:v>1.3648190378742591</c:v>
                </c:pt>
                <c:pt idx="135">
                  <c:v>1.3727601496296031</c:v>
                </c:pt>
                <c:pt idx="136">
                  <c:v>1.3804672636711559</c:v>
                </c:pt>
                <c:pt idx="137">
                  <c:v>1.3886848252013773</c:v>
                </c:pt>
                <c:pt idx="138">
                  <c:v>1.3980308412836562</c:v>
                </c:pt>
                <c:pt idx="139">
                  <c:v>1.4065445767131497</c:v>
                </c:pt>
                <c:pt idx="140">
                  <c:v>1.4136735241584635</c:v>
                </c:pt>
                <c:pt idx="141">
                  <c:v>1.4216776846217871</c:v>
                </c:pt>
                <c:pt idx="142">
                  <c:v>1.4299755303814212</c:v>
                </c:pt>
                <c:pt idx="143">
                  <c:v>1.4383352287859625</c:v>
                </c:pt>
                <c:pt idx="144">
                  <c:v>1.4459020131953462</c:v>
                </c:pt>
                <c:pt idx="145">
                  <c:v>1.4552684954905524</c:v>
                </c:pt>
                <c:pt idx="146">
                  <c:v>1.4638774285796894</c:v>
                </c:pt>
                <c:pt idx="147">
                  <c:v>1.4706698584681903</c:v>
                </c:pt>
                <c:pt idx="148">
                  <c:v>1.4788616528090415</c:v>
                </c:pt>
                <c:pt idx="149">
                  <c:v>1.486277382548717</c:v>
                </c:pt>
                <c:pt idx="150">
                  <c:v>1.4922161553171818</c:v>
                </c:pt>
                <c:pt idx="151">
                  <c:v>1.5007018785042714</c:v>
                </c:pt>
                <c:pt idx="152">
                  <c:v>1.5094233571003732</c:v>
                </c:pt>
                <c:pt idx="153">
                  <c:v>1.5182305841160224</c:v>
                </c:pt>
                <c:pt idx="154">
                  <c:v>1.5298430632212023</c:v>
                </c:pt>
                <c:pt idx="155">
                  <c:v>1.5396349566847289</c:v>
                </c:pt>
                <c:pt idx="156">
                  <c:v>1.5502164857521983</c:v>
                </c:pt>
                <c:pt idx="157">
                  <c:v>1.5610367571756585</c:v>
                </c:pt>
                <c:pt idx="158">
                  <c:v>1.5700516256802164</c:v>
                </c:pt>
                <c:pt idx="159">
                  <c:v>1.5828514033452905</c:v>
                </c:pt>
                <c:pt idx="160">
                  <c:v>1.5950310551702778</c:v>
                </c:pt>
                <c:pt idx="161">
                  <c:v>1.6044317445102667</c:v>
                </c:pt>
                <c:pt idx="162">
                  <c:v>1.6171102523786529</c:v>
                </c:pt>
                <c:pt idx="163">
                  <c:v>1.6280014204686686</c:v>
                </c:pt>
                <c:pt idx="164">
                  <c:v>1.637694861934377</c:v>
                </c:pt>
                <c:pt idx="165">
                  <c:v>1.6479913838009141</c:v>
                </c:pt>
                <c:pt idx="166">
                  <c:v>1.6567737250517844</c:v>
                </c:pt>
                <c:pt idx="167">
                  <c:v>1.667278507004964</c:v>
                </c:pt>
                <c:pt idx="168">
                  <c:v>1.6787348989914777</c:v>
                </c:pt>
                <c:pt idx="169">
                  <c:v>1.688148717726391</c:v>
                </c:pt>
                <c:pt idx="170">
                  <c:v>1.6964662500951322</c:v>
                </c:pt>
                <c:pt idx="171">
                  <c:v>1.706080768291234</c:v>
                </c:pt>
                <c:pt idx="172">
                  <c:v>1.7128962042722415</c:v>
                </c:pt>
                <c:pt idx="173">
                  <c:v>1.7217131484160639</c:v>
                </c:pt>
                <c:pt idx="174">
                  <c:v>1.7296972657555965</c:v>
                </c:pt>
                <c:pt idx="175">
                  <c:v>1.7375547642374216</c:v>
                </c:pt>
                <c:pt idx="176">
                  <c:v>1.7472180658943641</c:v>
                </c:pt>
                <c:pt idx="177">
                  <c:v>1.7556232647976227</c:v>
                </c:pt>
                <c:pt idx="178">
                  <c:v>1.7643964903891471</c:v>
                </c:pt>
                <c:pt idx="179">
                  <c:v>1.7720819955512861</c:v>
                </c:pt>
                <c:pt idx="180">
                  <c:v>1.7788677361760807</c:v>
                </c:pt>
                <c:pt idx="181">
                  <c:v>1.7868551727967452</c:v>
                </c:pt>
                <c:pt idx="182">
                  <c:v>1.7935696760251179</c:v>
                </c:pt>
                <c:pt idx="183">
                  <c:v>1.801819111749823</c:v>
                </c:pt>
                <c:pt idx="184">
                  <c:v>1.8079088338405505</c:v>
                </c:pt>
                <c:pt idx="185">
                  <c:v>1.8169753425930109</c:v>
                </c:pt>
                <c:pt idx="186">
                  <c:v>1.8250605529684787</c:v>
                </c:pt>
                <c:pt idx="187">
                  <c:v>1.8329669669157262</c:v>
                </c:pt>
                <c:pt idx="188">
                  <c:v>1.8455931160298125</c:v>
                </c:pt>
                <c:pt idx="189">
                  <c:v>1.8571093874304565</c:v>
                </c:pt>
                <c:pt idx="190">
                  <c:v>1.8691845271144762</c:v>
                </c:pt>
                <c:pt idx="191">
                  <c:v>1.8820314391746482</c:v>
                </c:pt>
                <c:pt idx="192">
                  <c:v>1.8963299551308583</c:v>
                </c:pt>
                <c:pt idx="193">
                  <c:v>1.9082767335135888</c:v>
                </c:pt>
                <c:pt idx="194">
                  <c:v>1.9243426422573471</c:v>
                </c:pt>
                <c:pt idx="195">
                  <c:v>1.9379601798300905</c:v>
                </c:pt>
                <c:pt idx="196">
                  <c:v>1.9545365491939426</c:v>
                </c:pt>
                <c:pt idx="197">
                  <c:v>1.9667920472267608</c:v>
                </c:pt>
                <c:pt idx="198">
                  <c:v>1.982520540269737</c:v>
                </c:pt>
                <c:pt idx="199">
                  <c:v>1.9986506927799139</c:v>
                </c:pt>
                <c:pt idx="200">
                  <c:v>2.0114666140342705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AA-4719-BD2C-98590091B137}"/>
            </c:ext>
          </c:extLst>
        </c:ser>
        <c:ser>
          <c:idx val="6"/>
          <c:order val="2"/>
          <c:tx>
            <c:strRef>
              <c:f>'Case 1'!$J$1</c:f>
              <c:strCache>
                <c:ptCount val="1"/>
                <c:pt idx="0">
                  <c:v>SWR(D/a=2.083, Core=140#43)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1'!$J$2:$J$202</c:f>
              <c:numCache>
                <c:formatCode>General</c:formatCode>
                <c:ptCount val="201"/>
                <c:pt idx="1">
                  <c:v>1.045037503929144</c:v>
                </c:pt>
                <c:pt idx="2">
                  <c:v>1.0068088065329435</c:v>
                </c:pt>
                <c:pt idx="3">
                  <c:v>1.0367797323986354</c:v>
                </c:pt>
                <c:pt idx="4">
                  <c:v>1.0602134923609765</c:v>
                </c:pt>
                <c:pt idx="5">
                  <c:v>1.0816374877274362</c:v>
                </c:pt>
                <c:pt idx="6">
                  <c:v>1.103126602588347</c:v>
                </c:pt>
                <c:pt idx="7">
                  <c:v>1.1242738277254549</c:v>
                </c:pt>
                <c:pt idx="8">
                  <c:v>1.1449318278716798</c:v>
                </c:pt>
                <c:pt idx="9">
                  <c:v>1.166330228988548</c:v>
                </c:pt>
                <c:pt idx="10">
                  <c:v>1.1881537430541886</c:v>
                </c:pt>
                <c:pt idx="11">
                  <c:v>1.2102687935845959</c:v>
                </c:pt>
                <c:pt idx="12">
                  <c:v>1.2317087981908073</c:v>
                </c:pt>
                <c:pt idx="13">
                  <c:v>1.2545981144450395</c:v>
                </c:pt>
                <c:pt idx="14">
                  <c:v>1.2766498594744071</c:v>
                </c:pt>
                <c:pt idx="15">
                  <c:v>1.3011140212301862</c:v>
                </c:pt>
                <c:pt idx="16">
                  <c:v>1.3239572437459999</c:v>
                </c:pt>
                <c:pt idx="17">
                  <c:v>1.3479070528911909</c:v>
                </c:pt>
                <c:pt idx="18">
                  <c:v>1.3720804169827885</c:v>
                </c:pt>
                <c:pt idx="19">
                  <c:v>1.3952478517660485</c:v>
                </c:pt>
                <c:pt idx="20">
                  <c:v>1.4204421730890273</c:v>
                </c:pt>
                <c:pt idx="21">
                  <c:v>1.4450422380074854</c:v>
                </c:pt>
                <c:pt idx="22">
                  <c:v>1.4708370395558028</c:v>
                </c:pt>
                <c:pt idx="23">
                  <c:v>1.4969875332512426</c:v>
                </c:pt>
                <c:pt idx="24">
                  <c:v>1.5231994832486466</c:v>
                </c:pt>
                <c:pt idx="25">
                  <c:v>1.5499693004181032</c:v>
                </c:pt>
                <c:pt idx="26">
                  <c:v>1.5766383476427046</c:v>
                </c:pt>
                <c:pt idx="27">
                  <c:v>1.6029208892068838</c:v>
                </c:pt>
                <c:pt idx="28">
                  <c:v>1.6309481895006179</c:v>
                </c:pt>
                <c:pt idx="29">
                  <c:v>1.6583623224804611</c:v>
                </c:pt>
                <c:pt idx="30">
                  <c:v>1.6851511385930904</c:v>
                </c:pt>
                <c:pt idx="31">
                  <c:v>1.7152288459782365</c:v>
                </c:pt>
                <c:pt idx="32">
                  <c:v>1.74319316587714</c:v>
                </c:pt>
                <c:pt idx="33">
                  <c:v>1.7710797887331149</c:v>
                </c:pt>
                <c:pt idx="34">
                  <c:v>1.8003002494361258</c:v>
                </c:pt>
                <c:pt idx="35">
                  <c:v>1.831631195883078</c:v>
                </c:pt>
                <c:pt idx="36">
                  <c:v>1.8571530164296308</c:v>
                </c:pt>
                <c:pt idx="37">
                  <c:v>1.8863086079053597</c:v>
                </c:pt>
                <c:pt idx="38">
                  <c:v>1.9169488131913004</c:v>
                </c:pt>
                <c:pt idx="39">
                  <c:v>1.9522125456099364</c:v>
                </c:pt>
                <c:pt idx="40">
                  <c:v>1.982359257931116</c:v>
                </c:pt>
                <c:pt idx="41">
                  <c:v>2.0127733902117839</c:v>
                </c:pt>
                <c:pt idx="42">
                  <c:v>2.0504214767834825</c:v>
                </c:pt>
                <c:pt idx="43">
                  <c:v>2.0788467784073745</c:v>
                </c:pt>
                <c:pt idx="44">
                  <c:v>2.1070334550542276</c:v>
                </c:pt>
                <c:pt idx="45">
                  <c:v>2.1400632831447584</c:v>
                </c:pt>
                <c:pt idx="46">
                  <c:v>2.17776655060741</c:v>
                </c:pt>
                <c:pt idx="47">
                  <c:v>2.215304114449423</c:v>
                </c:pt>
                <c:pt idx="48">
                  <c:v>2.2420553238488079</c:v>
                </c:pt>
                <c:pt idx="49">
                  <c:v>2.2806730399484243</c:v>
                </c:pt>
                <c:pt idx="50">
                  <c:v>2.3164867387811623</c:v>
                </c:pt>
                <c:pt idx="51">
                  <c:v>2.3467294777284184</c:v>
                </c:pt>
                <c:pt idx="52">
                  <c:v>2.382647823562583</c:v>
                </c:pt>
                <c:pt idx="53">
                  <c:v>2.4133614302478468</c:v>
                </c:pt>
                <c:pt idx="54">
                  <c:v>2.4472234200981595</c:v>
                </c:pt>
                <c:pt idx="55">
                  <c:v>2.4823867187417297</c:v>
                </c:pt>
                <c:pt idx="56">
                  <c:v>2.5218793897548171</c:v>
                </c:pt>
                <c:pt idx="57">
                  <c:v>2.5569099783095646</c:v>
                </c:pt>
                <c:pt idx="58">
                  <c:v>2.5922282957912595</c:v>
                </c:pt>
                <c:pt idx="59">
                  <c:v>2.6292543585763908</c:v>
                </c:pt>
                <c:pt idx="60">
                  <c:v>2.663835299671772</c:v>
                </c:pt>
                <c:pt idx="61">
                  <c:v>2.7000488586534375</c:v>
                </c:pt>
                <c:pt idx="62">
                  <c:v>2.739439349950159</c:v>
                </c:pt>
                <c:pt idx="63">
                  <c:v>2.7744859557345425</c:v>
                </c:pt>
                <c:pt idx="64">
                  <c:v>2.8128151002578052</c:v>
                </c:pt>
                <c:pt idx="65">
                  <c:v>2.8496735165582505</c:v>
                </c:pt>
                <c:pt idx="66">
                  <c:v>2.888025603095544</c:v>
                </c:pt>
                <c:pt idx="67">
                  <c:v>2.9231259216648389</c:v>
                </c:pt>
                <c:pt idx="68">
                  <c:v>2.9651786642192737</c:v>
                </c:pt>
                <c:pt idx="69">
                  <c:v>3.0033747489433176</c:v>
                </c:pt>
                <c:pt idx="70">
                  <c:v>3.0397912684323471</c:v>
                </c:pt>
                <c:pt idx="71">
                  <c:v>3.0795843060616326</c:v>
                </c:pt>
                <c:pt idx="72">
                  <c:v>3.1173902143942489</c:v>
                </c:pt>
                <c:pt idx="73">
                  <c:v>3.1604344333629615</c:v>
                </c:pt>
                <c:pt idx="74">
                  <c:v>3.1956985623535767</c:v>
                </c:pt>
                <c:pt idx="75">
                  <c:v>3.2364195954766499</c:v>
                </c:pt>
                <c:pt idx="76">
                  <c:v>3.2743794993944193</c:v>
                </c:pt>
                <c:pt idx="77">
                  <c:v>3.3164064836591982</c:v>
                </c:pt>
                <c:pt idx="78">
                  <c:v>3.353075455642899</c:v>
                </c:pt>
                <c:pt idx="79">
                  <c:v>3.3966338829566234</c:v>
                </c:pt>
                <c:pt idx="80">
                  <c:v>3.433942069514142</c:v>
                </c:pt>
                <c:pt idx="81">
                  <c:v>3.4758216517506519</c:v>
                </c:pt>
                <c:pt idx="82">
                  <c:v>3.5149918611212647</c:v>
                </c:pt>
                <c:pt idx="83">
                  <c:v>3.5528919981790952</c:v>
                </c:pt>
                <c:pt idx="84">
                  <c:v>3.5964593477229005</c:v>
                </c:pt>
                <c:pt idx="85">
                  <c:v>3.6375067704027191</c:v>
                </c:pt>
                <c:pt idx="86">
                  <c:v>3.6755180954538735</c:v>
                </c:pt>
                <c:pt idx="87">
                  <c:v>3.7144003135442585</c:v>
                </c:pt>
                <c:pt idx="88">
                  <c:v>3.7579994863040564</c:v>
                </c:pt>
                <c:pt idx="89">
                  <c:v>3.7970088853047224</c:v>
                </c:pt>
                <c:pt idx="90">
                  <c:v>3.8280898823127987</c:v>
                </c:pt>
                <c:pt idx="91">
                  <c:v>3.8735828999273054</c:v>
                </c:pt>
                <c:pt idx="92">
                  <c:v>3.9174304243112417</c:v>
                </c:pt>
                <c:pt idx="93">
                  <c:v>3.957297217942024</c:v>
                </c:pt>
                <c:pt idx="94">
                  <c:v>4.0072065565900745</c:v>
                </c:pt>
                <c:pt idx="95">
                  <c:v>4.0442525898511876</c:v>
                </c:pt>
                <c:pt idx="96">
                  <c:v>4.0809131027467629</c:v>
                </c:pt>
                <c:pt idx="97">
                  <c:v>4.1199765438855591</c:v>
                </c:pt>
                <c:pt idx="98">
                  <c:v>4.1615473065754145</c:v>
                </c:pt>
                <c:pt idx="99">
                  <c:v>4.1995886827539746</c:v>
                </c:pt>
                <c:pt idx="100">
                  <c:v>4.231763996773835</c:v>
                </c:pt>
                <c:pt idx="101">
                  <c:v>4.2804090544138846</c:v>
                </c:pt>
                <c:pt idx="102">
                  <c:v>4.321900901670527</c:v>
                </c:pt>
                <c:pt idx="103">
                  <c:v>4.3617214778210158</c:v>
                </c:pt>
                <c:pt idx="104">
                  <c:v>4.4034456518887275</c:v>
                </c:pt>
                <c:pt idx="105">
                  <c:v>4.4449961416949977</c:v>
                </c:pt>
                <c:pt idx="106">
                  <c:v>4.4877392448135636</c:v>
                </c:pt>
                <c:pt idx="107">
                  <c:v>4.5245320686026176</c:v>
                </c:pt>
                <c:pt idx="108">
                  <c:v>4.5683292516640162</c:v>
                </c:pt>
                <c:pt idx="109">
                  <c:v>4.609128254442874</c:v>
                </c:pt>
                <c:pt idx="110">
                  <c:v>4.6540554193033588</c:v>
                </c:pt>
                <c:pt idx="111">
                  <c:v>4.6933981096448099</c:v>
                </c:pt>
                <c:pt idx="112">
                  <c:v>4.7412444135629075</c:v>
                </c:pt>
                <c:pt idx="113">
                  <c:v>4.7776038804289716</c:v>
                </c:pt>
                <c:pt idx="114">
                  <c:v>4.8142146195113247</c:v>
                </c:pt>
                <c:pt idx="115">
                  <c:v>4.8654521762232301</c:v>
                </c:pt>
                <c:pt idx="116">
                  <c:v>4.9071618209813792</c:v>
                </c:pt>
                <c:pt idx="117">
                  <c:v>4.9430234076858239</c:v>
                </c:pt>
                <c:pt idx="118">
                  <c:v>4.9899744300351161</c:v>
                </c:pt>
                <c:pt idx="119">
                  <c:v>5.0322266224728915</c:v>
                </c:pt>
                <c:pt idx="120">
                  <c:v>5.0708456668419348</c:v>
                </c:pt>
                <c:pt idx="121">
                  <c:v>5.1194615183272782</c:v>
                </c:pt>
                <c:pt idx="122">
                  <c:v>5.16372994181578</c:v>
                </c:pt>
                <c:pt idx="123">
                  <c:v>5.2209560789501239</c:v>
                </c:pt>
                <c:pt idx="124">
                  <c:v>5.2433554457860003</c:v>
                </c:pt>
                <c:pt idx="125">
                  <c:v>5.2899368855161732</c:v>
                </c:pt>
                <c:pt idx="126">
                  <c:v>5.3310727149221799</c:v>
                </c:pt>
                <c:pt idx="127">
                  <c:v>5.3646511706071429</c:v>
                </c:pt>
                <c:pt idx="128">
                  <c:v>5.4120569070046933</c:v>
                </c:pt>
                <c:pt idx="129">
                  <c:v>5.4735657937020825</c:v>
                </c:pt>
                <c:pt idx="130">
                  <c:v>5.5241371202913827</c:v>
                </c:pt>
                <c:pt idx="131">
                  <c:v>5.549033704591646</c:v>
                </c:pt>
                <c:pt idx="132">
                  <c:v>5.6045493367410808</c:v>
                </c:pt>
                <c:pt idx="133">
                  <c:v>5.6430451080552144</c:v>
                </c:pt>
                <c:pt idx="134">
                  <c:v>5.6880365836618614</c:v>
                </c:pt>
                <c:pt idx="135">
                  <c:v>5.7250829414641169</c:v>
                </c:pt>
                <c:pt idx="136">
                  <c:v>5.7769108772313267</c:v>
                </c:pt>
                <c:pt idx="137">
                  <c:v>5.8262257404993703</c:v>
                </c:pt>
                <c:pt idx="138">
                  <c:v>5.8708410971529679</c:v>
                </c:pt>
                <c:pt idx="139">
                  <c:v>5.9125005446634802</c:v>
                </c:pt>
                <c:pt idx="140">
                  <c:v>5.9537114588523679</c:v>
                </c:pt>
                <c:pt idx="141">
                  <c:v>6.0081474207722367</c:v>
                </c:pt>
                <c:pt idx="142">
                  <c:v>6.048714221603559</c:v>
                </c:pt>
                <c:pt idx="143">
                  <c:v>6.089918338387271</c:v>
                </c:pt>
                <c:pt idx="144">
                  <c:v>6.1321423825416259</c:v>
                </c:pt>
                <c:pt idx="145">
                  <c:v>6.1777451160023791</c:v>
                </c:pt>
                <c:pt idx="146">
                  <c:v>6.2299091252609777</c:v>
                </c:pt>
                <c:pt idx="147">
                  <c:v>6.2656836405086125</c:v>
                </c:pt>
                <c:pt idx="148">
                  <c:v>6.3066452523307515</c:v>
                </c:pt>
                <c:pt idx="149">
                  <c:v>6.346013244692668</c:v>
                </c:pt>
                <c:pt idx="150">
                  <c:v>6.3940374710861851</c:v>
                </c:pt>
                <c:pt idx="151">
                  <c:v>6.4278832042404792</c:v>
                </c:pt>
                <c:pt idx="152">
                  <c:v>6.468976633329131</c:v>
                </c:pt>
                <c:pt idx="153">
                  <c:v>6.5200021391062819</c:v>
                </c:pt>
                <c:pt idx="154">
                  <c:v>6.5715920987450067</c:v>
                </c:pt>
                <c:pt idx="155">
                  <c:v>6.6036010243875838</c:v>
                </c:pt>
                <c:pt idx="156">
                  <c:v>6.6474553858481729</c:v>
                </c:pt>
                <c:pt idx="157">
                  <c:v>6.6885397540183025</c:v>
                </c:pt>
                <c:pt idx="158">
                  <c:v>6.739254913443653</c:v>
                </c:pt>
                <c:pt idx="159">
                  <c:v>6.7738816266005051</c:v>
                </c:pt>
                <c:pt idx="160">
                  <c:v>6.8351356077196588</c:v>
                </c:pt>
                <c:pt idx="161">
                  <c:v>6.8941820214822371</c:v>
                </c:pt>
                <c:pt idx="162">
                  <c:v>6.9550370742837524</c:v>
                </c:pt>
                <c:pt idx="163">
                  <c:v>7.0018884593801634</c:v>
                </c:pt>
                <c:pt idx="164">
                  <c:v>7.0306512141415221</c:v>
                </c:pt>
                <c:pt idx="165">
                  <c:v>7.1019130194710307</c:v>
                </c:pt>
                <c:pt idx="166">
                  <c:v>7.1478077543092606</c:v>
                </c:pt>
                <c:pt idx="167">
                  <c:v>7.1907832644834606</c:v>
                </c:pt>
                <c:pt idx="168">
                  <c:v>7.2375959737941411</c:v>
                </c:pt>
                <c:pt idx="169">
                  <c:v>7.2763938875245602</c:v>
                </c:pt>
                <c:pt idx="170">
                  <c:v>7.3190375916580397</c:v>
                </c:pt>
                <c:pt idx="171">
                  <c:v>7.3622902810922541</c:v>
                </c:pt>
                <c:pt idx="172">
                  <c:v>7.4059407880333481</c:v>
                </c:pt>
                <c:pt idx="173">
                  <c:v>7.4158340826000417</c:v>
                </c:pt>
                <c:pt idx="174">
                  <c:v>7.4530182371870319</c:v>
                </c:pt>
                <c:pt idx="175">
                  <c:v>7.4914585659402624</c:v>
                </c:pt>
                <c:pt idx="176">
                  <c:v>7.504761181431082</c:v>
                </c:pt>
                <c:pt idx="177">
                  <c:v>7.521315196756043</c:v>
                </c:pt>
                <c:pt idx="178">
                  <c:v>7.5561529782986137</c:v>
                </c:pt>
                <c:pt idx="179">
                  <c:v>7.5842453310322586</c:v>
                </c:pt>
                <c:pt idx="180">
                  <c:v>7.6128211597941284</c:v>
                </c:pt>
                <c:pt idx="181">
                  <c:v>7.6671895746786296</c:v>
                </c:pt>
                <c:pt idx="182">
                  <c:v>7.692401384481407</c:v>
                </c:pt>
                <c:pt idx="183">
                  <c:v>7.7501436611729533</c:v>
                </c:pt>
                <c:pt idx="184">
                  <c:v>7.809022688243564</c:v>
                </c:pt>
                <c:pt idx="185">
                  <c:v>7.8532860279807712</c:v>
                </c:pt>
                <c:pt idx="186">
                  <c:v>7.9155426407871214</c:v>
                </c:pt>
                <c:pt idx="187">
                  <c:v>7.9921163509794324</c:v>
                </c:pt>
                <c:pt idx="188">
                  <c:v>8.0531445126125423</c:v>
                </c:pt>
                <c:pt idx="189">
                  <c:v>8.1211663468597806</c:v>
                </c:pt>
                <c:pt idx="190">
                  <c:v>8.1918204823300229</c:v>
                </c:pt>
                <c:pt idx="191">
                  <c:v>8.2586688156332624</c:v>
                </c:pt>
                <c:pt idx="192">
                  <c:v>8.3252812370780447</c:v>
                </c:pt>
                <c:pt idx="193">
                  <c:v>8.4063160631861304</c:v>
                </c:pt>
                <c:pt idx="194">
                  <c:v>8.4316501495250868</c:v>
                </c:pt>
                <c:pt idx="195">
                  <c:v>8.5123769732826222</c:v>
                </c:pt>
                <c:pt idx="196">
                  <c:v>8.5794979184450053</c:v>
                </c:pt>
                <c:pt idx="197">
                  <c:v>8.6467861377958677</c:v>
                </c:pt>
                <c:pt idx="198">
                  <c:v>8.7114337853947017</c:v>
                </c:pt>
                <c:pt idx="199">
                  <c:v>8.765446999146377</c:v>
                </c:pt>
                <c:pt idx="200">
                  <c:v>8.8139696631487876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AA-4719-BD2C-98590091B137}"/>
            </c:ext>
          </c:extLst>
        </c:ser>
        <c:ser>
          <c:idx val="5"/>
          <c:order val="3"/>
          <c:tx>
            <c:strRef>
              <c:f>Case6!$J$1</c:f>
              <c:strCache>
                <c:ptCount val="1"/>
                <c:pt idx="0">
                  <c:v>SWR(D/a=3.938, Core=240#43)</c:v>
                </c:pt>
              </c:strCache>
            </c:strRef>
          </c:tx>
          <c:marker>
            <c:symbol val="none"/>
          </c:marker>
          <c:xVal>
            <c:numRef>
              <c:f>Case6!$A$2:$A$202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Case6!$J$2:$J$202</c:f>
              <c:numCache>
                <c:formatCode>General</c:formatCode>
                <c:ptCount val="201"/>
                <c:pt idx="1">
                  <c:v>1.0560919863446867</c:v>
                </c:pt>
                <c:pt idx="2">
                  <c:v>1.0276199035280449</c:v>
                </c:pt>
                <c:pt idx="3">
                  <c:v>1.0202040608121725</c:v>
                </c:pt>
                <c:pt idx="4">
                  <c:v>1.0176047515791669</c:v>
                </c:pt>
                <c:pt idx="5">
                  <c:v>1.0179748569371108</c:v>
                </c:pt>
                <c:pt idx="6">
                  <c:v>1.0186071076182399</c:v>
                </c:pt>
                <c:pt idx="7">
                  <c:v>1.0191968246173413</c:v>
                </c:pt>
                <c:pt idx="8">
                  <c:v>1.0200051519119722</c:v>
                </c:pt>
                <c:pt idx="9">
                  <c:v>1.0220420809108735</c:v>
                </c:pt>
                <c:pt idx="10">
                  <c:v>1.0232660208247195</c:v>
                </c:pt>
                <c:pt idx="11">
                  <c:v>1.0242897279377965</c:v>
                </c:pt>
                <c:pt idx="12">
                  <c:v>1.0265472461254723</c:v>
                </c:pt>
                <c:pt idx="13">
                  <c:v>1.0284105532341561</c:v>
                </c:pt>
                <c:pt idx="14">
                  <c:v>1.0300803232296902</c:v>
                </c:pt>
                <c:pt idx="15">
                  <c:v>1.0311593017715319</c:v>
                </c:pt>
                <c:pt idx="16">
                  <c:v>1.0334488851207531</c:v>
                </c:pt>
                <c:pt idx="17">
                  <c:v>1.0347348575266895</c:v>
                </c:pt>
                <c:pt idx="18">
                  <c:v>1.0361729259917256</c:v>
                </c:pt>
                <c:pt idx="19">
                  <c:v>1.038308806336611</c:v>
                </c:pt>
                <c:pt idx="20">
                  <c:v>1.0399979708811486</c:v>
                </c:pt>
                <c:pt idx="21">
                  <c:v>1.0412241828852771</c:v>
                </c:pt>
                <c:pt idx="22">
                  <c:v>1.0439860661824292</c:v>
                </c:pt>
                <c:pt idx="23">
                  <c:v>1.0463351853098319</c:v>
                </c:pt>
                <c:pt idx="24">
                  <c:v>1.0476318865446037</c:v>
                </c:pt>
                <c:pt idx="25">
                  <c:v>1.0504642119066965</c:v>
                </c:pt>
                <c:pt idx="26">
                  <c:v>1.0516164849951191</c:v>
                </c:pt>
                <c:pt idx="27">
                  <c:v>1.0531265386012472</c:v>
                </c:pt>
                <c:pt idx="28">
                  <c:v>1.055622400224782</c:v>
                </c:pt>
                <c:pt idx="29">
                  <c:v>1.0573847021056324</c:v>
                </c:pt>
                <c:pt idx="30">
                  <c:v>1.0581295313051391</c:v>
                </c:pt>
                <c:pt idx="31">
                  <c:v>1.0633289040811638</c:v>
                </c:pt>
                <c:pt idx="32">
                  <c:v>1.0628166509387909</c:v>
                </c:pt>
                <c:pt idx="33">
                  <c:v>1.0638466026336746</c:v>
                </c:pt>
                <c:pt idx="34">
                  <c:v>1.0681166291832684</c:v>
                </c:pt>
                <c:pt idx="35">
                  <c:v>1.0728125121589527</c:v>
                </c:pt>
                <c:pt idx="36">
                  <c:v>1.0748032873447899</c:v>
                </c:pt>
                <c:pt idx="37">
                  <c:v>1.0756356554912727</c:v>
                </c:pt>
                <c:pt idx="38">
                  <c:v>1.0799417407446554</c:v>
                </c:pt>
                <c:pt idx="39">
                  <c:v>1.0799417407446554</c:v>
                </c:pt>
                <c:pt idx="40">
                  <c:v>1.0806098784008211</c:v>
                </c:pt>
                <c:pt idx="41">
                  <c:v>1.0850317739428961</c:v>
                </c:pt>
                <c:pt idx="42">
                  <c:v>1.0881304023027298</c:v>
                </c:pt>
                <c:pt idx="43">
                  <c:v>1.0885806789335306</c:v>
                </c:pt>
                <c:pt idx="44">
                  <c:v>1.0917442701454088</c:v>
                </c:pt>
                <c:pt idx="45">
                  <c:v>1.093800926453296</c:v>
                </c:pt>
                <c:pt idx="46">
                  <c:v>1.0950999983933962</c:v>
                </c:pt>
                <c:pt idx="47">
                  <c:v>1.0971503253075348</c:v>
                </c:pt>
                <c:pt idx="48">
                  <c:v>1.097517326392671</c:v>
                </c:pt>
                <c:pt idx="49">
                  <c:v>1.0977868793429433</c:v>
                </c:pt>
                <c:pt idx="50">
                  <c:v>1.1011674794522401</c:v>
                </c:pt>
                <c:pt idx="51">
                  <c:v>1.1108621749928977</c:v>
                </c:pt>
                <c:pt idx="52">
                  <c:v>1.1210748938881814</c:v>
                </c:pt>
                <c:pt idx="53">
                  <c:v>1.1236105463147836</c:v>
                </c:pt>
                <c:pt idx="54">
                  <c:v>1.1268599639232451</c:v>
                </c:pt>
                <c:pt idx="55">
                  <c:v>1.1284564744922312</c:v>
                </c:pt>
                <c:pt idx="56">
                  <c:v>1.1320810554935483</c:v>
                </c:pt>
                <c:pt idx="57">
                  <c:v>1.1352799378843013</c:v>
                </c:pt>
                <c:pt idx="58">
                  <c:v>1.1382181731531857</c:v>
                </c:pt>
                <c:pt idx="59">
                  <c:v>1.1421630749260716</c:v>
                </c:pt>
                <c:pt idx="60">
                  <c:v>1.1466945111810336</c:v>
                </c:pt>
                <c:pt idx="61">
                  <c:v>1.1492668377482393</c:v>
                </c:pt>
                <c:pt idx="62">
                  <c:v>1.1527807121283089</c:v>
                </c:pt>
                <c:pt idx="63">
                  <c:v>1.1558398391108844</c:v>
                </c:pt>
                <c:pt idx="64">
                  <c:v>1.1588737156686164</c:v>
                </c:pt>
                <c:pt idx="65">
                  <c:v>1.1626072750516867</c:v>
                </c:pt>
                <c:pt idx="66">
                  <c:v>1.1650357560399029</c:v>
                </c:pt>
                <c:pt idx="67">
                  <c:v>1.1686556371496331</c:v>
                </c:pt>
                <c:pt idx="68">
                  <c:v>1.1709790698897213</c:v>
                </c:pt>
                <c:pt idx="69">
                  <c:v>1.1750309013141707</c:v>
                </c:pt>
                <c:pt idx="70">
                  <c:v>1.1782078910160534</c:v>
                </c:pt>
                <c:pt idx="71">
                  <c:v>1.181800202345622</c:v>
                </c:pt>
                <c:pt idx="72">
                  <c:v>1.18473531378043</c:v>
                </c:pt>
                <c:pt idx="73">
                  <c:v>1.1881419932466659</c:v>
                </c:pt>
                <c:pt idx="74">
                  <c:v>1.1907482254856332</c:v>
                </c:pt>
                <c:pt idx="75">
                  <c:v>1.1935350972095715</c:v>
                </c:pt>
                <c:pt idx="76">
                  <c:v>1.1975465464092223</c:v>
                </c:pt>
                <c:pt idx="77">
                  <c:v>1.2005955658195429</c:v>
                </c:pt>
                <c:pt idx="78">
                  <c:v>1.2043758533410753</c:v>
                </c:pt>
                <c:pt idx="79">
                  <c:v>1.2090413814535788</c:v>
                </c:pt>
                <c:pt idx="80">
                  <c:v>1.2123621101430675</c:v>
                </c:pt>
                <c:pt idx="81">
                  <c:v>1.2162301122390233</c:v>
                </c:pt>
                <c:pt idx="82">
                  <c:v>1.2195436673148528</c:v>
                </c:pt>
                <c:pt idx="83">
                  <c:v>1.2218789742346032</c:v>
                </c:pt>
                <c:pt idx="84">
                  <c:v>1.2271671522879022</c:v>
                </c:pt>
                <c:pt idx="85">
                  <c:v>1.2308507049429955</c:v>
                </c:pt>
                <c:pt idx="86">
                  <c:v>1.2344415227442398</c:v>
                </c:pt>
                <c:pt idx="87">
                  <c:v>1.2385878069929865</c:v>
                </c:pt>
                <c:pt idx="88">
                  <c:v>1.2415255776315834</c:v>
                </c:pt>
                <c:pt idx="89">
                  <c:v>1.2463197729168372</c:v>
                </c:pt>
                <c:pt idx="90">
                  <c:v>1.2496602382898125</c:v>
                </c:pt>
                <c:pt idx="91">
                  <c:v>1.253885124789929</c:v>
                </c:pt>
                <c:pt idx="92">
                  <c:v>1.2567905783446542</c:v>
                </c:pt>
                <c:pt idx="93">
                  <c:v>1.2614086902711299</c:v>
                </c:pt>
                <c:pt idx="94">
                  <c:v>1.2656553964458617</c:v>
                </c:pt>
                <c:pt idx="95">
                  <c:v>1.2685582093468741</c:v>
                </c:pt>
                <c:pt idx="96">
                  <c:v>1.2723793096859013</c:v>
                </c:pt>
                <c:pt idx="97">
                  <c:v>1.2760889899465924</c:v>
                </c:pt>
                <c:pt idx="98">
                  <c:v>1.2791592738853255</c:v>
                </c:pt>
                <c:pt idx="99">
                  <c:v>1.2837641625492124</c:v>
                </c:pt>
                <c:pt idx="100">
                  <c:v>1.2864922329150588</c:v>
                </c:pt>
                <c:pt idx="101">
                  <c:v>1.2886839059546789</c:v>
                </c:pt>
                <c:pt idx="102">
                  <c:v>1.291491269378888</c:v>
                </c:pt>
                <c:pt idx="103">
                  <c:v>1.293851229687355</c:v>
                </c:pt>
                <c:pt idx="104">
                  <c:v>1.2962881121254757</c:v>
                </c:pt>
                <c:pt idx="105">
                  <c:v>1.2977942721780324</c:v>
                </c:pt>
                <c:pt idx="106">
                  <c:v>1.2998406948183063</c:v>
                </c:pt>
                <c:pt idx="107">
                  <c:v>1.3006294212281233</c:v>
                </c:pt>
                <c:pt idx="108">
                  <c:v>1.2978315992982741</c:v>
                </c:pt>
                <c:pt idx="109">
                  <c:v>1.2962810364046495</c:v>
                </c:pt>
                <c:pt idx="110">
                  <c:v>1.2935350244373298</c:v>
                </c:pt>
                <c:pt idx="111">
                  <c:v>1.28999749683598</c:v>
                </c:pt>
                <c:pt idx="112">
                  <c:v>1.2823130725998004</c:v>
                </c:pt>
                <c:pt idx="113">
                  <c:v>1.2765303845794034</c:v>
                </c:pt>
                <c:pt idx="114">
                  <c:v>1.2695522567344766</c:v>
                </c:pt>
                <c:pt idx="115">
                  <c:v>1.2638128177097057</c:v>
                </c:pt>
                <c:pt idx="116">
                  <c:v>1.2545067897486784</c:v>
                </c:pt>
                <c:pt idx="117">
                  <c:v>1.2487441590937911</c:v>
                </c:pt>
                <c:pt idx="118">
                  <c:v>1.2521455037091302</c:v>
                </c:pt>
                <c:pt idx="119">
                  <c:v>1.267016179338265</c:v>
                </c:pt>
                <c:pt idx="120">
                  <c:v>1.2949518671583109</c:v>
                </c:pt>
                <c:pt idx="121">
                  <c:v>1.3257071360055621</c:v>
                </c:pt>
                <c:pt idx="122">
                  <c:v>1.3521553769375048</c:v>
                </c:pt>
                <c:pt idx="123">
                  <c:v>1.3738198836269215</c:v>
                </c:pt>
                <c:pt idx="124">
                  <c:v>1.3929248286816076</c:v>
                </c:pt>
                <c:pt idx="125">
                  <c:v>1.4092388566941845</c:v>
                </c:pt>
                <c:pt idx="126">
                  <c:v>1.4265615277339139</c:v>
                </c:pt>
                <c:pt idx="127">
                  <c:v>1.4439759497615381</c:v>
                </c:pt>
                <c:pt idx="128">
                  <c:v>1.4594315469222416</c:v>
                </c:pt>
                <c:pt idx="129">
                  <c:v>1.4729587142036868</c:v>
                </c:pt>
                <c:pt idx="130">
                  <c:v>1.4855561534912449</c:v>
                </c:pt>
                <c:pt idx="131">
                  <c:v>1.5010507232744994</c:v>
                </c:pt>
                <c:pt idx="132">
                  <c:v>1.5120400570825241</c:v>
                </c:pt>
                <c:pt idx="133">
                  <c:v>1.5218845481381518</c:v>
                </c:pt>
                <c:pt idx="134">
                  <c:v>1.5357996953783384</c:v>
                </c:pt>
                <c:pt idx="135">
                  <c:v>1.5422000447539581</c:v>
                </c:pt>
                <c:pt idx="136">
                  <c:v>1.5505659002001169</c:v>
                </c:pt>
                <c:pt idx="137">
                  <c:v>1.559957997035667</c:v>
                </c:pt>
                <c:pt idx="138">
                  <c:v>1.5685230662812506</c:v>
                </c:pt>
                <c:pt idx="139">
                  <c:v>1.5724497201857706</c:v>
                </c:pt>
                <c:pt idx="140">
                  <c:v>1.5804363169670994</c:v>
                </c:pt>
                <c:pt idx="141">
                  <c:v>1.5918202848932752</c:v>
                </c:pt>
                <c:pt idx="142">
                  <c:v>1.5977416470707018</c:v>
                </c:pt>
                <c:pt idx="143">
                  <c:v>1.6055300291682861</c:v>
                </c:pt>
                <c:pt idx="144">
                  <c:v>1.6147879348345153</c:v>
                </c:pt>
                <c:pt idx="145">
                  <c:v>1.6213769572409336</c:v>
                </c:pt>
                <c:pt idx="146">
                  <c:v>1.6269323837386653</c:v>
                </c:pt>
                <c:pt idx="147">
                  <c:v>1.6359154592259428</c:v>
                </c:pt>
                <c:pt idx="148">
                  <c:v>1.6437736899417681</c:v>
                </c:pt>
                <c:pt idx="149">
                  <c:v>1.6527705423618111</c:v>
                </c:pt>
                <c:pt idx="150">
                  <c:v>1.6617877452635184</c:v>
                </c:pt>
                <c:pt idx="151">
                  <c:v>1.6712457856119807</c:v>
                </c:pt>
                <c:pt idx="152">
                  <c:v>1.6799878546967133</c:v>
                </c:pt>
                <c:pt idx="153">
                  <c:v>1.6897277087293228</c:v>
                </c:pt>
                <c:pt idx="154">
                  <c:v>1.6975120607722505</c:v>
                </c:pt>
                <c:pt idx="155">
                  <c:v>1.7064420310892734</c:v>
                </c:pt>
                <c:pt idx="156">
                  <c:v>1.714543169648449</c:v>
                </c:pt>
                <c:pt idx="157">
                  <c:v>1.7233040574346907</c:v>
                </c:pt>
                <c:pt idx="158">
                  <c:v>1.7291389142908362</c:v>
                </c:pt>
                <c:pt idx="159">
                  <c:v>1.7388804751097577</c:v>
                </c:pt>
                <c:pt idx="160">
                  <c:v>1.748846514550535</c:v>
                </c:pt>
                <c:pt idx="161">
                  <c:v>1.754520538390653</c:v>
                </c:pt>
                <c:pt idx="162">
                  <c:v>1.7634325077068871</c:v>
                </c:pt>
                <c:pt idx="163">
                  <c:v>1.7705735679385661</c:v>
                </c:pt>
                <c:pt idx="164">
                  <c:v>1.7763535632392089</c:v>
                </c:pt>
                <c:pt idx="165">
                  <c:v>1.7858161137087363</c:v>
                </c:pt>
                <c:pt idx="166">
                  <c:v>1.7904296947182747</c:v>
                </c:pt>
                <c:pt idx="167">
                  <c:v>1.7956066177373222</c:v>
                </c:pt>
                <c:pt idx="168">
                  <c:v>1.7988368951114357</c:v>
                </c:pt>
                <c:pt idx="169">
                  <c:v>1.8047669513158882</c:v>
                </c:pt>
                <c:pt idx="170">
                  <c:v>1.8080171053554819</c:v>
                </c:pt>
                <c:pt idx="171">
                  <c:v>1.8117678946886668</c:v>
                </c:pt>
                <c:pt idx="172">
                  <c:v>1.8146535140887938</c:v>
                </c:pt>
                <c:pt idx="173">
                  <c:v>1.8164438501056726</c:v>
                </c:pt>
                <c:pt idx="174">
                  <c:v>1.8194704475056487</c:v>
                </c:pt>
                <c:pt idx="175">
                  <c:v>1.8217558495617592</c:v>
                </c:pt>
                <c:pt idx="176">
                  <c:v>1.8238252414475686</c:v>
                </c:pt>
                <c:pt idx="177">
                  <c:v>1.8228269100532153</c:v>
                </c:pt>
                <c:pt idx="178">
                  <c:v>1.8222354692025711</c:v>
                </c:pt>
                <c:pt idx="179">
                  <c:v>1.8217301657005958</c:v>
                </c:pt>
                <c:pt idx="180">
                  <c:v>1.8211066413178476</c:v>
                </c:pt>
                <c:pt idx="181">
                  <c:v>1.8206915230279859</c:v>
                </c:pt>
                <c:pt idx="182">
                  <c:v>1.8151504204541495</c:v>
                </c:pt>
                <c:pt idx="183">
                  <c:v>1.8106386323928483</c:v>
                </c:pt>
                <c:pt idx="184">
                  <c:v>1.8091099157359483</c:v>
                </c:pt>
                <c:pt idx="185">
                  <c:v>1.8062963363699682</c:v>
                </c:pt>
                <c:pt idx="186">
                  <c:v>1.8009453764621237</c:v>
                </c:pt>
                <c:pt idx="187">
                  <c:v>1.7952382384665964</c:v>
                </c:pt>
                <c:pt idx="188">
                  <c:v>1.7923751551701261</c:v>
                </c:pt>
                <c:pt idx="189">
                  <c:v>1.7880862233519823</c:v>
                </c:pt>
                <c:pt idx="190">
                  <c:v>1.7866877235545862</c:v>
                </c:pt>
                <c:pt idx="191">
                  <c:v>1.784843074669201</c:v>
                </c:pt>
                <c:pt idx="192">
                  <c:v>1.7834745809295158</c:v>
                </c:pt>
                <c:pt idx="193">
                  <c:v>1.7872512842262263</c:v>
                </c:pt>
                <c:pt idx="194">
                  <c:v>1.7908164025518334</c:v>
                </c:pt>
                <c:pt idx="195">
                  <c:v>1.7944333414602978</c:v>
                </c:pt>
                <c:pt idx="196">
                  <c:v>1.8048139420162645</c:v>
                </c:pt>
                <c:pt idx="197">
                  <c:v>1.816108143975401</c:v>
                </c:pt>
                <c:pt idx="198">
                  <c:v>1.8290384858881075</c:v>
                </c:pt>
                <c:pt idx="199">
                  <c:v>1.8450655449367237</c:v>
                </c:pt>
                <c:pt idx="200">
                  <c:v>1.8667925262821317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AA-4719-BD2C-98590091B137}"/>
            </c:ext>
          </c:extLst>
        </c:ser>
        <c:ser>
          <c:idx val="4"/>
          <c:order val="4"/>
          <c:tx>
            <c:strRef>
              <c:f>'Case 5'!$J$1</c:f>
              <c:strCache>
                <c:ptCount val="1"/>
                <c:pt idx="0">
                  <c:v>SWR(D/a=3.500, Core=240#43)</c:v>
                </c:pt>
              </c:strCache>
            </c:strRef>
          </c:tx>
          <c:marker>
            <c:symbol val="none"/>
          </c:marker>
          <c:xVal>
            <c:numRef>
              <c:f>'Case 5'!$A$2:$A$202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5'!$J$2:$J$202</c:f>
              <c:numCache>
                <c:formatCode>General</c:formatCode>
                <c:ptCount val="201"/>
                <c:pt idx="1">
                  <c:v>1.0565114332458287</c:v>
                </c:pt>
                <c:pt idx="2">
                  <c:v>1.0261646300415161</c:v>
                </c:pt>
                <c:pt idx="3">
                  <c:v>1.0178247338161057</c:v>
                </c:pt>
                <c:pt idx="4">
                  <c:v>1.0151898157754797</c:v>
                </c:pt>
                <c:pt idx="5">
                  <c:v>1.0149517064920204</c:v>
                </c:pt>
                <c:pt idx="6">
                  <c:v>1.0138984173102552</c:v>
                </c:pt>
                <c:pt idx="7">
                  <c:v>1.0137103459277512</c:v>
                </c:pt>
                <c:pt idx="8">
                  <c:v>1.0118727345982386</c:v>
                </c:pt>
                <c:pt idx="9">
                  <c:v>1.0135346594012036</c:v>
                </c:pt>
                <c:pt idx="10">
                  <c:v>1.0136956639882939</c:v>
                </c:pt>
                <c:pt idx="11">
                  <c:v>1.0134988481191616</c:v>
                </c:pt>
                <c:pt idx="12">
                  <c:v>1.0141589588663142</c:v>
                </c:pt>
                <c:pt idx="13">
                  <c:v>1.0145069233842017</c:v>
                </c:pt>
                <c:pt idx="14">
                  <c:v>1.0145069233842017</c:v>
                </c:pt>
                <c:pt idx="15">
                  <c:v>1.0147351304762442</c:v>
                </c:pt>
                <c:pt idx="16">
                  <c:v>1.0161285119918082</c:v>
                </c:pt>
                <c:pt idx="17">
                  <c:v>1.017349787638137</c:v>
                </c:pt>
                <c:pt idx="18">
                  <c:v>1.0167383517771527</c:v>
                </c:pt>
                <c:pt idx="19">
                  <c:v>1.0172158081192624</c:v>
                </c:pt>
                <c:pt idx="20">
                  <c:v>1.0179673251201136</c:v>
                </c:pt>
                <c:pt idx="21">
                  <c:v>1.0190440542767174</c:v>
                </c:pt>
                <c:pt idx="22">
                  <c:v>1.0200790503381862</c:v>
                </c:pt>
                <c:pt idx="23">
                  <c:v>1.0213010390284931</c:v>
                </c:pt>
                <c:pt idx="24">
                  <c:v>1.0207529393910608</c:v>
                </c:pt>
                <c:pt idx="25">
                  <c:v>1.0233261007504724</c:v>
                </c:pt>
                <c:pt idx="26">
                  <c:v>1.0242618496685287</c:v>
                </c:pt>
                <c:pt idx="27">
                  <c:v>1.0248988932706242</c:v>
                </c:pt>
                <c:pt idx="28">
                  <c:v>1.0257150388133403</c:v>
                </c:pt>
                <c:pt idx="29">
                  <c:v>1.0279412947276034</c:v>
                </c:pt>
                <c:pt idx="30">
                  <c:v>1.0279888356771365</c:v>
                </c:pt>
                <c:pt idx="31">
                  <c:v>1.0307043022715681</c:v>
                </c:pt>
                <c:pt idx="32">
                  <c:v>1.031500160414802</c:v>
                </c:pt>
                <c:pt idx="33">
                  <c:v>1.032761509321575</c:v>
                </c:pt>
                <c:pt idx="34">
                  <c:v>1.0346400475422672</c:v>
                </c:pt>
                <c:pt idx="35">
                  <c:v>1.0382691796676562</c:v>
                </c:pt>
                <c:pt idx="36">
                  <c:v>1.0395761248717064</c:v>
                </c:pt>
                <c:pt idx="37">
                  <c:v>1.0391383470481299</c:v>
                </c:pt>
                <c:pt idx="38">
                  <c:v>1.042390234377665</c:v>
                </c:pt>
                <c:pt idx="39">
                  <c:v>1.0444318299680475</c:v>
                </c:pt>
                <c:pt idx="40">
                  <c:v>1.0453827836488441</c:v>
                </c:pt>
                <c:pt idx="41">
                  <c:v>1.0464083284017942</c:v>
                </c:pt>
                <c:pt idx="42">
                  <c:v>1.0502615338558148</c:v>
                </c:pt>
                <c:pt idx="43">
                  <c:v>1.0504939233282373</c:v>
                </c:pt>
                <c:pt idx="44">
                  <c:v>1.0530065135832183</c:v>
                </c:pt>
                <c:pt idx="45">
                  <c:v>1.0553496153301989</c:v>
                </c:pt>
                <c:pt idx="46">
                  <c:v>1.0570155476194298</c:v>
                </c:pt>
                <c:pt idx="47">
                  <c:v>1.058919878401172</c:v>
                </c:pt>
                <c:pt idx="48">
                  <c:v>1.0606395324212314</c:v>
                </c:pt>
                <c:pt idx="49">
                  <c:v>1.0625858255103646</c:v>
                </c:pt>
                <c:pt idx="50">
                  <c:v>1.0687633542660564</c:v>
                </c:pt>
                <c:pt idx="51">
                  <c:v>1.0822560484372912</c:v>
                </c:pt>
                <c:pt idx="52">
                  <c:v>1.0900048870278756</c:v>
                </c:pt>
                <c:pt idx="53">
                  <c:v>1.0906338300480387</c:v>
                </c:pt>
                <c:pt idx="54">
                  <c:v>1.0908504639819954</c:v>
                </c:pt>
                <c:pt idx="55">
                  <c:v>1.0920952612265085</c:v>
                </c:pt>
                <c:pt idx="56">
                  <c:v>1.09504070522437</c:v>
                </c:pt>
                <c:pt idx="57">
                  <c:v>1.0982447298189026</c:v>
                </c:pt>
                <c:pt idx="58">
                  <c:v>1.101002175923977</c:v>
                </c:pt>
                <c:pt idx="59">
                  <c:v>1.1042345345141267</c:v>
                </c:pt>
                <c:pt idx="60">
                  <c:v>1.1065382075641874</c:v>
                </c:pt>
                <c:pt idx="61">
                  <c:v>1.109158512025519</c:v>
                </c:pt>
                <c:pt idx="62">
                  <c:v>1.1125321567291957</c:v>
                </c:pt>
                <c:pt idx="63">
                  <c:v>1.1148941514343325</c:v>
                </c:pt>
                <c:pt idx="64">
                  <c:v>1.1174442194346972</c:v>
                </c:pt>
                <c:pt idx="65">
                  <c:v>1.1209494426919637</c:v>
                </c:pt>
                <c:pt idx="66">
                  <c:v>1.1243688336442064</c:v>
                </c:pt>
                <c:pt idx="67">
                  <c:v>1.127635616390098</c:v>
                </c:pt>
                <c:pt idx="68">
                  <c:v>1.1305356422816994</c:v>
                </c:pt>
                <c:pt idx="69">
                  <c:v>1.1334460384492422</c:v>
                </c:pt>
                <c:pt idx="70">
                  <c:v>1.1366751951073173</c:v>
                </c:pt>
                <c:pt idx="71">
                  <c:v>1.1396838135046985</c:v>
                </c:pt>
                <c:pt idx="72">
                  <c:v>1.1440855466564284</c:v>
                </c:pt>
                <c:pt idx="73">
                  <c:v>1.1471531640191912</c:v>
                </c:pt>
                <c:pt idx="74">
                  <c:v>1.1512977664051947</c:v>
                </c:pt>
                <c:pt idx="75">
                  <c:v>1.1551278919866099</c:v>
                </c:pt>
                <c:pt idx="76">
                  <c:v>1.1579630809952481</c:v>
                </c:pt>
                <c:pt idx="77">
                  <c:v>1.1612215006708586</c:v>
                </c:pt>
                <c:pt idx="78">
                  <c:v>1.1662241741826698</c:v>
                </c:pt>
                <c:pt idx="79">
                  <c:v>1.1691764179833237</c:v>
                </c:pt>
                <c:pt idx="80">
                  <c:v>1.173261806859937</c:v>
                </c:pt>
                <c:pt idx="81">
                  <c:v>1.1779474986213196</c:v>
                </c:pt>
                <c:pt idx="82">
                  <c:v>1.1809107724294312</c:v>
                </c:pt>
                <c:pt idx="83">
                  <c:v>1.1856671104596619</c:v>
                </c:pt>
                <c:pt idx="84">
                  <c:v>1.1887149193402968</c:v>
                </c:pt>
                <c:pt idx="85">
                  <c:v>1.1934082379790674</c:v>
                </c:pt>
                <c:pt idx="86">
                  <c:v>1.1970926375492252</c:v>
                </c:pt>
                <c:pt idx="87">
                  <c:v>1.2006229769968602</c:v>
                </c:pt>
                <c:pt idx="88">
                  <c:v>1.2045400227909715</c:v>
                </c:pt>
                <c:pt idx="89">
                  <c:v>1.2081924987241617</c:v>
                </c:pt>
                <c:pt idx="90">
                  <c:v>1.2129835910183331</c:v>
                </c:pt>
                <c:pt idx="91">
                  <c:v>1.2167989464799505</c:v>
                </c:pt>
                <c:pt idx="92">
                  <c:v>1.220409078018271</c:v>
                </c:pt>
                <c:pt idx="93">
                  <c:v>1.2237217760378973</c:v>
                </c:pt>
                <c:pt idx="94">
                  <c:v>1.2284316166527189</c:v>
                </c:pt>
                <c:pt idx="95">
                  <c:v>1.2310889697852754</c:v>
                </c:pt>
                <c:pt idx="96">
                  <c:v>1.2349735924733534</c:v>
                </c:pt>
                <c:pt idx="97">
                  <c:v>1.2388479343147503</c:v>
                </c:pt>
                <c:pt idx="98">
                  <c:v>1.2405226725756984</c:v>
                </c:pt>
                <c:pt idx="99">
                  <c:v>1.2440715834902274</c:v>
                </c:pt>
                <c:pt idx="100">
                  <c:v>1.2462130275454038</c:v>
                </c:pt>
                <c:pt idx="101">
                  <c:v>1.2491668218400496</c:v>
                </c:pt>
                <c:pt idx="102">
                  <c:v>1.2514926735320184</c:v>
                </c:pt>
                <c:pt idx="103">
                  <c:v>1.2544253971885273</c:v>
                </c:pt>
                <c:pt idx="104">
                  <c:v>1.255879049366466</c:v>
                </c:pt>
                <c:pt idx="105">
                  <c:v>1.2562409363737448</c:v>
                </c:pt>
                <c:pt idx="106">
                  <c:v>1.2570659422554371</c:v>
                </c:pt>
                <c:pt idx="107">
                  <c:v>1.2572521497058453</c:v>
                </c:pt>
                <c:pt idx="108">
                  <c:v>1.2572008093582516</c:v>
                </c:pt>
                <c:pt idx="109">
                  <c:v>1.2550454627014822</c:v>
                </c:pt>
                <c:pt idx="110">
                  <c:v>1.2530187805017505</c:v>
                </c:pt>
                <c:pt idx="111">
                  <c:v>1.2501039820239059</c:v>
                </c:pt>
                <c:pt idx="112">
                  <c:v>1.2510867442568359</c:v>
                </c:pt>
                <c:pt idx="113">
                  <c:v>1.2551791326092858</c:v>
                </c:pt>
                <c:pt idx="114">
                  <c:v>1.2637891032879878</c:v>
                </c:pt>
                <c:pt idx="115">
                  <c:v>1.2736853565799902</c:v>
                </c:pt>
                <c:pt idx="116">
                  <c:v>1.2879664661690635</c:v>
                </c:pt>
                <c:pt idx="117">
                  <c:v>1.3076118527748457</c:v>
                </c:pt>
                <c:pt idx="118">
                  <c:v>1.3325792849114648</c:v>
                </c:pt>
                <c:pt idx="119">
                  <c:v>1.357880639361037</c:v>
                </c:pt>
                <c:pt idx="120">
                  <c:v>1.3800421046502869</c:v>
                </c:pt>
                <c:pt idx="121">
                  <c:v>1.3957177770502391</c:v>
                </c:pt>
                <c:pt idx="122">
                  <c:v>1.4046462751873565</c:v>
                </c:pt>
                <c:pt idx="123">
                  <c:v>1.4099413415853776</c:v>
                </c:pt>
                <c:pt idx="124">
                  <c:v>1.4267944209298153</c:v>
                </c:pt>
                <c:pt idx="125">
                  <c:v>1.4480598857335134</c:v>
                </c:pt>
                <c:pt idx="126">
                  <c:v>1.4614998066088363</c:v>
                </c:pt>
                <c:pt idx="127">
                  <c:v>1.4708479083963535</c:v>
                </c:pt>
                <c:pt idx="128">
                  <c:v>1.4765724648313288</c:v>
                </c:pt>
                <c:pt idx="129">
                  <c:v>1.4803980192213502</c:v>
                </c:pt>
                <c:pt idx="130">
                  <c:v>1.4861634859820583</c:v>
                </c:pt>
                <c:pt idx="131">
                  <c:v>1.4942775776105266</c:v>
                </c:pt>
                <c:pt idx="132">
                  <c:v>1.5001060260049504</c:v>
                </c:pt>
                <c:pt idx="133">
                  <c:v>1.5013079538830318</c:v>
                </c:pt>
                <c:pt idx="134">
                  <c:v>1.5093942026199105</c:v>
                </c:pt>
                <c:pt idx="135">
                  <c:v>1.51364886449539</c:v>
                </c:pt>
                <c:pt idx="136">
                  <c:v>1.5174664309911976</c:v>
                </c:pt>
                <c:pt idx="137">
                  <c:v>1.5218827165647415</c:v>
                </c:pt>
                <c:pt idx="138">
                  <c:v>1.5299735723177503</c:v>
                </c:pt>
                <c:pt idx="139">
                  <c:v>1.5320416751561012</c:v>
                </c:pt>
                <c:pt idx="140">
                  <c:v>1.5347154298998067</c:v>
                </c:pt>
                <c:pt idx="141">
                  <c:v>1.5405187649226626</c:v>
                </c:pt>
                <c:pt idx="142">
                  <c:v>1.5454985296413197</c:v>
                </c:pt>
                <c:pt idx="143">
                  <c:v>1.5491341171687776</c:v>
                </c:pt>
                <c:pt idx="144">
                  <c:v>1.5537831839338077</c:v>
                </c:pt>
                <c:pt idx="145">
                  <c:v>1.5572023933075054</c:v>
                </c:pt>
                <c:pt idx="146">
                  <c:v>1.5611135028266754</c:v>
                </c:pt>
                <c:pt idx="147">
                  <c:v>1.5655830558676089</c:v>
                </c:pt>
                <c:pt idx="148">
                  <c:v>1.5683929605568219</c:v>
                </c:pt>
                <c:pt idx="149">
                  <c:v>1.5720311288967024</c:v>
                </c:pt>
                <c:pt idx="150">
                  <c:v>1.577547083691909</c:v>
                </c:pt>
                <c:pt idx="151">
                  <c:v>1.5816407345497034</c:v>
                </c:pt>
                <c:pt idx="152">
                  <c:v>1.5871036949188913</c:v>
                </c:pt>
                <c:pt idx="153">
                  <c:v>1.5919942155044378</c:v>
                </c:pt>
                <c:pt idx="154">
                  <c:v>1.5957558032041483</c:v>
                </c:pt>
                <c:pt idx="155">
                  <c:v>1.5992081099031463</c:v>
                </c:pt>
                <c:pt idx="156">
                  <c:v>1.6031380522618615</c:v>
                </c:pt>
                <c:pt idx="157">
                  <c:v>1.6065420362074823</c:v>
                </c:pt>
                <c:pt idx="158">
                  <c:v>1.6100716201685719</c:v>
                </c:pt>
                <c:pt idx="159">
                  <c:v>1.6150931258408383</c:v>
                </c:pt>
                <c:pt idx="160">
                  <c:v>1.6173852760350866</c:v>
                </c:pt>
                <c:pt idx="161">
                  <c:v>1.6202071809898317</c:v>
                </c:pt>
                <c:pt idx="162">
                  <c:v>1.6221821799718383</c:v>
                </c:pt>
                <c:pt idx="163">
                  <c:v>1.6235940134793201</c:v>
                </c:pt>
                <c:pt idx="164">
                  <c:v>1.6271011486085638</c:v>
                </c:pt>
                <c:pt idx="165">
                  <c:v>1.627117651501409</c:v>
                </c:pt>
                <c:pt idx="166">
                  <c:v>1.628124143018409</c:v>
                </c:pt>
                <c:pt idx="167">
                  <c:v>1.6273910478483278</c:v>
                </c:pt>
                <c:pt idx="168">
                  <c:v>1.6288216317343955</c:v>
                </c:pt>
                <c:pt idx="169">
                  <c:v>1.6292013928633966</c:v>
                </c:pt>
                <c:pt idx="170">
                  <c:v>1.6297716217989995</c:v>
                </c:pt>
                <c:pt idx="171">
                  <c:v>1.6290500793452491</c:v>
                </c:pt>
                <c:pt idx="172">
                  <c:v>1.6280673113445618</c:v>
                </c:pt>
                <c:pt idx="173">
                  <c:v>1.626295043279818</c:v>
                </c:pt>
                <c:pt idx="174">
                  <c:v>1.6248795393612334</c:v>
                </c:pt>
                <c:pt idx="175">
                  <c:v>1.6234884308045177</c:v>
                </c:pt>
                <c:pt idx="176">
                  <c:v>1.6230115157318818</c:v>
                </c:pt>
                <c:pt idx="177">
                  <c:v>1.6194962508617325</c:v>
                </c:pt>
                <c:pt idx="178">
                  <c:v>1.6161817656258521</c:v>
                </c:pt>
                <c:pt idx="179">
                  <c:v>1.6141590308923222</c:v>
                </c:pt>
                <c:pt idx="180">
                  <c:v>1.6097108808473188</c:v>
                </c:pt>
                <c:pt idx="181">
                  <c:v>1.606593233321064</c:v>
                </c:pt>
                <c:pt idx="182">
                  <c:v>1.6015449125724097</c:v>
                </c:pt>
                <c:pt idx="183">
                  <c:v>1.5975249286676152</c:v>
                </c:pt>
                <c:pt idx="184">
                  <c:v>1.5924654108937031</c:v>
                </c:pt>
                <c:pt idx="185">
                  <c:v>1.5881540804173242</c:v>
                </c:pt>
                <c:pt idx="186">
                  <c:v>1.5832065014648862</c:v>
                </c:pt>
                <c:pt idx="187">
                  <c:v>1.5782675603569529</c:v>
                </c:pt>
                <c:pt idx="188">
                  <c:v>1.5725580584265055</c:v>
                </c:pt>
                <c:pt idx="189">
                  <c:v>1.5666891784094541</c:v>
                </c:pt>
                <c:pt idx="190">
                  <c:v>1.5634315734245925</c:v>
                </c:pt>
                <c:pt idx="191">
                  <c:v>1.5577639388785076</c:v>
                </c:pt>
                <c:pt idx="192">
                  <c:v>1.5539455511017704</c:v>
                </c:pt>
                <c:pt idx="193">
                  <c:v>1.5508824217925745</c:v>
                </c:pt>
                <c:pt idx="194">
                  <c:v>1.5482857371975491</c:v>
                </c:pt>
                <c:pt idx="195">
                  <c:v>1.5491236793752496</c:v>
                </c:pt>
                <c:pt idx="196">
                  <c:v>1.5502351216480637</c:v>
                </c:pt>
                <c:pt idx="197">
                  <c:v>1.5501983761540099</c:v>
                </c:pt>
                <c:pt idx="198">
                  <c:v>1.5537360534987152</c:v>
                </c:pt>
                <c:pt idx="199">
                  <c:v>1.5587706526895433</c:v>
                </c:pt>
                <c:pt idx="200">
                  <c:v>1.5614000622876389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AA-4719-BD2C-98590091B137}"/>
            </c:ext>
          </c:extLst>
        </c:ser>
        <c:ser>
          <c:idx val="1"/>
          <c:order val="5"/>
          <c:tx>
            <c:strRef>
              <c:f>'Case 3'!$J$1</c:f>
              <c:strCache>
                <c:ptCount val="1"/>
                <c:pt idx="0">
                  <c:v>SWR(D/a=2.833, Core=140#43)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3'!$J$2:$J$202</c:f>
              <c:numCache>
                <c:formatCode>General</c:formatCode>
                <c:ptCount val="201"/>
                <c:pt idx="1">
                  <c:v>1.0878601656157301</c:v>
                </c:pt>
                <c:pt idx="2">
                  <c:v>1.0424871852117865</c:v>
                </c:pt>
                <c:pt idx="3">
                  <c:v>1.0284034424971129</c:v>
                </c:pt>
                <c:pt idx="4">
                  <c:v>1.0245180618645939</c:v>
                </c:pt>
                <c:pt idx="5">
                  <c:v>1.0230955074980368</c:v>
                </c:pt>
                <c:pt idx="6">
                  <c:v>1.0224716102862961</c:v>
                </c:pt>
                <c:pt idx="7">
                  <c:v>1.0222465094309494</c:v>
                </c:pt>
                <c:pt idx="8">
                  <c:v>1.0230599666752254</c:v>
                </c:pt>
                <c:pt idx="9">
                  <c:v>1.0230614014958677</c:v>
                </c:pt>
                <c:pt idx="10">
                  <c:v>1.0251239116365787</c:v>
                </c:pt>
                <c:pt idx="11">
                  <c:v>1.0255620735666551</c:v>
                </c:pt>
                <c:pt idx="12">
                  <c:v>1.026574040461999</c:v>
                </c:pt>
                <c:pt idx="13">
                  <c:v>1.0268647252105547</c:v>
                </c:pt>
                <c:pt idx="14">
                  <c:v>1.0284657050491668</c:v>
                </c:pt>
                <c:pt idx="15">
                  <c:v>1.0301334843558028</c:v>
                </c:pt>
                <c:pt idx="16">
                  <c:v>1.030919115457172</c:v>
                </c:pt>
                <c:pt idx="17">
                  <c:v>1.0327218546994172</c:v>
                </c:pt>
                <c:pt idx="18">
                  <c:v>1.0336693680711579</c:v>
                </c:pt>
                <c:pt idx="19">
                  <c:v>1.0337443244961799</c:v>
                </c:pt>
                <c:pt idx="20">
                  <c:v>1.0351993458349935</c:v>
                </c:pt>
                <c:pt idx="21">
                  <c:v>1.036447854774859</c:v>
                </c:pt>
                <c:pt idx="22">
                  <c:v>1.0382323941992631</c:v>
                </c:pt>
                <c:pt idx="23">
                  <c:v>1.0378777378241508</c:v>
                </c:pt>
                <c:pt idx="24">
                  <c:v>1.0394764741996754</c:v>
                </c:pt>
                <c:pt idx="25">
                  <c:v>1.0422747811560182</c:v>
                </c:pt>
                <c:pt idx="26">
                  <c:v>1.0427263864678735</c:v>
                </c:pt>
                <c:pt idx="27">
                  <c:v>1.0447216449275896</c:v>
                </c:pt>
                <c:pt idx="28">
                  <c:v>1.0451870687598173</c:v>
                </c:pt>
                <c:pt idx="29">
                  <c:v>1.046690384692065</c:v>
                </c:pt>
                <c:pt idx="30">
                  <c:v>1.0473134804142101</c:v>
                </c:pt>
                <c:pt idx="31">
                  <c:v>1.0496476960471479</c:v>
                </c:pt>
                <c:pt idx="32">
                  <c:v>1.0520662370185201</c:v>
                </c:pt>
                <c:pt idx="33">
                  <c:v>1.0517490352363328</c:v>
                </c:pt>
                <c:pt idx="34">
                  <c:v>1.0543695900826662</c:v>
                </c:pt>
                <c:pt idx="35">
                  <c:v>1.0590785194255594</c:v>
                </c:pt>
                <c:pt idx="36">
                  <c:v>1.0576271748927495</c:v>
                </c:pt>
                <c:pt idx="37">
                  <c:v>1.0579430975140049</c:v>
                </c:pt>
                <c:pt idx="38">
                  <c:v>1.0622354637066365</c:v>
                </c:pt>
                <c:pt idx="39">
                  <c:v>1.0639413588907309</c:v>
                </c:pt>
                <c:pt idx="40">
                  <c:v>1.0620257872858951</c:v>
                </c:pt>
                <c:pt idx="41">
                  <c:v>1.065418390116355</c:v>
                </c:pt>
                <c:pt idx="42">
                  <c:v>1.0682988928440444</c:v>
                </c:pt>
                <c:pt idx="43">
                  <c:v>1.0695403200735858</c:v>
                </c:pt>
                <c:pt idx="44">
                  <c:v>1.0706192172585647</c:v>
                </c:pt>
                <c:pt idx="45">
                  <c:v>1.0732940376691646</c:v>
                </c:pt>
                <c:pt idx="46">
                  <c:v>1.0744969424800934</c:v>
                </c:pt>
                <c:pt idx="47">
                  <c:v>1.0752865858215985</c:v>
                </c:pt>
                <c:pt idx="48">
                  <c:v>1.0765495468066444</c:v>
                </c:pt>
                <c:pt idx="49">
                  <c:v>1.0783035856159733</c:v>
                </c:pt>
                <c:pt idx="50">
                  <c:v>1.0789537802145346</c:v>
                </c:pt>
                <c:pt idx="51">
                  <c:v>1.0842810373975</c:v>
                </c:pt>
                <c:pt idx="52">
                  <c:v>1.0901536059701089</c:v>
                </c:pt>
                <c:pt idx="53">
                  <c:v>1.0943007488656593</c:v>
                </c:pt>
                <c:pt idx="54">
                  <c:v>1.0961603414147616</c:v>
                </c:pt>
                <c:pt idx="55">
                  <c:v>1.0986132179887746</c:v>
                </c:pt>
                <c:pt idx="56">
                  <c:v>1.1006634149816161</c:v>
                </c:pt>
                <c:pt idx="57">
                  <c:v>1.1024503148342544</c:v>
                </c:pt>
                <c:pt idx="58">
                  <c:v>1.1046141422749529</c:v>
                </c:pt>
                <c:pt idx="59">
                  <c:v>1.1073927218097783</c:v>
                </c:pt>
                <c:pt idx="60">
                  <c:v>1.1098738591796373</c:v>
                </c:pt>
                <c:pt idx="61">
                  <c:v>1.1122267998291613</c:v>
                </c:pt>
                <c:pt idx="62">
                  <c:v>1.1141864493769951</c:v>
                </c:pt>
                <c:pt idx="63">
                  <c:v>1.1164822097823861</c:v>
                </c:pt>
                <c:pt idx="64">
                  <c:v>1.1186499259302687</c:v>
                </c:pt>
                <c:pt idx="65">
                  <c:v>1.1207157324220092</c:v>
                </c:pt>
                <c:pt idx="66">
                  <c:v>1.1237437464165474</c:v>
                </c:pt>
                <c:pt idx="67">
                  <c:v>1.1263594133911852</c:v>
                </c:pt>
                <c:pt idx="68">
                  <c:v>1.1292670034831509</c:v>
                </c:pt>
                <c:pt idx="69">
                  <c:v>1.1320757595300779</c:v>
                </c:pt>
                <c:pt idx="70">
                  <c:v>1.1348240622755765</c:v>
                </c:pt>
                <c:pt idx="71">
                  <c:v>1.1366124364341927</c:v>
                </c:pt>
                <c:pt idx="72">
                  <c:v>1.1398418375091237</c:v>
                </c:pt>
                <c:pt idx="73">
                  <c:v>1.1417622170237676</c:v>
                </c:pt>
                <c:pt idx="74">
                  <c:v>1.1452939304289096</c:v>
                </c:pt>
                <c:pt idx="75">
                  <c:v>1.1481796024975173</c:v>
                </c:pt>
                <c:pt idx="76">
                  <c:v>1.1507729729813332</c:v>
                </c:pt>
                <c:pt idx="77">
                  <c:v>1.1543303040881743</c:v>
                </c:pt>
                <c:pt idx="78">
                  <c:v>1.1569953677999194</c:v>
                </c:pt>
                <c:pt idx="79">
                  <c:v>1.1597066509595262</c:v>
                </c:pt>
                <c:pt idx="80">
                  <c:v>1.1629568968949386</c:v>
                </c:pt>
                <c:pt idx="81">
                  <c:v>1.1665808111171283</c:v>
                </c:pt>
                <c:pt idx="82">
                  <c:v>1.1700560763948806</c:v>
                </c:pt>
                <c:pt idx="83">
                  <c:v>1.1732006733497455</c:v>
                </c:pt>
                <c:pt idx="84">
                  <c:v>1.176062652993062</c:v>
                </c:pt>
                <c:pt idx="85">
                  <c:v>1.1804535598085162</c:v>
                </c:pt>
                <c:pt idx="86">
                  <c:v>1.1829080044616873</c:v>
                </c:pt>
                <c:pt idx="87">
                  <c:v>1.1871811576812159</c:v>
                </c:pt>
                <c:pt idx="88">
                  <c:v>1.1907422697589529</c:v>
                </c:pt>
                <c:pt idx="89">
                  <c:v>1.1940318016074232</c:v>
                </c:pt>
                <c:pt idx="90">
                  <c:v>1.1976480645050958</c:v>
                </c:pt>
                <c:pt idx="91">
                  <c:v>1.2008289488627883</c:v>
                </c:pt>
                <c:pt idx="92">
                  <c:v>1.2052520130453441</c:v>
                </c:pt>
                <c:pt idx="93">
                  <c:v>1.2085743752669496</c:v>
                </c:pt>
                <c:pt idx="94">
                  <c:v>1.2129947210652079</c:v>
                </c:pt>
                <c:pt idx="95">
                  <c:v>1.2175052604095213</c:v>
                </c:pt>
                <c:pt idx="96">
                  <c:v>1.2203193101690457</c:v>
                </c:pt>
                <c:pt idx="97">
                  <c:v>1.2251779318653493</c:v>
                </c:pt>
                <c:pt idx="98">
                  <c:v>1.2275669043572786</c:v>
                </c:pt>
                <c:pt idx="99">
                  <c:v>1.2322163620927022</c:v>
                </c:pt>
                <c:pt idx="100">
                  <c:v>1.2362179298204905</c:v>
                </c:pt>
                <c:pt idx="101">
                  <c:v>1.2405855412935587</c:v>
                </c:pt>
                <c:pt idx="102">
                  <c:v>1.2443471807827906</c:v>
                </c:pt>
                <c:pt idx="103">
                  <c:v>1.2486737828591123</c:v>
                </c:pt>
                <c:pt idx="104">
                  <c:v>1.2537071207447568</c:v>
                </c:pt>
                <c:pt idx="105">
                  <c:v>1.25775002016728</c:v>
                </c:pt>
                <c:pt idx="106">
                  <c:v>1.2627770286984012</c:v>
                </c:pt>
                <c:pt idx="107">
                  <c:v>1.2666322165731858</c:v>
                </c:pt>
                <c:pt idx="108">
                  <c:v>1.2700132066701926</c:v>
                </c:pt>
                <c:pt idx="109">
                  <c:v>1.2745420728613912</c:v>
                </c:pt>
                <c:pt idx="110">
                  <c:v>1.278959320299897</c:v>
                </c:pt>
                <c:pt idx="111">
                  <c:v>1.2829658606697079</c:v>
                </c:pt>
                <c:pt idx="112">
                  <c:v>1.2877503054133916</c:v>
                </c:pt>
                <c:pt idx="113">
                  <c:v>1.2923048786572042</c:v>
                </c:pt>
                <c:pt idx="114">
                  <c:v>1.2975445951213873</c:v>
                </c:pt>
                <c:pt idx="115">
                  <c:v>1.3021122468960438</c:v>
                </c:pt>
                <c:pt idx="116">
                  <c:v>1.307414529872124</c:v>
                </c:pt>
                <c:pt idx="117">
                  <c:v>1.3120448564484255</c:v>
                </c:pt>
                <c:pt idx="118">
                  <c:v>1.316893719428881</c:v>
                </c:pt>
                <c:pt idx="119">
                  <c:v>1.3224019653031385</c:v>
                </c:pt>
                <c:pt idx="120">
                  <c:v>1.3266257890694571</c:v>
                </c:pt>
                <c:pt idx="121">
                  <c:v>1.3312311320812553</c:v>
                </c:pt>
                <c:pt idx="122">
                  <c:v>1.3362359704323943</c:v>
                </c:pt>
                <c:pt idx="123">
                  <c:v>1.339833580580712</c:v>
                </c:pt>
                <c:pt idx="124">
                  <c:v>1.3451415632924555</c:v>
                </c:pt>
                <c:pt idx="125">
                  <c:v>1.34757708755943</c:v>
                </c:pt>
                <c:pt idx="126">
                  <c:v>1.3538961304220074</c:v>
                </c:pt>
                <c:pt idx="127">
                  <c:v>1.3592520257099432</c:v>
                </c:pt>
                <c:pt idx="128">
                  <c:v>1.3640517006641801</c:v>
                </c:pt>
                <c:pt idx="129">
                  <c:v>1.371077557144629</c:v>
                </c:pt>
                <c:pt idx="130">
                  <c:v>1.3777258568212101</c:v>
                </c:pt>
                <c:pt idx="131">
                  <c:v>1.3822754422867785</c:v>
                </c:pt>
                <c:pt idx="132">
                  <c:v>1.3893780061757006</c:v>
                </c:pt>
                <c:pt idx="133">
                  <c:v>1.3936653558327594</c:v>
                </c:pt>
                <c:pt idx="134">
                  <c:v>1.4007592101048643</c:v>
                </c:pt>
                <c:pt idx="135">
                  <c:v>1.4105617408120197</c:v>
                </c:pt>
                <c:pt idx="136">
                  <c:v>1.4217834751952818</c:v>
                </c:pt>
                <c:pt idx="137">
                  <c:v>1.4345829680303213</c:v>
                </c:pt>
                <c:pt idx="138">
                  <c:v>1.4460844911438813</c:v>
                </c:pt>
                <c:pt idx="139">
                  <c:v>1.4552828108440692</c:v>
                </c:pt>
                <c:pt idx="140">
                  <c:v>1.4623624151470704</c:v>
                </c:pt>
                <c:pt idx="141">
                  <c:v>1.4732023107903385</c:v>
                </c:pt>
                <c:pt idx="142">
                  <c:v>1.482256716366712</c:v>
                </c:pt>
                <c:pt idx="143">
                  <c:v>1.489103540864515</c:v>
                </c:pt>
                <c:pt idx="144">
                  <c:v>1.4978000481838234</c:v>
                </c:pt>
                <c:pt idx="145">
                  <c:v>1.5091044005959793</c:v>
                </c:pt>
                <c:pt idx="146">
                  <c:v>1.5170171171329536</c:v>
                </c:pt>
                <c:pt idx="147">
                  <c:v>1.5242409685419174</c:v>
                </c:pt>
                <c:pt idx="148">
                  <c:v>1.5304738257535684</c:v>
                </c:pt>
                <c:pt idx="149">
                  <c:v>1.5373249309596184</c:v>
                </c:pt>
                <c:pt idx="150">
                  <c:v>1.5462100650107655</c:v>
                </c:pt>
                <c:pt idx="151">
                  <c:v>1.5518444001897949</c:v>
                </c:pt>
                <c:pt idx="152">
                  <c:v>1.5583787330186398</c:v>
                </c:pt>
                <c:pt idx="153">
                  <c:v>1.5659318508525792</c:v>
                </c:pt>
                <c:pt idx="154">
                  <c:v>1.5740064618217742</c:v>
                </c:pt>
                <c:pt idx="155">
                  <c:v>1.5818944228765008</c:v>
                </c:pt>
                <c:pt idx="156">
                  <c:v>1.591239468659835</c:v>
                </c:pt>
                <c:pt idx="157">
                  <c:v>1.5988705011282707</c:v>
                </c:pt>
                <c:pt idx="158">
                  <c:v>1.6087022986572541</c:v>
                </c:pt>
                <c:pt idx="159">
                  <c:v>1.6173218736341874</c:v>
                </c:pt>
                <c:pt idx="160">
                  <c:v>1.6311350537452338</c:v>
                </c:pt>
                <c:pt idx="161">
                  <c:v>1.642484311886284</c:v>
                </c:pt>
                <c:pt idx="162">
                  <c:v>1.6571503004180799</c:v>
                </c:pt>
                <c:pt idx="163">
                  <c:v>1.6709823442257212</c:v>
                </c:pt>
                <c:pt idx="164">
                  <c:v>1.6826720964863311</c:v>
                </c:pt>
                <c:pt idx="165">
                  <c:v>1.695136052970746</c:v>
                </c:pt>
                <c:pt idx="166">
                  <c:v>1.7058479216075304</c:v>
                </c:pt>
                <c:pt idx="167">
                  <c:v>1.7170037272773346</c:v>
                </c:pt>
                <c:pt idx="168">
                  <c:v>1.7287177716793773</c:v>
                </c:pt>
                <c:pt idx="169">
                  <c:v>1.7387976442712196</c:v>
                </c:pt>
                <c:pt idx="170">
                  <c:v>1.7493030072143418</c:v>
                </c:pt>
                <c:pt idx="171">
                  <c:v>1.7578916981721346</c:v>
                </c:pt>
                <c:pt idx="172">
                  <c:v>1.7645547820529015</c:v>
                </c:pt>
                <c:pt idx="173">
                  <c:v>1.7743149818609094</c:v>
                </c:pt>
                <c:pt idx="174">
                  <c:v>1.7819809712532888</c:v>
                </c:pt>
                <c:pt idx="175">
                  <c:v>1.7893565493235042</c:v>
                </c:pt>
                <c:pt idx="176">
                  <c:v>1.7975034163399055</c:v>
                </c:pt>
                <c:pt idx="177">
                  <c:v>1.8069418038971734</c:v>
                </c:pt>
                <c:pt idx="178">
                  <c:v>1.814679457988766</c:v>
                </c:pt>
                <c:pt idx="179">
                  <c:v>1.8224318579888072</c:v>
                </c:pt>
                <c:pt idx="180">
                  <c:v>1.8299857949644061</c:v>
                </c:pt>
                <c:pt idx="181">
                  <c:v>1.8400375648965122</c:v>
                </c:pt>
                <c:pt idx="182">
                  <c:v>1.8509079755748294</c:v>
                </c:pt>
                <c:pt idx="183">
                  <c:v>1.8629519567572823</c:v>
                </c:pt>
                <c:pt idx="184">
                  <c:v>1.8757338733682962</c:v>
                </c:pt>
                <c:pt idx="185">
                  <c:v>1.8933309592937053</c:v>
                </c:pt>
                <c:pt idx="186">
                  <c:v>1.9103631962486098</c:v>
                </c:pt>
                <c:pt idx="187">
                  <c:v>1.9368141516825412</c:v>
                </c:pt>
                <c:pt idx="188">
                  <c:v>1.9792821837267645</c:v>
                </c:pt>
                <c:pt idx="189">
                  <c:v>2.0455605106265016</c:v>
                </c:pt>
                <c:pt idx="190">
                  <c:v>2.1389387969166105</c:v>
                </c:pt>
                <c:pt idx="191">
                  <c:v>2.215238945284367</c:v>
                </c:pt>
                <c:pt idx="192">
                  <c:v>2.1847456241910472</c:v>
                </c:pt>
                <c:pt idx="193">
                  <c:v>2.0829819821418236</c:v>
                </c:pt>
                <c:pt idx="194">
                  <c:v>1.9990024148328953</c:v>
                </c:pt>
                <c:pt idx="195">
                  <c:v>1.9469684281503417</c:v>
                </c:pt>
                <c:pt idx="196">
                  <c:v>1.9188584130934514</c:v>
                </c:pt>
                <c:pt idx="197">
                  <c:v>1.9003179021441656</c:v>
                </c:pt>
                <c:pt idx="198">
                  <c:v>1.8908918813544988</c:v>
                </c:pt>
                <c:pt idx="199">
                  <c:v>1.8887102730648773</c:v>
                </c:pt>
                <c:pt idx="200">
                  <c:v>1.894973308496869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AA-4719-BD2C-98590091B137}"/>
            </c:ext>
          </c:extLst>
        </c:ser>
        <c:ser>
          <c:idx val="2"/>
          <c:order val="6"/>
          <c:tx>
            <c:strRef>
              <c:f>'Case 2'!$J$1</c:f>
              <c:strCache>
                <c:ptCount val="1"/>
                <c:pt idx="0">
                  <c:v>SWR(D/a=2.542, Core=140#43)</c:v>
                </c:pt>
              </c:strCache>
            </c:strRef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2'!$J$2:$J$202</c:f>
              <c:numCache>
                <c:formatCode>General</c:formatCode>
                <c:ptCount val="201"/>
                <c:pt idx="1">
                  <c:v>1.0542254352949305</c:v>
                </c:pt>
                <c:pt idx="2">
                  <c:v>1.0109991276913075</c:v>
                </c:pt>
                <c:pt idx="3">
                  <c:v>1.0077284668776865</c:v>
                </c:pt>
                <c:pt idx="4">
                  <c:v>1.0206021685219593</c:v>
                </c:pt>
                <c:pt idx="5">
                  <c:v>1.0313207461636122</c:v>
                </c:pt>
                <c:pt idx="6">
                  <c:v>1.0415350690433671</c:v>
                </c:pt>
                <c:pt idx="7">
                  <c:v>1.0518522278468909</c:v>
                </c:pt>
                <c:pt idx="8">
                  <c:v>1.0615068037941615</c:v>
                </c:pt>
                <c:pt idx="9">
                  <c:v>1.0710980085957471</c:v>
                </c:pt>
                <c:pt idx="10">
                  <c:v>1.0796755382471745</c:v>
                </c:pt>
                <c:pt idx="11">
                  <c:v>1.089953986671448</c:v>
                </c:pt>
                <c:pt idx="12">
                  <c:v>1.0985793823035845</c:v>
                </c:pt>
                <c:pt idx="13">
                  <c:v>1.1078834568329485</c:v>
                </c:pt>
                <c:pt idx="14">
                  <c:v>1.1184830779319122</c:v>
                </c:pt>
                <c:pt idx="15">
                  <c:v>1.1268762147807923</c:v>
                </c:pt>
                <c:pt idx="16">
                  <c:v>1.1377152070187213</c:v>
                </c:pt>
                <c:pt idx="17">
                  <c:v>1.1462777068652696</c:v>
                </c:pt>
                <c:pt idx="18">
                  <c:v>1.1564660310904917</c:v>
                </c:pt>
                <c:pt idx="19">
                  <c:v>1.1658519421643139</c:v>
                </c:pt>
                <c:pt idx="20">
                  <c:v>1.1760072066272884</c:v>
                </c:pt>
                <c:pt idx="21">
                  <c:v>1.1862250186278149</c:v>
                </c:pt>
                <c:pt idx="22">
                  <c:v>1.1956566042464358</c:v>
                </c:pt>
                <c:pt idx="23">
                  <c:v>1.2055618868137592</c:v>
                </c:pt>
                <c:pt idx="24">
                  <c:v>1.2154791100810645</c:v>
                </c:pt>
                <c:pt idx="25">
                  <c:v>1.2247342244797057</c:v>
                </c:pt>
                <c:pt idx="26">
                  <c:v>1.2355759966406608</c:v>
                </c:pt>
                <c:pt idx="27">
                  <c:v>1.2459508714412737</c:v>
                </c:pt>
                <c:pt idx="28">
                  <c:v>1.2567854130925205</c:v>
                </c:pt>
                <c:pt idx="29">
                  <c:v>1.2663245609633202</c:v>
                </c:pt>
                <c:pt idx="30">
                  <c:v>1.2770800518406642</c:v>
                </c:pt>
                <c:pt idx="31">
                  <c:v>1.2876641966645714</c:v>
                </c:pt>
                <c:pt idx="32">
                  <c:v>1.2966481850325433</c:v>
                </c:pt>
                <c:pt idx="33">
                  <c:v>1.3069297739571251</c:v>
                </c:pt>
                <c:pt idx="34">
                  <c:v>1.3181562834339922</c:v>
                </c:pt>
                <c:pt idx="35">
                  <c:v>1.3266323882618862</c:v>
                </c:pt>
                <c:pt idx="36">
                  <c:v>1.3365999027730133</c:v>
                </c:pt>
                <c:pt idx="37">
                  <c:v>1.3499824385600072</c:v>
                </c:pt>
                <c:pt idx="38">
                  <c:v>1.3617178250584598</c:v>
                </c:pt>
                <c:pt idx="39">
                  <c:v>1.3701279440404419</c:v>
                </c:pt>
                <c:pt idx="40">
                  <c:v>1.3823553681051246</c:v>
                </c:pt>
                <c:pt idx="41">
                  <c:v>1.3974423453015032</c:v>
                </c:pt>
                <c:pt idx="42">
                  <c:v>1.4048239339994768</c:v>
                </c:pt>
                <c:pt idx="43">
                  <c:v>1.4144388630644906</c:v>
                </c:pt>
                <c:pt idx="44">
                  <c:v>1.4254464945716849</c:v>
                </c:pt>
                <c:pt idx="45">
                  <c:v>1.436314577402555</c:v>
                </c:pt>
                <c:pt idx="46">
                  <c:v>1.4458643572939429</c:v>
                </c:pt>
                <c:pt idx="47">
                  <c:v>1.4601111609217841</c:v>
                </c:pt>
                <c:pt idx="48">
                  <c:v>1.4742661372879948</c:v>
                </c:pt>
                <c:pt idx="49">
                  <c:v>1.4852050642891406</c:v>
                </c:pt>
                <c:pt idx="50">
                  <c:v>1.4982929280311699</c:v>
                </c:pt>
                <c:pt idx="51">
                  <c:v>1.5119490285707597</c:v>
                </c:pt>
                <c:pt idx="52">
                  <c:v>1.5200095458162892</c:v>
                </c:pt>
                <c:pt idx="53">
                  <c:v>1.5275994902402579</c:v>
                </c:pt>
                <c:pt idx="54">
                  <c:v>1.5388309712344963</c:v>
                </c:pt>
                <c:pt idx="55">
                  <c:v>1.5495343083488162</c:v>
                </c:pt>
                <c:pt idx="56">
                  <c:v>1.5612486401708792</c:v>
                </c:pt>
                <c:pt idx="57">
                  <c:v>1.5732624158099255</c:v>
                </c:pt>
                <c:pt idx="58">
                  <c:v>1.5852951654527963</c:v>
                </c:pt>
                <c:pt idx="59">
                  <c:v>1.596280267837495</c:v>
                </c:pt>
                <c:pt idx="60">
                  <c:v>1.607751025149565</c:v>
                </c:pt>
                <c:pt idx="61">
                  <c:v>1.6181736608456281</c:v>
                </c:pt>
                <c:pt idx="62">
                  <c:v>1.6301151962608804</c:v>
                </c:pt>
                <c:pt idx="63">
                  <c:v>1.6415059172522191</c:v>
                </c:pt>
                <c:pt idx="64">
                  <c:v>1.6539019885376396</c:v>
                </c:pt>
                <c:pt idx="65">
                  <c:v>1.6645774286465183</c:v>
                </c:pt>
                <c:pt idx="66">
                  <c:v>1.6769440502753969</c:v>
                </c:pt>
                <c:pt idx="67">
                  <c:v>1.6893147831579685</c:v>
                </c:pt>
                <c:pt idx="68">
                  <c:v>1.699983031858475</c:v>
                </c:pt>
                <c:pt idx="69">
                  <c:v>1.7126489480893146</c:v>
                </c:pt>
                <c:pt idx="70">
                  <c:v>1.7244481093799562</c:v>
                </c:pt>
                <c:pt idx="71">
                  <c:v>1.7375825573502199</c:v>
                </c:pt>
                <c:pt idx="72">
                  <c:v>1.7491139642023588</c:v>
                </c:pt>
                <c:pt idx="73">
                  <c:v>1.7618390402274053</c:v>
                </c:pt>
                <c:pt idx="74">
                  <c:v>1.7749499047037636</c:v>
                </c:pt>
                <c:pt idx="75">
                  <c:v>1.7852905122227261</c:v>
                </c:pt>
                <c:pt idx="76">
                  <c:v>1.8000773598632824</c:v>
                </c:pt>
                <c:pt idx="77">
                  <c:v>1.8122000829092526</c:v>
                </c:pt>
                <c:pt idx="78">
                  <c:v>1.8253019379005535</c:v>
                </c:pt>
                <c:pt idx="79">
                  <c:v>1.8376923233982023</c:v>
                </c:pt>
                <c:pt idx="80">
                  <c:v>1.8505542008053617</c:v>
                </c:pt>
                <c:pt idx="81">
                  <c:v>1.8629264742187339</c:v>
                </c:pt>
                <c:pt idx="82">
                  <c:v>1.8767286311289126</c:v>
                </c:pt>
                <c:pt idx="83">
                  <c:v>1.8887177938849176</c:v>
                </c:pt>
                <c:pt idx="84">
                  <c:v>1.9020291887849625</c:v>
                </c:pt>
                <c:pt idx="85">
                  <c:v>1.9154209421519071</c:v>
                </c:pt>
                <c:pt idx="86">
                  <c:v>1.9265976219518959</c:v>
                </c:pt>
                <c:pt idx="87">
                  <c:v>1.9422855687495604</c:v>
                </c:pt>
                <c:pt idx="88">
                  <c:v>1.9538796057274188</c:v>
                </c:pt>
                <c:pt idx="89">
                  <c:v>1.967702109736267</c:v>
                </c:pt>
                <c:pt idx="90">
                  <c:v>1.9802017284309668</c:v>
                </c:pt>
                <c:pt idx="91">
                  <c:v>1.9949518267542037</c:v>
                </c:pt>
                <c:pt idx="92">
                  <c:v>2.0082210155816944</c:v>
                </c:pt>
                <c:pt idx="93">
                  <c:v>2.0224583746889762</c:v>
                </c:pt>
                <c:pt idx="94">
                  <c:v>2.0352486638310299</c:v>
                </c:pt>
                <c:pt idx="95">
                  <c:v>2.0488390889098986</c:v>
                </c:pt>
                <c:pt idx="96">
                  <c:v>2.062976362401943</c:v>
                </c:pt>
                <c:pt idx="97">
                  <c:v>2.0757210025524993</c:v>
                </c:pt>
                <c:pt idx="98">
                  <c:v>2.0893377563352749</c:v>
                </c:pt>
                <c:pt idx="99">
                  <c:v>2.1024965980032362</c:v>
                </c:pt>
                <c:pt idx="100">
                  <c:v>2.1162476020949272</c:v>
                </c:pt>
                <c:pt idx="101">
                  <c:v>2.1315354146333809</c:v>
                </c:pt>
                <c:pt idx="102">
                  <c:v>2.1420689346885027</c:v>
                </c:pt>
                <c:pt idx="103">
                  <c:v>2.1598169225099846</c:v>
                </c:pt>
                <c:pt idx="104">
                  <c:v>2.1724094760255803</c:v>
                </c:pt>
                <c:pt idx="105">
                  <c:v>2.1864522803244122</c:v>
                </c:pt>
                <c:pt idx="106">
                  <c:v>2.2014148386543728</c:v>
                </c:pt>
                <c:pt idx="107">
                  <c:v>2.2133161206319314</c:v>
                </c:pt>
                <c:pt idx="108">
                  <c:v>2.2312698382173561</c:v>
                </c:pt>
                <c:pt idx="109">
                  <c:v>2.2473421393765824</c:v>
                </c:pt>
                <c:pt idx="110">
                  <c:v>2.2562825912783913</c:v>
                </c:pt>
                <c:pt idx="111">
                  <c:v>2.2733395049014575</c:v>
                </c:pt>
                <c:pt idx="112">
                  <c:v>2.2877571944694375</c:v>
                </c:pt>
                <c:pt idx="113">
                  <c:v>2.302541165975418</c:v>
                </c:pt>
                <c:pt idx="114">
                  <c:v>2.3176153690607109</c:v>
                </c:pt>
                <c:pt idx="115">
                  <c:v>2.3329776284031079</c:v>
                </c:pt>
                <c:pt idx="116">
                  <c:v>2.3471092380287146</c:v>
                </c:pt>
                <c:pt idx="117">
                  <c:v>2.365486865303843</c:v>
                </c:pt>
                <c:pt idx="118">
                  <c:v>2.3800027215247468</c:v>
                </c:pt>
                <c:pt idx="119">
                  <c:v>2.3954440953324552</c:v>
                </c:pt>
                <c:pt idx="120">
                  <c:v>2.4105693482815109</c:v>
                </c:pt>
                <c:pt idx="121">
                  <c:v>2.4290309629400197</c:v>
                </c:pt>
                <c:pt idx="122">
                  <c:v>2.4468869471065831</c:v>
                </c:pt>
                <c:pt idx="123">
                  <c:v>2.46255797660739</c:v>
                </c:pt>
                <c:pt idx="124">
                  <c:v>2.4804338542755451</c:v>
                </c:pt>
                <c:pt idx="125">
                  <c:v>2.500047723044835</c:v>
                </c:pt>
                <c:pt idx="126">
                  <c:v>2.5208673892466393</c:v>
                </c:pt>
                <c:pt idx="127">
                  <c:v>2.5313867971130088</c:v>
                </c:pt>
                <c:pt idx="128">
                  <c:v>2.5542117131578386</c:v>
                </c:pt>
                <c:pt idx="129">
                  <c:v>2.5721957584139044</c:v>
                </c:pt>
                <c:pt idx="130">
                  <c:v>2.5878336664353192</c:v>
                </c:pt>
                <c:pt idx="131">
                  <c:v>2.611359965605486</c:v>
                </c:pt>
                <c:pt idx="132">
                  <c:v>2.6345137184845115</c:v>
                </c:pt>
                <c:pt idx="133">
                  <c:v>2.6502802580027263</c:v>
                </c:pt>
                <c:pt idx="134">
                  <c:v>2.6739622644165801</c:v>
                </c:pt>
                <c:pt idx="135">
                  <c:v>2.7013355801117633</c:v>
                </c:pt>
                <c:pt idx="136">
                  <c:v>2.7226916208249934</c:v>
                </c:pt>
                <c:pt idx="137">
                  <c:v>2.7492891442850089</c:v>
                </c:pt>
                <c:pt idx="138">
                  <c:v>2.7729479472865544</c:v>
                </c:pt>
                <c:pt idx="139">
                  <c:v>2.7996583698315174</c:v>
                </c:pt>
                <c:pt idx="140">
                  <c:v>2.8287087406651237</c:v>
                </c:pt>
                <c:pt idx="141">
                  <c:v>2.8545292408043856</c:v>
                </c:pt>
                <c:pt idx="142">
                  <c:v>2.8771408512737535</c:v>
                </c:pt>
                <c:pt idx="143">
                  <c:v>2.907314415442757</c:v>
                </c:pt>
                <c:pt idx="144">
                  <c:v>2.9326109877965076</c:v>
                </c:pt>
                <c:pt idx="145">
                  <c:v>2.9642367317476324</c:v>
                </c:pt>
                <c:pt idx="146">
                  <c:v>2.9877886246926306</c:v>
                </c:pt>
                <c:pt idx="147">
                  <c:v>3.0167083988494294</c:v>
                </c:pt>
                <c:pt idx="148">
                  <c:v>3.0463556254180619</c:v>
                </c:pt>
                <c:pt idx="149">
                  <c:v>3.077811391419313</c:v>
                </c:pt>
                <c:pt idx="150">
                  <c:v>3.1146951176360527</c:v>
                </c:pt>
                <c:pt idx="151">
                  <c:v>3.1559325612416065</c:v>
                </c:pt>
                <c:pt idx="152">
                  <c:v>3.2037505376958202</c:v>
                </c:pt>
                <c:pt idx="153">
                  <c:v>3.2548944584227786</c:v>
                </c:pt>
                <c:pt idx="154">
                  <c:v>3.3127723277445491</c:v>
                </c:pt>
                <c:pt idx="155">
                  <c:v>3.3795461972455509</c:v>
                </c:pt>
                <c:pt idx="156">
                  <c:v>3.4481383095281015</c:v>
                </c:pt>
                <c:pt idx="157">
                  <c:v>3.5158991244616997</c:v>
                </c:pt>
                <c:pt idx="158">
                  <c:v>3.5748433598025544</c:v>
                </c:pt>
                <c:pt idx="159">
                  <c:v>3.5686886165640317</c:v>
                </c:pt>
                <c:pt idx="160">
                  <c:v>3.4296984264414845</c:v>
                </c:pt>
                <c:pt idx="161">
                  <c:v>3.1365044652477847</c:v>
                </c:pt>
                <c:pt idx="162">
                  <c:v>2.8418420265753603</c:v>
                </c:pt>
                <c:pt idx="163">
                  <c:v>2.7171576015295451</c:v>
                </c:pt>
                <c:pt idx="164">
                  <c:v>2.7292826734644953</c:v>
                </c:pt>
                <c:pt idx="165">
                  <c:v>2.784814375533847</c:v>
                </c:pt>
                <c:pt idx="166">
                  <c:v>2.854896511601853</c:v>
                </c:pt>
                <c:pt idx="167">
                  <c:v>2.9192916969863858</c:v>
                </c:pt>
                <c:pt idx="168">
                  <c:v>2.9737155790671004</c:v>
                </c:pt>
                <c:pt idx="169">
                  <c:v>3.0227470227807909</c:v>
                </c:pt>
                <c:pt idx="170">
                  <c:v>3.0703055198451272</c:v>
                </c:pt>
                <c:pt idx="171">
                  <c:v>3.110837662286746</c:v>
                </c:pt>
                <c:pt idx="172">
                  <c:v>3.14501245886014</c:v>
                </c:pt>
                <c:pt idx="173">
                  <c:v>3.1741667613041793</c:v>
                </c:pt>
                <c:pt idx="174">
                  <c:v>3.2014518332637238</c:v>
                </c:pt>
                <c:pt idx="175">
                  <c:v>3.2304404205953232</c:v>
                </c:pt>
                <c:pt idx="176">
                  <c:v>3.2561581997999416</c:v>
                </c:pt>
                <c:pt idx="177">
                  <c:v>3.2796814099544687</c:v>
                </c:pt>
                <c:pt idx="178">
                  <c:v>3.2953307034084878</c:v>
                </c:pt>
                <c:pt idx="179">
                  <c:v>3.3200136013666066</c:v>
                </c:pt>
                <c:pt idx="180">
                  <c:v>3.347906580151371</c:v>
                </c:pt>
                <c:pt idx="181">
                  <c:v>3.369486052103297</c:v>
                </c:pt>
                <c:pt idx="182">
                  <c:v>3.4003002756751606</c:v>
                </c:pt>
                <c:pt idx="183">
                  <c:v>3.4307640757161471</c:v>
                </c:pt>
                <c:pt idx="184">
                  <c:v>3.461164731455237</c:v>
                </c:pt>
                <c:pt idx="185">
                  <c:v>3.4947397844172525</c:v>
                </c:pt>
                <c:pt idx="186">
                  <c:v>3.5238944932040934</c:v>
                </c:pt>
                <c:pt idx="187">
                  <c:v>3.5562609996397434</c:v>
                </c:pt>
                <c:pt idx="188">
                  <c:v>3.5866670046807623</c:v>
                </c:pt>
                <c:pt idx="189">
                  <c:v>3.620099728702757</c:v>
                </c:pt>
                <c:pt idx="190">
                  <c:v>3.6504799530110206</c:v>
                </c:pt>
                <c:pt idx="191">
                  <c:v>3.6784127545949938</c:v>
                </c:pt>
                <c:pt idx="192">
                  <c:v>3.7128200123042903</c:v>
                </c:pt>
                <c:pt idx="193">
                  <c:v>3.7385599734900654</c:v>
                </c:pt>
                <c:pt idx="194">
                  <c:v>3.7656156025323324</c:v>
                </c:pt>
                <c:pt idx="195">
                  <c:v>3.7887743421820592</c:v>
                </c:pt>
                <c:pt idx="196">
                  <c:v>3.8189173506189373</c:v>
                </c:pt>
                <c:pt idx="197">
                  <c:v>3.8386015287536379</c:v>
                </c:pt>
                <c:pt idx="198">
                  <c:v>3.8674113099116858</c:v>
                </c:pt>
                <c:pt idx="199">
                  <c:v>3.8857601724735651</c:v>
                </c:pt>
                <c:pt idx="200">
                  <c:v>3.9074996598898508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AA-4719-BD2C-98590091B137}"/>
            </c:ext>
          </c:extLst>
        </c:ser>
        <c:ser>
          <c:idx val="3"/>
          <c:order val="7"/>
          <c:tx>
            <c:strRef>
              <c:f>Case7!$J$1</c:f>
              <c:strCache>
                <c:ptCount val="1"/>
                <c:pt idx="0">
                  <c:v>SWR(D/a=4.500, Core=140#43)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Case7!$A$2:$A$202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Case7!$J$2:$J$202</c:f>
              <c:numCache>
                <c:formatCode>General</c:formatCode>
                <c:ptCount val="201"/>
                <c:pt idx="1">
                  <c:v>1.0726643237021836</c:v>
                </c:pt>
                <c:pt idx="2">
                  <c:v>1.0443921481279608</c:v>
                </c:pt>
                <c:pt idx="3">
                  <c:v>1.0387440207484491</c:v>
                </c:pt>
                <c:pt idx="4">
                  <c:v>1.0406049711736542</c:v>
                </c:pt>
                <c:pt idx="5">
                  <c:v>1.0458257356225988</c:v>
                </c:pt>
                <c:pt idx="6">
                  <c:v>1.0502612611686506</c:v>
                </c:pt>
                <c:pt idx="7">
                  <c:v>1.0562217908324454</c:v>
                </c:pt>
                <c:pt idx="8">
                  <c:v>1.0619041798198283</c:v>
                </c:pt>
                <c:pt idx="9">
                  <c:v>1.0688033974362423</c:v>
                </c:pt>
                <c:pt idx="10">
                  <c:v>1.0754775786059603</c:v>
                </c:pt>
                <c:pt idx="11">
                  <c:v>1.0807692764104861</c:v>
                </c:pt>
                <c:pt idx="12">
                  <c:v>1.0880717281862429</c:v>
                </c:pt>
                <c:pt idx="13">
                  <c:v>1.095780065349917</c:v>
                </c:pt>
                <c:pt idx="14">
                  <c:v>1.101293131590394</c:v>
                </c:pt>
                <c:pt idx="15">
                  <c:v>1.1083654012274957</c:v>
                </c:pt>
                <c:pt idx="16">
                  <c:v>1.1145827039136484</c:v>
                </c:pt>
                <c:pt idx="17">
                  <c:v>1.1225546510046036</c:v>
                </c:pt>
                <c:pt idx="18">
                  <c:v>1.1283441405878054</c:v>
                </c:pt>
                <c:pt idx="19">
                  <c:v>1.1357192258755513</c:v>
                </c:pt>
                <c:pt idx="20">
                  <c:v>1.1427216147943902</c:v>
                </c:pt>
                <c:pt idx="21">
                  <c:v>1.1495221150926991</c:v>
                </c:pt>
                <c:pt idx="22">
                  <c:v>1.1565252926075307</c:v>
                </c:pt>
                <c:pt idx="23">
                  <c:v>1.1635202774719016</c:v>
                </c:pt>
                <c:pt idx="24">
                  <c:v>1.1707269329843422</c:v>
                </c:pt>
                <c:pt idx="25">
                  <c:v>1.1776321604806705</c:v>
                </c:pt>
                <c:pt idx="26">
                  <c:v>1.1845602144730196</c:v>
                </c:pt>
                <c:pt idx="27">
                  <c:v>1.1917175088230418</c:v>
                </c:pt>
                <c:pt idx="28">
                  <c:v>1.1981355658572748</c:v>
                </c:pt>
                <c:pt idx="29">
                  <c:v>1.2046982255291767</c:v>
                </c:pt>
                <c:pt idx="30">
                  <c:v>1.2113564966984789</c:v>
                </c:pt>
                <c:pt idx="31">
                  <c:v>1.2195583256606788</c:v>
                </c:pt>
                <c:pt idx="32">
                  <c:v>1.2273337002842171</c:v>
                </c:pt>
                <c:pt idx="33">
                  <c:v>1.2331799392060974</c:v>
                </c:pt>
                <c:pt idx="34">
                  <c:v>1.2462510899458918</c:v>
                </c:pt>
                <c:pt idx="35">
                  <c:v>1.251546819664793</c:v>
                </c:pt>
                <c:pt idx="36">
                  <c:v>1.2556809522378869</c:v>
                </c:pt>
                <c:pt idx="37">
                  <c:v>1.2635791456740766</c:v>
                </c:pt>
                <c:pt idx="38">
                  <c:v>1.2731306755674225</c:v>
                </c:pt>
                <c:pt idx="39">
                  <c:v>1.2775522464571212</c:v>
                </c:pt>
                <c:pt idx="40">
                  <c:v>1.2847086241257724</c:v>
                </c:pt>
                <c:pt idx="41">
                  <c:v>1.2942607678536111</c:v>
                </c:pt>
                <c:pt idx="42">
                  <c:v>1.3011345868003046</c:v>
                </c:pt>
                <c:pt idx="43">
                  <c:v>1.308019302323304</c:v>
                </c:pt>
                <c:pt idx="44">
                  <c:v>1.3162577198381737</c:v>
                </c:pt>
                <c:pt idx="45">
                  <c:v>1.3212605560015827</c:v>
                </c:pt>
                <c:pt idx="46">
                  <c:v>1.3294486152744178</c:v>
                </c:pt>
                <c:pt idx="47">
                  <c:v>1.3364475212074727</c:v>
                </c:pt>
                <c:pt idx="48">
                  <c:v>1.3411990638763489</c:v>
                </c:pt>
                <c:pt idx="49">
                  <c:v>1.3456382675687897</c:v>
                </c:pt>
                <c:pt idx="50">
                  <c:v>1.3489303489760751</c:v>
                </c:pt>
                <c:pt idx="51">
                  <c:v>1.3570790461494513</c:v>
                </c:pt>
                <c:pt idx="52">
                  <c:v>1.3706122307437001</c:v>
                </c:pt>
                <c:pt idx="53">
                  <c:v>1.3829043269840178</c:v>
                </c:pt>
                <c:pt idx="54">
                  <c:v>1.3912862087925335</c:v>
                </c:pt>
                <c:pt idx="55">
                  <c:v>1.3997605383284497</c:v>
                </c:pt>
                <c:pt idx="56">
                  <c:v>1.4059595886686964</c:v>
                </c:pt>
                <c:pt idx="57">
                  <c:v>1.4131284817959608</c:v>
                </c:pt>
                <c:pt idx="58">
                  <c:v>1.4197608528222776</c:v>
                </c:pt>
                <c:pt idx="59">
                  <c:v>1.4281689443459524</c:v>
                </c:pt>
                <c:pt idx="60">
                  <c:v>1.4367419037956499</c:v>
                </c:pt>
                <c:pt idx="61">
                  <c:v>1.4442359810084471</c:v>
                </c:pt>
                <c:pt idx="62">
                  <c:v>1.4511849354703246</c:v>
                </c:pt>
                <c:pt idx="63">
                  <c:v>1.458819520045266</c:v>
                </c:pt>
                <c:pt idx="64">
                  <c:v>1.4679909835445102</c:v>
                </c:pt>
                <c:pt idx="65">
                  <c:v>1.4724778207374765</c:v>
                </c:pt>
                <c:pt idx="66">
                  <c:v>1.4805937980325421</c:v>
                </c:pt>
                <c:pt idx="67">
                  <c:v>1.4871404746566157</c:v>
                </c:pt>
                <c:pt idx="68">
                  <c:v>1.4941005855240801</c:v>
                </c:pt>
                <c:pt idx="69">
                  <c:v>1.5016016700923109</c:v>
                </c:pt>
                <c:pt idx="70">
                  <c:v>1.5070904960699307</c:v>
                </c:pt>
                <c:pt idx="71">
                  <c:v>1.5135582887195973</c:v>
                </c:pt>
                <c:pt idx="72">
                  <c:v>1.520218772298086</c:v>
                </c:pt>
                <c:pt idx="73">
                  <c:v>1.5270097895955221</c:v>
                </c:pt>
                <c:pt idx="74">
                  <c:v>1.5338480895448565</c:v>
                </c:pt>
                <c:pt idx="75">
                  <c:v>1.5404684276740537</c:v>
                </c:pt>
                <c:pt idx="76">
                  <c:v>1.5465479661316235</c:v>
                </c:pt>
                <c:pt idx="77">
                  <c:v>1.5524776862909713</c:v>
                </c:pt>
                <c:pt idx="78">
                  <c:v>1.5580251483952758</c:v>
                </c:pt>
                <c:pt idx="79">
                  <c:v>1.5653735363833003</c:v>
                </c:pt>
                <c:pt idx="80">
                  <c:v>1.5698702383635204</c:v>
                </c:pt>
                <c:pt idx="81">
                  <c:v>1.5763509416380597</c:v>
                </c:pt>
                <c:pt idx="82">
                  <c:v>1.5843200837492029</c:v>
                </c:pt>
                <c:pt idx="83">
                  <c:v>1.5872405659213833</c:v>
                </c:pt>
                <c:pt idx="84">
                  <c:v>1.5930445058649012</c:v>
                </c:pt>
                <c:pt idx="85">
                  <c:v>1.6003268399307615</c:v>
                </c:pt>
                <c:pt idx="86">
                  <c:v>1.6052952471897006</c:v>
                </c:pt>
                <c:pt idx="87">
                  <c:v>1.6101603360821268</c:v>
                </c:pt>
                <c:pt idx="88">
                  <c:v>1.6160474893740118</c:v>
                </c:pt>
                <c:pt idx="89">
                  <c:v>1.6219310904316884</c:v>
                </c:pt>
                <c:pt idx="90">
                  <c:v>1.6251148497996417</c:v>
                </c:pt>
                <c:pt idx="91">
                  <c:v>1.6294118193184675</c:v>
                </c:pt>
                <c:pt idx="92">
                  <c:v>1.6358448502052036</c:v>
                </c:pt>
                <c:pt idx="93">
                  <c:v>1.6399062791124372</c:v>
                </c:pt>
                <c:pt idx="94">
                  <c:v>1.6429641289557331</c:v>
                </c:pt>
                <c:pt idx="95">
                  <c:v>1.6493550837045283</c:v>
                </c:pt>
                <c:pt idx="96">
                  <c:v>1.6528674652522339</c:v>
                </c:pt>
                <c:pt idx="97">
                  <c:v>1.6565980039844341</c:v>
                </c:pt>
                <c:pt idx="98">
                  <c:v>1.6617970183148938</c:v>
                </c:pt>
                <c:pt idx="99">
                  <c:v>1.6648738819802771</c:v>
                </c:pt>
                <c:pt idx="100">
                  <c:v>1.6694191011474961</c:v>
                </c:pt>
                <c:pt idx="101">
                  <c:v>1.6716730002905509</c:v>
                </c:pt>
                <c:pt idx="102">
                  <c:v>1.6756928133019817</c:v>
                </c:pt>
                <c:pt idx="103">
                  <c:v>1.6794840526166124</c:v>
                </c:pt>
                <c:pt idx="104">
                  <c:v>1.6815457809964567</c:v>
                </c:pt>
                <c:pt idx="105">
                  <c:v>1.6853347975929631</c:v>
                </c:pt>
                <c:pt idx="106">
                  <c:v>1.6879201002441067</c:v>
                </c:pt>
                <c:pt idx="107">
                  <c:v>1.690460403698109</c:v>
                </c:pt>
                <c:pt idx="108">
                  <c:v>1.6925126061980851</c:v>
                </c:pt>
                <c:pt idx="109">
                  <c:v>1.6939643537068056</c:v>
                </c:pt>
                <c:pt idx="110">
                  <c:v>1.6948580105468767</c:v>
                </c:pt>
                <c:pt idx="111">
                  <c:v>1.6982333708515893</c:v>
                </c:pt>
                <c:pt idx="112">
                  <c:v>1.6980363217589709</c:v>
                </c:pt>
                <c:pt idx="113">
                  <c:v>1.6987139057385026</c:v>
                </c:pt>
                <c:pt idx="114">
                  <c:v>1.699475473617768</c:v>
                </c:pt>
                <c:pt idx="115">
                  <c:v>1.6998295343519312</c:v>
                </c:pt>
                <c:pt idx="116">
                  <c:v>1.7009746604154181</c:v>
                </c:pt>
                <c:pt idx="117">
                  <c:v>1.7001904183956504</c:v>
                </c:pt>
                <c:pt idx="118">
                  <c:v>1.6992787729931504</c:v>
                </c:pt>
                <c:pt idx="119">
                  <c:v>1.6987523903215755</c:v>
                </c:pt>
                <c:pt idx="120">
                  <c:v>1.696559580535324</c:v>
                </c:pt>
                <c:pt idx="121">
                  <c:v>1.6928846815267296</c:v>
                </c:pt>
                <c:pt idx="122">
                  <c:v>1.6888294599528939</c:v>
                </c:pt>
                <c:pt idx="123">
                  <c:v>1.6830015105185776</c:v>
                </c:pt>
                <c:pt idx="124">
                  <c:v>1.6779257900087248</c:v>
                </c:pt>
                <c:pt idx="125">
                  <c:v>1.6714433860032887</c:v>
                </c:pt>
                <c:pt idx="126">
                  <c:v>1.6663719194774906</c:v>
                </c:pt>
                <c:pt idx="127">
                  <c:v>1.6578581707014046</c:v>
                </c:pt>
                <c:pt idx="128">
                  <c:v>1.6487629530722112</c:v>
                </c:pt>
                <c:pt idx="129">
                  <c:v>1.6405838651557876</c:v>
                </c:pt>
                <c:pt idx="130">
                  <c:v>1.633273238765292</c:v>
                </c:pt>
                <c:pt idx="131">
                  <c:v>1.6252088191829017</c:v>
                </c:pt>
                <c:pt idx="132">
                  <c:v>1.6151451813955588</c:v>
                </c:pt>
                <c:pt idx="133">
                  <c:v>1.6070336340638463</c:v>
                </c:pt>
                <c:pt idx="134">
                  <c:v>1.6016345714654925</c:v>
                </c:pt>
                <c:pt idx="135">
                  <c:v>1.6002795906424598</c:v>
                </c:pt>
                <c:pt idx="136">
                  <c:v>1.6039968511247018</c:v>
                </c:pt>
                <c:pt idx="137">
                  <c:v>1.6083174258609663</c:v>
                </c:pt>
                <c:pt idx="138">
                  <c:v>1.6134519059246568</c:v>
                </c:pt>
                <c:pt idx="139">
                  <c:v>1.6202622258761554</c:v>
                </c:pt>
                <c:pt idx="140">
                  <c:v>1.6279895900977026</c:v>
                </c:pt>
                <c:pt idx="141">
                  <c:v>1.6334814264141266</c:v>
                </c:pt>
                <c:pt idx="142">
                  <c:v>1.6424846286486112</c:v>
                </c:pt>
                <c:pt idx="143">
                  <c:v>1.6469089110780739</c:v>
                </c:pt>
                <c:pt idx="144">
                  <c:v>1.6556592541063206</c:v>
                </c:pt>
                <c:pt idx="145">
                  <c:v>1.6648518681795097</c:v>
                </c:pt>
                <c:pt idx="146">
                  <c:v>1.6714245508461867</c:v>
                </c:pt>
                <c:pt idx="147">
                  <c:v>1.6748426004470358</c:v>
                </c:pt>
                <c:pt idx="148">
                  <c:v>1.6768841355154702</c:v>
                </c:pt>
                <c:pt idx="149">
                  <c:v>1.6758464995603917</c:v>
                </c:pt>
                <c:pt idx="150">
                  <c:v>1.6710388463004366</c:v>
                </c:pt>
                <c:pt idx="151">
                  <c:v>1.6678049632030205</c:v>
                </c:pt>
                <c:pt idx="152">
                  <c:v>1.6630281976842143</c:v>
                </c:pt>
                <c:pt idx="153">
                  <c:v>1.6641439167135426</c:v>
                </c:pt>
                <c:pt idx="154">
                  <c:v>1.6664754273760753</c:v>
                </c:pt>
                <c:pt idx="155">
                  <c:v>1.6665090784971541</c:v>
                </c:pt>
                <c:pt idx="156">
                  <c:v>1.6674693775333953</c:v>
                </c:pt>
                <c:pt idx="157">
                  <c:v>1.6681466067659096</c:v>
                </c:pt>
                <c:pt idx="158">
                  <c:v>1.6736752296716613</c:v>
                </c:pt>
                <c:pt idx="159">
                  <c:v>1.679638334617916</c:v>
                </c:pt>
                <c:pt idx="160">
                  <c:v>1.6835725538394739</c:v>
                </c:pt>
                <c:pt idx="161">
                  <c:v>1.6893795715155235</c:v>
                </c:pt>
                <c:pt idx="162">
                  <c:v>1.694601229798802</c:v>
                </c:pt>
                <c:pt idx="163">
                  <c:v>1.6976842353254258</c:v>
                </c:pt>
                <c:pt idx="164">
                  <c:v>1.6972708808219814</c:v>
                </c:pt>
                <c:pt idx="165">
                  <c:v>1.6983656533461224</c:v>
                </c:pt>
                <c:pt idx="166">
                  <c:v>1.6974395757911049</c:v>
                </c:pt>
                <c:pt idx="167">
                  <c:v>1.6965873511630847</c:v>
                </c:pt>
                <c:pt idx="168">
                  <c:v>1.697195506969621</c:v>
                </c:pt>
                <c:pt idx="169">
                  <c:v>1.6953360333284269</c:v>
                </c:pt>
                <c:pt idx="170">
                  <c:v>1.694199842867633</c:v>
                </c:pt>
                <c:pt idx="171">
                  <c:v>1.6938669743060426</c:v>
                </c:pt>
                <c:pt idx="172">
                  <c:v>1.6946150458438534</c:v>
                </c:pt>
                <c:pt idx="173">
                  <c:v>1.6970801522818748</c:v>
                </c:pt>
                <c:pt idx="174">
                  <c:v>1.7008937303329823</c:v>
                </c:pt>
                <c:pt idx="175">
                  <c:v>1.7019928234876684</c:v>
                </c:pt>
                <c:pt idx="176">
                  <c:v>1.7056276859792272</c:v>
                </c:pt>
                <c:pt idx="177">
                  <c:v>1.7119858286440208</c:v>
                </c:pt>
                <c:pt idx="178">
                  <c:v>1.7220673261904627</c:v>
                </c:pt>
                <c:pt idx="179">
                  <c:v>1.7325818068172973</c:v>
                </c:pt>
                <c:pt idx="180">
                  <c:v>1.7426629261393123</c:v>
                </c:pt>
                <c:pt idx="181">
                  <c:v>1.753718336124175</c:v>
                </c:pt>
                <c:pt idx="182">
                  <c:v>1.7619888969029158</c:v>
                </c:pt>
                <c:pt idx="183">
                  <c:v>1.7660602148768754</c:v>
                </c:pt>
                <c:pt idx="184">
                  <c:v>1.7659309099460339</c:v>
                </c:pt>
                <c:pt idx="185">
                  <c:v>1.7595243655723511</c:v>
                </c:pt>
                <c:pt idx="186">
                  <c:v>1.7397739623153559</c:v>
                </c:pt>
                <c:pt idx="187">
                  <c:v>1.7089314573283358</c:v>
                </c:pt>
                <c:pt idx="188">
                  <c:v>1.6677221704479841</c:v>
                </c:pt>
                <c:pt idx="189">
                  <c:v>1.6345900995015581</c:v>
                </c:pt>
                <c:pt idx="190">
                  <c:v>1.6155727305245984</c:v>
                </c:pt>
                <c:pt idx="191">
                  <c:v>1.6112158116465614</c:v>
                </c:pt>
                <c:pt idx="192">
                  <c:v>1.6148164054998502</c:v>
                </c:pt>
                <c:pt idx="193">
                  <c:v>1.622799877313883</c:v>
                </c:pt>
                <c:pt idx="194">
                  <c:v>1.6301824600435932</c:v>
                </c:pt>
                <c:pt idx="195">
                  <c:v>1.6366445041535418</c:v>
                </c:pt>
                <c:pt idx="196">
                  <c:v>1.6436281291175308</c:v>
                </c:pt>
                <c:pt idx="197">
                  <c:v>1.6482432774919304</c:v>
                </c:pt>
                <c:pt idx="198">
                  <c:v>1.653837599204846</c:v>
                </c:pt>
                <c:pt idx="199">
                  <c:v>1.6560607580148692</c:v>
                </c:pt>
                <c:pt idx="200">
                  <c:v>1.6625127702214351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AA-4719-BD2C-98590091B137}"/>
            </c:ext>
          </c:extLst>
        </c:ser>
        <c:ser>
          <c:idx val="0"/>
          <c:order val="8"/>
          <c:tx>
            <c:strRef>
              <c:f>'Case 4'!$J$1</c:f>
              <c:strCache>
                <c:ptCount val="1"/>
                <c:pt idx="0">
                  <c:v>SWR(D/a=3.000, Core=140#43)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'Case 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4'!$J$2:$J$202</c:f>
              <c:numCache>
                <c:formatCode>General</c:formatCode>
                <c:ptCount val="201"/>
                <c:pt idx="1">
                  <c:v>1.0530139989708065</c:v>
                </c:pt>
                <c:pt idx="2">
                  <c:v>1.022146679476613</c:v>
                </c:pt>
                <c:pt idx="3">
                  <c:v>1.0132972027978504</c:v>
                </c:pt>
                <c:pt idx="4">
                  <c:v>1.0078560691267215</c:v>
                </c:pt>
                <c:pt idx="5">
                  <c:v>1.005230028494595</c:v>
                </c:pt>
                <c:pt idx="6">
                  <c:v>1.0030650163373147</c:v>
                </c:pt>
                <c:pt idx="7">
                  <c:v>1.0012664719090332</c:v>
                </c:pt>
                <c:pt idx="8">
                  <c:v>1.0016519259710117</c:v>
                </c:pt>
                <c:pt idx="9">
                  <c:v>1.0033372178555298</c:v>
                </c:pt>
                <c:pt idx="10">
                  <c:v>1.0040128359323859</c:v>
                </c:pt>
                <c:pt idx="11">
                  <c:v>1.0063119201043302</c:v>
                </c:pt>
                <c:pt idx="12">
                  <c:v>1.007039392948073</c:v>
                </c:pt>
                <c:pt idx="13">
                  <c:v>1.0086196285278135</c:v>
                </c:pt>
                <c:pt idx="14">
                  <c:v>1.0100450420389828</c:v>
                </c:pt>
                <c:pt idx="15">
                  <c:v>1.0112862242288743</c:v>
                </c:pt>
                <c:pt idx="16">
                  <c:v>1.0132608364697577</c:v>
                </c:pt>
                <c:pt idx="17">
                  <c:v>1.0143363021886214</c:v>
                </c:pt>
                <c:pt idx="18">
                  <c:v>1.0153382792711163</c:v>
                </c:pt>
                <c:pt idx="19">
                  <c:v>1.0163601930444608</c:v>
                </c:pt>
                <c:pt idx="20">
                  <c:v>1.0184116494668045</c:v>
                </c:pt>
                <c:pt idx="21">
                  <c:v>1.0196426348593561</c:v>
                </c:pt>
                <c:pt idx="22">
                  <c:v>1.0216166607592625</c:v>
                </c:pt>
                <c:pt idx="23">
                  <c:v>1.0222444856386261</c:v>
                </c:pt>
                <c:pt idx="24">
                  <c:v>1.0237480463821953</c:v>
                </c:pt>
                <c:pt idx="25">
                  <c:v>1.0257076079790175</c:v>
                </c:pt>
                <c:pt idx="26">
                  <c:v>1.027219036510497</c:v>
                </c:pt>
                <c:pt idx="27">
                  <c:v>1.0279106377460097</c:v>
                </c:pt>
                <c:pt idx="28">
                  <c:v>1.0312282412369098</c:v>
                </c:pt>
                <c:pt idx="29">
                  <c:v>1.0318535541950977</c:v>
                </c:pt>
                <c:pt idx="30">
                  <c:v>1.0330734408317852</c:v>
                </c:pt>
                <c:pt idx="31">
                  <c:v>1.0341110996853426</c:v>
                </c:pt>
                <c:pt idx="32">
                  <c:v>1.0358737486099212</c:v>
                </c:pt>
                <c:pt idx="33">
                  <c:v>1.038358350380731</c:v>
                </c:pt>
                <c:pt idx="34">
                  <c:v>1.0395377895469873</c:v>
                </c:pt>
                <c:pt idx="35">
                  <c:v>1.0412823908154083</c:v>
                </c:pt>
                <c:pt idx="36">
                  <c:v>1.0429720828561617</c:v>
                </c:pt>
                <c:pt idx="37">
                  <c:v>1.0445203100301614</c:v>
                </c:pt>
                <c:pt idx="38">
                  <c:v>1.0459472124202278</c:v>
                </c:pt>
                <c:pt idx="39">
                  <c:v>1.04780174740101</c:v>
                </c:pt>
                <c:pt idx="40">
                  <c:v>1.0497590092188225</c:v>
                </c:pt>
                <c:pt idx="41">
                  <c:v>1.0515880308872991</c:v>
                </c:pt>
                <c:pt idx="42">
                  <c:v>1.0539274838615398</c:v>
                </c:pt>
                <c:pt idx="43">
                  <c:v>1.0554984473615303</c:v>
                </c:pt>
                <c:pt idx="44">
                  <c:v>1.0579443450001327</c:v>
                </c:pt>
                <c:pt idx="45">
                  <c:v>1.0603979533832106</c:v>
                </c:pt>
                <c:pt idx="46">
                  <c:v>1.0616782640630813</c:v>
                </c:pt>
                <c:pt idx="47">
                  <c:v>1.0638556842994071</c:v>
                </c:pt>
                <c:pt idx="48">
                  <c:v>1.0669007647359319</c:v>
                </c:pt>
                <c:pt idx="49">
                  <c:v>1.0710206517684775</c:v>
                </c:pt>
                <c:pt idx="50">
                  <c:v>1.0744047802162782</c:v>
                </c:pt>
                <c:pt idx="51">
                  <c:v>1.0773854500286144</c:v>
                </c:pt>
                <c:pt idx="52">
                  <c:v>1.0789826757527212</c:v>
                </c:pt>
                <c:pt idx="53">
                  <c:v>1.0799342964541396</c:v>
                </c:pt>
                <c:pt idx="54">
                  <c:v>1.0819110824963867</c:v>
                </c:pt>
                <c:pt idx="55">
                  <c:v>1.0834551598450939</c:v>
                </c:pt>
                <c:pt idx="56">
                  <c:v>1.086524446607771</c:v>
                </c:pt>
                <c:pt idx="57">
                  <c:v>1.0888752523621876</c:v>
                </c:pt>
                <c:pt idx="58">
                  <c:v>1.0918987375530853</c:v>
                </c:pt>
                <c:pt idx="59">
                  <c:v>1.0944908636804256</c:v>
                </c:pt>
                <c:pt idx="60">
                  <c:v>1.0968583186227803</c:v>
                </c:pt>
                <c:pt idx="61">
                  <c:v>1.099432195856382</c:v>
                </c:pt>
                <c:pt idx="62">
                  <c:v>1.1024848026556116</c:v>
                </c:pt>
                <c:pt idx="63">
                  <c:v>1.1047857860103887</c:v>
                </c:pt>
                <c:pt idx="64">
                  <c:v>1.1073277772840981</c:v>
                </c:pt>
                <c:pt idx="65">
                  <c:v>1.1110077038948531</c:v>
                </c:pt>
                <c:pt idx="66">
                  <c:v>1.113771886652472</c:v>
                </c:pt>
                <c:pt idx="67">
                  <c:v>1.1166181412996616</c:v>
                </c:pt>
                <c:pt idx="68">
                  <c:v>1.1191028366852003</c:v>
                </c:pt>
                <c:pt idx="69">
                  <c:v>1.1231358186487475</c:v>
                </c:pt>
                <c:pt idx="70">
                  <c:v>1.1265415317200567</c:v>
                </c:pt>
                <c:pt idx="71">
                  <c:v>1.1281852080292658</c:v>
                </c:pt>
                <c:pt idx="72">
                  <c:v>1.1322940954553526</c:v>
                </c:pt>
                <c:pt idx="73">
                  <c:v>1.1357630712602882</c:v>
                </c:pt>
                <c:pt idx="74">
                  <c:v>1.1400163992735541</c:v>
                </c:pt>
                <c:pt idx="75">
                  <c:v>1.1425377582364344</c:v>
                </c:pt>
                <c:pt idx="76">
                  <c:v>1.1468634516978411</c:v>
                </c:pt>
                <c:pt idx="77">
                  <c:v>1.1512507207343075</c:v>
                </c:pt>
                <c:pt idx="78">
                  <c:v>1.1530719660585254</c:v>
                </c:pt>
                <c:pt idx="79">
                  <c:v>1.1577139268920007</c:v>
                </c:pt>
                <c:pt idx="80">
                  <c:v>1.1605219520861332</c:v>
                </c:pt>
                <c:pt idx="81">
                  <c:v>1.1658070243174503</c:v>
                </c:pt>
                <c:pt idx="82">
                  <c:v>1.1694707140905678</c:v>
                </c:pt>
                <c:pt idx="83">
                  <c:v>1.1732668445804202</c:v>
                </c:pt>
                <c:pt idx="84">
                  <c:v>1.1784268380076366</c:v>
                </c:pt>
                <c:pt idx="85">
                  <c:v>1.1820923657419089</c:v>
                </c:pt>
                <c:pt idx="86">
                  <c:v>1.1871568157936252</c:v>
                </c:pt>
                <c:pt idx="87">
                  <c:v>1.1900349736896421</c:v>
                </c:pt>
                <c:pt idx="88">
                  <c:v>1.1950925851243974</c:v>
                </c:pt>
                <c:pt idx="89">
                  <c:v>1.199819224990482</c:v>
                </c:pt>
                <c:pt idx="90">
                  <c:v>1.2041986058436307</c:v>
                </c:pt>
                <c:pt idx="91">
                  <c:v>1.2088672111916396</c:v>
                </c:pt>
                <c:pt idx="92">
                  <c:v>1.214642148661695</c:v>
                </c:pt>
                <c:pt idx="93">
                  <c:v>1.2182588413189392</c:v>
                </c:pt>
                <c:pt idx="94">
                  <c:v>1.2237361257400927</c:v>
                </c:pt>
                <c:pt idx="95">
                  <c:v>1.228666392059574</c:v>
                </c:pt>
                <c:pt idx="96">
                  <c:v>1.2341854583915686</c:v>
                </c:pt>
                <c:pt idx="97">
                  <c:v>1.2383484021744446</c:v>
                </c:pt>
                <c:pt idx="98">
                  <c:v>1.2429619754232113</c:v>
                </c:pt>
                <c:pt idx="99">
                  <c:v>1.2479465463385901</c:v>
                </c:pt>
                <c:pt idx="100">
                  <c:v>1.2541054904174982</c:v>
                </c:pt>
                <c:pt idx="101">
                  <c:v>1.2589041661738039</c:v>
                </c:pt>
                <c:pt idx="102">
                  <c:v>1.2635891618872968</c:v>
                </c:pt>
                <c:pt idx="103">
                  <c:v>1.2699231463465603</c:v>
                </c:pt>
                <c:pt idx="104">
                  <c:v>1.2749001789373029</c:v>
                </c:pt>
                <c:pt idx="105">
                  <c:v>1.2810825395559029</c:v>
                </c:pt>
                <c:pt idx="106">
                  <c:v>1.2864314023564885</c:v>
                </c:pt>
                <c:pt idx="107">
                  <c:v>1.2909858915403758</c:v>
                </c:pt>
                <c:pt idx="108">
                  <c:v>1.2977568967033182</c:v>
                </c:pt>
                <c:pt idx="109">
                  <c:v>1.3024902296557426</c:v>
                </c:pt>
                <c:pt idx="110">
                  <c:v>1.3085843233263261</c:v>
                </c:pt>
                <c:pt idx="111">
                  <c:v>1.3139149447444805</c:v>
                </c:pt>
                <c:pt idx="112">
                  <c:v>1.3205600222648264</c:v>
                </c:pt>
                <c:pt idx="113">
                  <c:v>1.3256123925185404</c:v>
                </c:pt>
                <c:pt idx="114">
                  <c:v>1.3327118067349846</c:v>
                </c:pt>
                <c:pt idx="115">
                  <c:v>1.3390991674557731</c:v>
                </c:pt>
                <c:pt idx="116">
                  <c:v>1.3435344062297769</c:v>
                </c:pt>
                <c:pt idx="117">
                  <c:v>1.3496659209376334</c:v>
                </c:pt>
                <c:pt idx="118">
                  <c:v>1.3554324780687848</c:v>
                </c:pt>
                <c:pt idx="119">
                  <c:v>1.3598494644393895</c:v>
                </c:pt>
                <c:pt idx="120">
                  <c:v>1.3662346072585598</c:v>
                </c:pt>
                <c:pt idx="121">
                  <c:v>1.3718474362681965</c:v>
                </c:pt>
                <c:pt idx="122">
                  <c:v>1.3757161802208249</c:v>
                </c:pt>
                <c:pt idx="123">
                  <c:v>1.3831032493636748</c:v>
                </c:pt>
                <c:pt idx="124">
                  <c:v>1.3876112405979646</c:v>
                </c:pt>
                <c:pt idx="125">
                  <c:v>1.3882680749447407</c:v>
                </c:pt>
                <c:pt idx="126">
                  <c:v>1.3929740228104441</c:v>
                </c:pt>
                <c:pt idx="127">
                  <c:v>1.3987765232283196</c:v>
                </c:pt>
                <c:pt idx="128">
                  <c:v>1.4033430823997426</c:v>
                </c:pt>
                <c:pt idx="129">
                  <c:v>1.4115078317134155</c:v>
                </c:pt>
                <c:pt idx="130">
                  <c:v>1.4207306688940684</c:v>
                </c:pt>
                <c:pt idx="131">
                  <c:v>1.4222704934857426</c:v>
                </c:pt>
                <c:pt idx="132">
                  <c:v>1.4275105187957229</c:v>
                </c:pt>
                <c:pt idx="133">
                  <c:v>1.4302750427085256</c:v>
                </c:pt>
                <c:pt idx="134">
                  <c:v>1.4350702527686037</c:v>
                </c:pt>
                <c:pt idx="135">
                  <c:v>1.449844871643639</c:v>
                </c:pt>
                <c:pt idx="136">
                  <c:v>1.4613887017940965</c:v>
                </c:pt>
                <c:pt idx="137">
                  <c:v>1.470903186692885</c:v>
                </c:pt>
                <c:pt idx="138">
                  <c:v>1.4790491502902794</c:v>
                </c:pt>
                <c:pt idx="139">
                  <c:v>1.4852095600693029</c:v>
                </c:pt>
                <c:pt idx="140">
                  <c:v>1.4913649673015867</c:v>
                </c:pt>
                <c:pt idx="141">
                  <c:v>1.4979209283456951</c:v>
                </c:pt>
                <c:pt idx="142">
                  <c:v>1.5048657705323454</c:v>
                </c:pt>
                <c:pt idx="143">
                  <c:v>1.5078475623207996</c:v>
                </c:pt>
                <c:pt idx="144">
                  <c:v>1.5158298275504212</c:v>
                </c:pt>
                <c:pt idx="145">
                  <c:v>1.5240711819950827</c:v>
                </c:pt>
                <c:pt idx="146">
                  <c:v>1.5209711801559764</c:v>
                </c:pt>
                <c:pt idx="147">
                  <c:v>1.5050047587873376</c:v>
                </c:pt>
                <c:pt idx="148">
                  <c:v>1.4766826065427194</c:v>
                </c:pt>
                <c:pt idx="149">
                  <c:v>1.4425653578772013</c:v>
                </c:pt>
                <c:pt idx="150">
                  <c:v>1.3980811589689905</c:v>
                </c:pt>
                <c:pt idx="151">
                  <c:v>1.3555996385941753</c:v>
                </c:pt>
                <c:pt idx="152">
                  <c:v>1.3330076836862736</c:v>
                </c:pt>
                <c:pt idx="153">
                  <c:v>1.3358279979717769</c:v>
                </c:pt>
                <c:pt idx="154">
                  <c:v>1.3556191726320466</c:v>
                </c:pt>
                <c:pt idx="155">
                  <c:v>1.3931860981387176</c:v>
                </c:pt>
                <c:pt idx="156">
                  <c:v>1.4300576772817561</c:v>
                </c:pt>
                <c:pt idx="157">
                  <c:v>1.4640520505446655</c:v>
                </c:pt>
                <c:pt idx="158">
                  <c:v>1.4966788167382648</c:v>
                </c:pt>
                <c:pt idx="159">
                  <c:v>1.5202289796335224</c:v>
                </c:pt>
                <c:pt idx="160">
                  <c:v>1.5430094213010177</c:v>
                </c:pt>
                <c:pt idx="161">
                  <c:v>1.5641236586421519</c:v>
                </c:pt>
                <c:pt idx="162">
                  <c:v>1.5832672884158729</c:v>
                </c:pt>
                <c:pt idx="163">
                  <c:v>1.6031789158716956</c:v>
                </c:pt>
                <c:pt idx="164">
                  <c:v>1.6179347819784911</c:v>
                </c:pt>
                <c:pt idx="165">
                  <c:v>1.6351296266300002</c:v>
                </c:pt>
                <c:pt idx="166">
                  <c:v>1.6509605862667553</c:v>
                </c:pt>
                <c:pt idx="167">
                  <c:v>1.6638030486447317</c:v>
                </c:pt>
                <c:pt idx="168">
                  <c:v>1.6794385901257594</c:v>
                </c:pt>
                <c:pt idx="169">
                  <c:v>1.6922813955846412</c:v>
                </c:pt>
                <c:pt idx="170">
                  <c:v>1.7043114525304952</c:v>
                </c:pt>
                <c:pt idx="171">
                  <c:v>1.7177075961695767</c:v>
                </c:pt>
                <c:pt idx="172">
                  <c:v>1.7291253764766552</c:v>
                </c:pt>
                <c:pt idx="173">
                  <c:v>1.7414479568617829</c:v>
                </c:pt>
                <c:pt idx="174">
                  <c:v>1.7524959748832249</c:v>
                </c:pt>
                <c:pt idx="175">
                  <c:v>1.762735594943875</c:v>
                </c:pt>
                <c:pt idx="176">
                  <c:v>1.774892824685933</c:v>
                </c:pt>
                <c:pt idx="177">
                  <c:v>1.7849694530395939</c:v>
                </c:pt>
                <c:pt idx="178">
                  <c:v>1.7946925737389692</c:v>
                </c:pt>
                <c:pt idx="179">
                  <c:v>1.8080842811199094</c:v>
                </c:pt>
                <c:pt idx="180">
                  <c:v>1.8197107091892017</c:v>
                </c:pt>
                <c:pt idx="181">
                  <c:v>1.8311753696713342</c:v>
                </c:pt>
                <c:pt idx="182">
                  <c:v>1.8389536357684035</c:v>
                </c:pt>
                <c:pt idx="183">
                  <c:v>1.8511309892242924</c:v>
                </c:pt>
                <c:pt idx="184">
                  <c:v>1.8621114563797241</c:v>
                </c:pt>
                <c:pt idx="185">
                  <c:v>1.8716149549949821</c:v>
                </c:pt>
                <c:pt idx="186">
                  <c:v>1.879952340111503</c:v>
                </c:pt>
                <c:pt idx="187">
                  <c:v>1.890916997284259</c:v>
                </c:pt>
                <c:pt idx="188">
                  <c:v>1.9010336621164206</c:v>
                </c:pt>
                <c:pt idx="189">
                  <c:v>1.9118681952791061</c:v>
                </c:pt>
                <c:pt idx="190">
                  <c:v>1.9185982782034037</c:v>
                </c:pt>
                <c:pt idx="191">
                  <c:v>1.9283922206526294</c:v>
                </c:pt>
                <c:pt idx="192">
                  <c:v>1.9342088410140597</c:v>
                </c:pt>
                <c:pt idx="193">
                  <c:v>1.9423514824493655</c:v>
                </c:pt>
                <c:pt idx="194">
                  <c:v>1.9516156187446037</c:v>
                </c:pt>
                <c:pt idx="195">
                  <c:v>1.9580603395139642</c:v>
                </c:pt>
                <c:pt idx="196">
                  <c:v>1.965966617506018</c:v>
                </c:pt>
                <c:pt idx="197">
                  <c:v>1.9735507965195291</c:v>
                </c:pt>
                <c:pt idx="198">
                  <c:v>1.9803035334353394</c:v>
                </c:pt>
                <c:pt idx="199">
                  <c:v>1.9873241396317429</c:v>
                </c:pt>
                <c:pt idx="200">
                  <c:v>1.9918451529317034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AA-4719-BD2C-98590091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11535"/>
        <c:axId val="405919023"/>
      </c:scatterChart>
      <c:valAx>
        <c:axId val="405911535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Frequency [MHz]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9023"/>
        <c:crosses val="autoZero"/>
        <c:crossBetween val="midCat"/>
        <c:majorUnit val="20"/>
        <c:minorUnit val="10"/>
      </c:valAx>
      <c:valAx>
        <c:axId val="405919023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SWR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1535"/>
        <c:crosses val="autoZero"/>
        <c:crossBetween val="midCat"/>
        <c:majorUnit val="1"/>
        <c:minorUnit val="0.2"/>
      </c:valAx>
    </c:plotArea>
    <c:legend>
      <c:legendPos val="r"/>
      <c:layout>
        <c:manualLayout>
          <c:xMode val="edge"/>
          <c:yMode val="edge"/>
          <c:x val="0.16663137978431311"/>
          <c:y val="6.4189997083697867E-2"/>
          <c:w val="0.49174825021872265"/>
          <c:h val="0.52123104403616216"/>
        </c:manualLayout>
      </c:layout>
      <c:overlay val="0"/>
      <c:spPr>
        <a:solidFill>
          <a:schemeClr val="accent1">
            <a:lumMod val="20000"/>
            <a:lumOff val="80000"/>
            <a:alpha val="36000"/>
          </a:schemeClr>
        </a:solidFill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9737532808398"/>
          <c:y val="3.8294168842471714E-2"/>
          <c:w val="0.85476109670223599"/>
          <c:h val="0.78860673665791781"/>
        </c:manualLayout>
      </c:layout>
      <c:scatterChart>
        <c:scatterStyle val="lineMarker"/>
        <c:varyColors val="0"/>
        <c:ser>
          <c:idx val="10"/>
          <c:order val="0"/>
          <c:tx>
            <c:strRef>
              <c:f>'Case 8-ft114-61'!$J$1</c:f>
              <c:strCache>
                <c:ptCount val="1"/>
                <c:pt idx="0">
                  <c:v>SWR(D/a=3.176, Core=114#61)</c:v>
                </c:pt>
              </c:strCache>
            </c:strRef>
          </c:tx>
          <c:marker>
            <c:symbol val="none"/>
          </c:marker>
          <c:xVal>
            <c:numRef>
              <c:f>'Case 8-ft114-61'!$A$2:$A$202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8-ft114-61'!$J$2:$J$202</c:f>
              <c:numCache>
                <c:formatCode>General</c:formatCode>
                <c:ptCount val="201"/>
                <c:pt idx="1">
                  <c:v>1.89708199433455</c:v>
                </c:pt>
                <c:pt idx="2">
                  <c:v>1.3874481175575575</c:v>
                </c:pt>
                <c:pt idx="3">
                  <c:v>1.2484553691924543</c:v>
                </c:pt>
                <c:pt idx="4">
                  <c:v>1.1838404933928648</c:v>
                </c:pt>
                <c:pt idx="5">
                  <c:v>1.1463872859483892</c:v>
                </c:pt>
                <c:pt idx="6">
                  <c:v>1.1226078861675812</c:v>
                </c:pt>
                <c:pt idx="7">
                  <c:v>1.107527567097452</c:v>
                </c:pt>
                <c:pt idx="8">
                  <c:v>1.0952845560442237</c:v>
                </c:pt>
                <c:pt idx="9">
                  <c:v>1.0865539925055858</c:v>
                </c:pt>
                <c:pt idx="10">
                  <c:v>1.080096895970692</c:v>
                </c:pt>
                <c:pt idx="11">
                  <c:v>1.074325155795756</c:v>
                </c:pt>
                <c:pt idx="12">
                  <c:v>1.0696408528886676</c:v>
                </c:pt>
                <c:pt idx="13">
                  <c:v>1.0657086148350474</c:v>
                </c:pt>
                <c:pt idx="14">
                  <c:v>1.0626831933107674</c:v>
                </c:pt>
                <c:pt idx="15">
                  <c:v>1.0600211388810101</c:v>
                </c:pt>
                <c:pt idx="16">
                  <c:v>1.0595461211201627</c:v>
                </c:pt>
                <c:pt idx="17">
                  <c:v>1.0565653762056983</c:v>
                </c:pt>
                <c:pt idx="18">
                  <c:v>1.0553244197752469</c:v>
                </c:pt>
                <c:pt idx="19">
                  <c:v>1.0543195202517102</c:v>
                </c:pt>
                <c:pt idx="20">
                  <c:v>1.0539244936552739</c:v>
                </c:pt>
                <c:pt idx="21">
                  <c:v>1.0529795669430912</c:v>
                </c:pt>
                <c:pt idx="22">
                  <c:v>1.0523341738588836</c:v>
                </c:pt>
                <c:pt idx="23">
                  <c:v>1.0515116774437052</c:v>
                </c:pt>
                <c:pt idx="24">
                  <c:v>1.0507701964736498</c:v>
                </c:pt>
                <c:pt idx="25">
                  <c:v>1.0511503762576127</c:v>
                </c:pt>
                <c:pt idx="26">
                  <c:v>1.0508918298880534</c:v>
                </c:pt>
                <c:pt idx="27">
                  <c:v>1.0501331603283497</c:v>
                </c:pt>
                <c:pt idx="28">
                  <c:v>1.0517856668421661</c:v>
                </c:pt>
                <c:pt idx="29">
                  <c:v>1.0506039499344411</c:v>
                </c:pt>
                <c:pt idx="30">
                  <c:v>1.0505925569547458</c:v>
                </c:pt>
                <c:pt idx="31">
                  <c:v>1.0532769373626125</c:v>
                </c:pt>
                <c:pt idx="32">
                  <c:v>1.0542837075242446</c:v>
                </c:pt>
                <c:pt idx="33">
                  <c:v>1.0531913934114836</c:v>
                </c:pt>
                <c:pt idx="34">
                  <c:v>1.0538233556028347</c:v>
                </c:pt>
                <c:pt idx="35">
                  <c:v>1.0584189777830169</c:v>
                </c:pt>
                <c:pt idx="36">
                  <c:v>1.0577987478164887</c:v>
                </c:pt>
                <c:pt idx="37">
                  <c:v>1.0562135776810726</c:v>
                </c:pt>
                <c:pt idx="38">
                  <c:v>1.0598033781182032</c:v>
                </c:pt>
                <c:pt idx="39">
                  <c:v>1.061750820503254</c:v>
                </c:pt>
                <c:pt idx="40">
                  <c:v>1.0596642146968909</c:v>
                </c:pt>
                <c:pt idx="41">
                  <c:v>1.061664170793025</c:v>
                </c:pt>
                <c:pt idx="42">
                  <c:v>1.0656261109502942</c:v>
                </c:pt>
                <c:pt idx="43">
                  <c:v>1.0665659600131789</c:v>
                </c:pt>
                <c:pt idx="44">
                  <c:v>1.0663776678457122</c:v>
                </c:pt>
                <c:pt idx="45">
                  <c:v>1.0691756624939226</c:v>
                </c:pt>
                <c:pt idx="46">
                  <c:v>1.0690577189203372</c:v>
                </c:pt>
                <c:pt idx="47">
                  <c:v>1.0719300902820816</c:v>
                </c:pt>
                <c:pt idx="48">
                  <c:v>1.0731167379533901</c:v>
                </c:pt>
                <c:pt idx="49">
                  <c:v>1.0753504064180948</c:v>
                </c:pt>
                <c:pt idx="50">
                  <c:v>1.0767459711234453</c:v>
                </c:pt>
                <c:pt idx="51">
                  <c:v>1.0783224161948259</c:v>
                </c:pt>
                <c:pt idx="52">
                  <c:v>1.0795266564371075</c:v>
                </c:pt>
                <c:pt idx="53">
                  <c:v>1.0824146388102553</c:v>
                </c:pt>
                <c:pt idx="54">
                  <c:v>1.0844646421832111</c:v>
                </c:pt>
                <c:pt idx="55">
                  <c:v>1.0863339625007988</c:v>
                </c:pt>
                <c:pt idx="56">
                  <c:v>1.0880205455997318</c:v>
                </c:pt>
                <c:pt idx="57">
                  <c:v>1.0897989055672026</c:v>
                </c:pt>
                <c:pt idx="58">
                  <c:v>1.0923282717216221</c:v>
                </c:pt>
                <c:pt idx="59">
                  <c:v>1.0939479300410782</c:v>
                </c:pt>
                <c:pt idx="60">
                  <c:v>1.0974934682805795</c:v>
                </c:pt>
                <c:pt idx="61">
                  <c:v>1.1002958088784474</c:v>
                </c:pt>
                <c:pt idx="62">
                  <c:v>1.1023505826990554</c:v>
                </c:pt>
                <c:pt idx="63">
                  <c:v>1.1041619941501686</c:v>
                </c:pt>
                <c:pt idx="64">
                  <c:v>1.1071334187115263</c:v>
                </c:pt>
                <c:pt idx="65">
                  <c:v>1.108710932058284</c:v>
                </c:pt>
                <c:pt idx="66">
                  <c:v>1.1111348445656077</c:v>
                </c:pt>
                <c:pt idx="67">
                  <c:v>1.1138911224723664</c:v>
                </c:pt>
                <c:pt idx="68">
                  <c:v>1.1161319317875877</c:v>
                </c:pt>
                <c:pt idx="69">
                  <c:v>1.1181611531721509</c:v>
                </c:pt>
                <c:pt idx="70">
                  <c:v>1.1207714389037939</c:v>
                </c:pt>
                <c:pt idx="71">
                  <c:v>1.1233381465037955</c:v>
                </c:pt>
                <c:pt idx="72">
                  <c:v>1.1258698131357461</c:v>
                </c:pt>
                <c:pt idx="73">
                  <c:v>1.1278625582302415</c:v>
                </c:pt>
                <c:pt idx="74">
                  <c:v>1.1308387382482206</c:v>
                </c:pt>
                <c:pt idx="75">
                  <c:v>1.1335075875614271</c:v>
                </c:pt>
                <c:pt idx="76">
                  <c:v>1.1359336288280453</c:v>
                </c:pt>
                <c:pt idx="77">
                  <c:v>1.1387909363640056</c:v>
                </c:pt>
                <c:pt idx="78">
                  <c:v>1.1417806315969381</c:v>
                </c:pt>
                <c:pt idx="79">
                  <c:v>1.1445447547339136</c:v>
                </c:pt>
                <c:pt idx="80">
                  <c:v>1.1463275778887323</c:v>
                </c:pt>
                <c:pt idx="81">
                  <c:v>1.1504788244761757</c:v>
                </c:pt>
                <c:pt idx="82">
                  <c:v>1.153328055522238</c:v>
                </c:pt>
                <c:pt idx="83">
                  <c:v>1.1564130085791682</c:v>
                </c:pt>
                <c:pt idx="84">
                  <c:v>1.1598908404778157</c:v>
                </c:pt>
                <c:pt idx="85">
                  <c:v>1.1626530733466196</c:v>
                </c:pt>
                <c:pt idx="86">
                  <c:v>1.1655182193834304</c:v>
                </c:pt>
                <c:pt idx="87">
                  <c:v>1.1695927486710229</c:v>
                </c:pt>
                <c:pt idx="88">
                  <c:v>1.1733539793664891</c:v>
                </c:pt>
                <c:pt idx="89">
                  <c:v>1.17626841859344</c:v>
                </c:pt>
                <c:pt idx="90">
                  <c:v>1.1793570625824314</c:v>
                </c:pt>
                <c:pt idx="91">
                  <c:v>1.1827632627644971</c:v>
                </c:pt>
                <c:pt idx="92">
                  <c:v>1.1870678631195428</c:v>
                </c:pt>
                <c:pt idx="93">
                  <c:v>1.1899406279020435</c:v>
                </c:pt>
                <c:pt idx="94">
                  <c:v>1.1937283852197655</c:v>
                </c:pt>
                <c:pt idx="95">
                  <c:v>1.1977005540419876</c:v>
                </c:pt>
                <c:pt idx="96">
                  <c:v>1.2010762561956421</c:v>
                </c:pt>
                <c:pt idx="97">
                  <c:v>1.204405075893128</c:v>
                </c:pt>
                <c:pt idx="98">
                  <c:v>1.2084099534937551</c:v>
                </c:pt>
                <c:pt idx="99">
                  <c:v>1.2122559146935075</c:v>
                </c:pt>
                <c:pt idx="100">
                  <c:v>1.2173395082028868</c:v>
                </c:pt>
                <c:pt idx="101">
                  <c:v>1.2206957391520912</c:v>
                </c:pt>
                <c:pt idx="102">
                  <c:v>1.2246419945295952</c:v>
                </c:pt>
                <c:pt idx="103">
                  <c:v>1.229332589682518</c:v>
                </c:pt>
                <c:pt idx="104">
                  <c:v>1.2327278794714971</c:v>
                </c:pt>
                <c:pt idx="105">
                  <c:v>1.2372321557835106</c:v>
                </c:pt>
                <c:pt idx="106">
                  <c:v>1.2409600619713381</c:v>
                </c:pt>
                <c:pt idx="107">
                  <c:v>1.2441686879924811</c:v>
                </c:pt>
                <c:pt idx="108">
                  <c:v>1.2489551548271327</c:v>
                </c:pt>
                <c:pt idx="109">
                  <c:v>1.2539942796778654</c:v>
                </c:pt>
                <c:pt idx="110">
                  <c:v>1.2575421433183316</c:v>
                </c:pt>
                <c:pt idx="111">
                  <c:v>1.2625569300935899</c:v>
                </c:pt>
                <c:pt idx="112">
                  <c:v>1.2666798856280395</c:v>
                </c:pt>
                <c:pt idx="113">
                  <c:v>1.2707048603744724</c:v>
                </c:pt>
                <c:pt idx="114">
                  <c:v>1.2752660881841826</c:v>
                </c:pt>
                <c:pt idx="115">
                  <c:v>1.2802447538680344</c:v>
                </c:pt>
                <c:pt idx="116">
                  <c:v>1.2853638067393205</c:v>
                </c:pt>
                <c:pt idx="117">
                  <c:v>1.2891801228868875</c:v>
                </c:pt>
                <c:pt idx="118">
                  <c:v>1.2936594187799184</c:v>
                </c:pt>
                <c:pt idx="119">
                  <c:v>1.2980093328731108</c:v>
                </c:pt>
                <c:pt idx="120">
                  <c:v>1.3035762312679975</c:v>
                </c:pt>
                <c:pt idx="121">
                  <c:v>1.3076966666462029</c:v>
                </c:pt>
                <c:pt idx="122">
                  <c:v>1.3129290197682073</c:v>
                </c:pt>
                <c:pt idx="123">
                  <c:v>1.3175363092859225</c:v>
                </c:pt>
                <c:pt idx="124">
                  <c:v>1.3228592708426419</c:v>
                </c:pt>
                <c:pt idx="125">
                  <c:v>1.3280868360605564</c:v>
                </c:pt>
                <c:pt idx="126">
                  <c:v>1.3347850126348804</c:v>
                </c:pt>
                <c:pt idx="127">
                  <c:v>1.3428232537174094</c:v>
                </c:pt>
                <c:pt idx="128">
                  <c:v>1.3500760891340535</c:v>
                </c:pt>
                <c:pt idx="129">
                  <c:v>1.3570471465629577</c:v>
                </c:pt>
                <c:pt idx="130">
                  <c:v>1.3635693592211575</c:v>
                </c:pt>
                <c:pt idx="131">
                  <c:v>1.3722248422955696</c:v>
                </c:pt>
                <c:pt idx="132">
                  <c:v>1.3795792845463464</c:v>
                </c:pt>
                <c:pt idx="133">
                  <c:v>1.3864649935648266</c:v>
                </c:pt>
                <c:pt idx="134">
                  <c:v>1.3944619108369007</c:v>
                </c:pt>
                <c:pt idx="135">
                  <c:v>1.4009311335559518</c:v>
                </c:pt>
                <c:pt idx="136">
                  <c:v>1.4077647390259924</c:v>
                </c:pt>
                <c:pt idx="137">
                  <c:v>1.4159797887940464</c:v>
                </c:pt>
                <c:pt idx="138">
                  <c:v>1.4234935205731081</c:v>
                </c:pt>
                <c:pt idx="139">
                  <c:v>1.42822691378457</c:v>
                </c:pt>
                <c:pt idx="140">
                  <c:v>1.4347034302025383</c:v>
                </c:pt>
                <c:pt idx="141">
                  <c:v>1.4423680534117311</c:v>
                </c:pt>
                <c:pt idx="142">
                  <c:v>1.4466934113566228</c:v>
                </c:pt>
                <c:pt idx="143">
                  <c:v>1.4544018778555858</c:v>
                </c:pt>
                <c:pt idx="144">
                  <c:v>1.4608866177640456</c:v>
                </c:pt>
                <c:pt idx="145">
                  <c:v>1.4669769017675283</c:v>
                </c:pt>
                <c:pt idx="146">
                  <c:v>1.4748233655083587</c:v>
                </c:pt>
                <c:pt idx="147">
                  <c:v>1.4798402267752859</c:v>
                </c:pt>
                <c:pt idx="148">
                  <c:v>1.4848639411997435</c:v>
                </c:pt>
                <c:pt idx="149">
                  <c:v>1.4912825067666244</c:v>
                </c:pt>
                <c:pt idx="150">
                  <c:v>1.4976780630748419</c:v>
                </c:pt>
                <c:pt idx="151">
                  <c:v>1.5049389263606396</c:v>
                </c:pt>
                <c:pt idx="152">
                  <c:v>1.5102150348552263</c:v>
                </c:pt>
                <c:pt idx="153">
                  <c:v>1.5185839644505432</c:v>
                </c:pt>
                <c:pt idx="154">
                  <c:v>1.5270207446906787</c:v>
                </c:pt>
                <c:pt idx="155">
                  <c:v>1.533638298606798</c:v>
                </c:pt>
                <c:pt idx="156">
                  <c:v>1.5407344824809952</c:v>
                </c:pt>
                <c:pt idx="157">
                  <c:v>1.5497476287516836</c:v>
                </c:pt>
                <c:pt idx="158">
                  <c:v>1.5566202190533236</c:v>
                </c:pt>
                <c:pt idx="159">
                  <c:v>1.5653260435358374</c:v>
                </c:pt>
                <c:pt idx="160">
                  <c:v>1.5723533119828437</c:v>
                </c:pt>
                <c:pt idx="161">
                  <c:v>1.5815577662187372</c:v>
                </c:pt>
                <c:pt idx="162">
                  <c:v>1.592247878943106</c:v>
                </c:pt>
                <c:pt idx="163">
                  <c:v>1.6001204035525323</c:v>
                </c:pt>
                <c:pt idx="164">
                  <c:v>1.6093280679449264</c:v>
                </c:pt>
                <c:pt idx="165">
                  <c:v>1.6181225426214734</c:v>
                </c:pt>
                <c:pt idx="166">
                  <c:v>1.6292430368599571</c:v>
                </c:pt>
                <c:pt idx="167">
                  <c:v>1.6364216374041853</c:v>
                </c:pt>
                <c:pt idx="168">
                  <c:v>1.6459591918975094</c:v>
                </c:pt>
                <c:pt idx="169">
                  <c:v>1.6547822599964139</c:v>
                </c:pt>
                <c:pt idx="170">
                  <c:v>1.6635830944846528</c:v>
                </c:pt>
                <c:pt idx="171">
                  <c:v>1.6727793787266569</c:v>
                </c:pt>
                <c:pt idx="172">
                  <c:v>1.6795733367155228</c:v>
                </c:pt>
                <c:pt idx="173">
                  <c:v>1.6881335026381625</c:v>
                </c:pt>
                <c:pt idx="174">
                  <c:v>1.6957170800413348</c:v>
                </c:pt>
                <c:pt idx="175">
                  <c:v>1.7030036314095169</c:v>
                </c:pt>
                <c:pt idx="176">
                  <c:v>1.7112885393492143</c:v>
                </c:pt>
                <c:pt idx="177">
                  <c:v>1.7184652078169274</c:v>
                </c:pt>
                <c:pt idx="178">
                  <c:v>1.7257161429434378</c:v>
                </c:pt>
                <c:pt idx="179">
                  <c:v>1.7376345974589802</c:v>
                </c:pt>
                <c:pt idx="180">
                  <c:v>1.7414412535853028</c:v>
                </c:pt>
                <c:pt idx="181">
                  <c:v>1.7506222112241643</c:v>
                </c:pt>
                <c:pt idx="182">
                  <c:v>1.7583786298957182</c:v>
                </c:pt>
                <c:pt idx="183">
                  <c:v>1.7673120470419952</c:v>
                </c:pt>
                <c:pt idx="184">
                  <c:v>1.7723273981145335</c:v>
                </c:pt>
                <c:pt idx="185">
                  <c:v>1.7787096632763379</c:v>
                </c:pt>
                <c:pt idx="186">
                  <c:v>1.7878352783753249</c:v>
                </c:pt>
                <c:pt idx="187">
                  <c:v>1.7945451946275719</c:v>
                </c:pt>
                <c:pt idx="188">
                  <c:v>1.8001598864450663</c:v>
                </c:pt>
                <c:pt idx="189">
                  <c:v>1.8075699087861583</c:v>
                </c:pt>
                <c:pt idx="190">
                  <c:v>1.8145521044357131</c:v>
                </c:pt>
                <c:pt idx="191">
                  <c:v>1.8209765423646451</c:v>
                </c:pt>
                <c:pt idx="192">
                  <c:v>1.8262513533139357</c:v>
                </c:pt>
                <c:pt idx="193">
                  <c:v>1.8331665790649869</c:v>
                </c:pt>
                <c:pt idx="194">
                  <c:v>1.8400316246754655</c:v>
                </c:pt>
                <c:pt idx="195">
                  <c:v>1.8481431280912006</c:v>
                </c:pt>
                <c:pt idx="196">
                  <c:v>1.8551046659444466</c:v>
                </c:pt>
                <c:pt idx="197">
                  <c:v>1.8607291586482699</c:v>
                </c:pt>
                <c:pt idx="198">
                  <c:v>1.8683088631463249</c:v>
                </c:pt>
                <c:pt idx="199">
                  <c:v>1.8757119714727217</c:v>
                </c:pt>
                <c:pt idx="200">
                  <c:v>1.8831786251489768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D54-4AB0-91E2-384895E0469D}"/>
            </c:ext>
          </c:extLst>
        </c:ser>
        <c:ser>
          <c:idx val="9"/>
          <c:order val="1"/>
          <c:tx>
            <c:strRef>
              <c:f>'Case 8-ft114-77'!$J$1</c:f>
              <c:strCache>
                <c:ptCount val="1"/>
                <c:pt idx="0">
                  <c:v>SWR(D/a=3.176, Core=114#77)</c:v>
                </c:pt>
              </c:strCache>
            </c:strRef>
          </c:tx>
          <c:marker>
            <c:symbol val="none"/>
          </c:marker>
          <c:xVal>
            <c:numRef>
              <c:f>'Case 8-ft114-77'!$A$2:$A$202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8-ft114-77'!$J$2:$J$202</c:f>
              <c:numCache>
                <c:formatCode>General</c:formatCode>
                <c:ptCount val="201"/>
                <c:pt idx="1">
                  <c:v>1.0419230440924898</c:v>
                </c:pt>
                <c:pt idx="2">
                  <c:v>1.0172574444945348</c:v>
                </c:pt>
                <c:pt idx="3">
                  <c:v>1.0118691712538364</c:v>
                </c:pt>
                <c:pt idx="4">
                  <c:v>1.0101502913781746</c:v>
                </c:pt>
                <c:pt idx="5">
                  <c:v>1.0096961854412947</c:v>
                </c:pt>
                <c:pt idx="6">
                  <c:v>1.0095214256711684</c:v>
                </c:pt>
                <c:pt idx="7">
                  <c:v>1.0103036610533842</c:v>
                </c:pt>
                <c:pt idx="8">
                  <c:v>1.0105319509003754</c:v>
                </c:pt>
                <c:pt idx="9">
                  <c:v>1.012914518673228</c:v>
                </c:pt>
                <c:pt idx="10">
                  <c:v>1.0129538587847347</c:v>
                </c:pt>
                <c:pt idx="11">
                  <c:v>1.0134846989250894</c:v>
                </c:pt>
                <c:pt idx="12">
                  <c:v>1.014509945795721</c:v>
                </c:pt>
                <c:pt idx="13">
                  <c:v>1.0150786645029954</c:v>
                </c:pt>
                <c:pt idx="14">
                  <c:v>1.0165287966464709</c:v>
                </c:pt>
                <c:pt idx="15">
                  <c:v>1.0173733451246352</c:v>
                </c:pt>
                <c:pt idx="16">
                  <c:v>1.017368024670166</c:v>
                </c:pt>
                <c:pt idx="17">
                  <c:v>1.0195670549275915</c:v>
                </c:pt>
                <c:pt idx="18">
                  <c:v>1.0197338360964876</c:v>
                </c:pt>
                <c:pt idx="19">
                  <c:v>1.0214184059302869</c:v>
                </c:pt>
                <c:pt idx="20">
                  <c:v>1.0217746774437739</c:v>
                </c:pt>
                <c:pt idx="21">
                  <c:v>1.0226004913884068</c:v>
                </c:pt>
                <c:pt idx="22">
                  <c:v>1.0229843291649769</c:v>
                </c:pt>
                <c:pt idx="23">
                  <c:v>1.0249397147912245</c:v>
                </c:pt>
                <c:pt idx="24">
                  <c:v>1.0263052453953019</c:v>
                </c:pt>
                <c:pt idx="25">
                  <c:v>1.0262325691353569</c:v>
                </c:pt>
                <c:pt idx="26">
                  <c:v>1.0275939768731766</c:v>
                </c:pt>
                <c:pt idx="27">
                  <c:v>1.0284212649593147</c:v>
                </c:pt>
                <c:pt idx="28">
                  <c:v>1.0296164883517767</c:v>
                </c:pt>
                <c:pt idx="29">
                  <c:v>1.0309963283977703</c:v>
                </c:pt>
                <c:pt idx="30">
                  <c:v>1.031384957063872</c:v>
                </c:pt>
                <c:pt idx="31">
                  <c:v>1.0329884437413015</c:v>
                </c:pt>
                <c:pt idx="32">
                  <c:v>1.035101248187368</c:v>
                </c:pt>
                <c:pt idx="33">
                  <c:v>1.0356969289381632</c:v>
                </c:pt>
                <c:pt idx="34">
                  <c:v>1.0370587502656277</c:v>
                </c:pt>
                <c:pt idx="35">
                  <c:v>1.0384411265000058</c:v>
                </c:pt>
                <c:pt idx="36">
                  <c:v>1.0405129625060068</c:v>
                </c:pt>
                <c:pt idx="37">
                  <c:v>1.0404106520364484</c:v>
                </c:pt>
                <c:pt idx="38">
                  <c:v>1.0439121744761712</c:v>
                </c:pt>
                <c:pt idx="39">
                  <c:v>1.0453651478511585</c:v>
                </c:pt>
                <c:pt idx="40">
                  <c:v>1.04524963318894</c:v>
                </c:pt>
                <c:pt idx="41">
                  <c:v>1.0474147256347262</c:v>
                </c:pt>
                <c:pt idx="42">
                  <c:v>1.0495783975087731</c:v>
                </c:pt>
                <c:pt idx="43">
                  <c:v>1.0504588443745362</c:v>
                </c:pt>
                <c:pt idx="44">
                  <c:v>1.0527711952691083</c:v>
                </c:pt>
                <c:pt idx="45">
                  <c:v>1.0540187553522138</c:v>
                </c:pt>
                <c:pt idx="46">
                  <c:v>1.0567351101836668</c:v>
                </c:pt>
                <c:pt idx="47">
                  <c:v>1.0578379980285229</c:v>
                </c:pt>
                <c:pt idx="48">
                  <c:v>1.0591039119117573</c:v>
                </c:pt>
                <c:pt idx="49">
                  <c:v>1.0604022613764736</c:v>
                </c:pt>
                <c:pt idx="50">
                  <c:v>1.0627929745419205</c:v>
                </c:pt>
                <c:pt idx="51">
                  <c:v>1.0658266200714293</c:v>
                </c:pt>
                <c:pt idx="52">
                  <c:v>1.0692270508291126</c:v>
                </c:pt>
                <c:pt idx="53">
                  <c:v>1.0715422892022965</c:v>
                </c:pt>
                <c:pt idx="54">
                  <c:v>1.0730563417722381</c:v>
                </c:pt>
                <c:pt idx="55">
                  <c:v>1.075997688914383</c:v>
                </c:pt>
                <c:pt idx="56">
                  <c:v>1.0776498153432317</c:v>
                </c:pt>
                <c:pt idx="57">
                  <c:v>1.0797770892490715</c:v>
                </c:pt>
                <c:pt idx="58">
                  <c:v>1.0819054623710629</c:v>
                </c:pt>
                <c:pt idx="59">
                  <c:v>1.0851429194235342</c:v>
                </c:pt>
                <c:pt idx="60">
                  <c:v>1.0877840196347726</c:v>
                </c:pt>
                <c:pt idx="61">
                  <c:v>1.0902194840184849</c:v>
                </c:pt>
                <c:pt idx="62">
                  <c:v>1.0920265605444963</c:v>
                </c:pt>
                <c:pt idx="63">
                  <c:v>1.0941689282370717</c:v>
                </c:pt>
                <c:pt idx="64">
                  <c:v>1.0961381383978899</c:v>
                </c:pt>
                <c:pt idx="65">
                  <c:v>1.0983356563046793</c:v>
                </c:pt>
                <c:pt idx="66">
                  <c:v>1.1019186644641497</c:v>
                </c:pt>
                <c:pt idx="67">
                  <c:v>1.1039628102454286</c:v>
                </c:pt>
                <c:pt idx="68">
                  <c:v>1.1065812918668756</c:v>
                </c:pt>
                <c:pt idx="69">
                  <c:v>1.1089652904135392</c:v>
                </c:pt>
                <c:pt idx="70">
                  <c:v>1.1106205439981893</c:v>
                </c:pt>
                <c:pt idx="71">
                  <c:v>1.1137123740333938</c:v>
                </c:pt>
                <c:pt idx="72">
                  <c:v>1.1169023942638547</c:v>
                </c:pt>
                <c:pt idx="73">
                  <c:v>1.1189983214639097</c:v>
                </c:pt>
                <c:pt idx="74">
                  <c:v>1.1230250629136214</c:v>
                </c:pt>
                <c:pt idx="75">
                  <c:v>1.1249376456144267</c:v>
                </c:pt>
                <c:pt idx="76">
                  <c:v>1.1276266309499756</c:v>
                </c:pt>
                <c:pt idx="77">
                  <c:v>1.130975792294223</c:v>
                </c:pt>
                <c:pt idx="78">
                  <c:v>1.1344198008543476</c:v>
                </c:pt>
                <c:pt idx="79">
                  <c:v>1.1376229528426667</c:v>
                </c:pt>
                <c:pt idx="80">
                  <c:v>1.1392062731067305</c:v>
                </c:pt>
                <c:pt idx="81">
                  <c:v>1.1435880620037746</c:v>
                </c:pt>
                <c:pt idx="82">
                  <c:v>1.1464270176263744</c:v>
                </c:pt>
                <c:pt idx="83">
                  <c:v>1.149907907532532</c:v>
                </c:pt>
                <c:pt idx="84">
                  <c:v>1.1539015513299364</c:v>
                </c:pt>
                <c:pt idx="85">
                  <c:v>1.1571852912489098</c:v>
                </c:pt>
                <c:pt idx="86">
                  <c:v>1.1609385057460091</c:v>
                </c:pt>
                <c:pt idx="87">
                  <c:v>1.1638487064339682</c:v>
                </c:pt>
                <c:pt idx="88">
                  <c:v>1.1673673994124498</c:v>
                </c:pt>
                <c:pt idx="89">
                  <c:v>1.1712301326423515</c:v>
                </c:pt>
                <c:pt idx="90">
                  <c:v>1.1734965391415118</c:v>
                </c:pt>
                <c:pt idx="91">
                  <c:v>1.1779210506336109</c:v>
                </c:pt>
                <c:pt idx="92">
                  <c:v>1.1827548641926615</c:v>
                </c:pt>
                <c:pt idx="93">
                  <c:v>1.1860725053810677</c:v>
                </c:pt>
                <c:pt idx="94">
                  <c:v>1.1887296980010111</c:v>
                </c:pt>
                <c:pt idx="95">
                  <c:v>1.1931699008787753</c:v>
                </c:pt>
                <c:pt idx="96">
                  <c:v>1.1977735474408653</c:v>
                </c:pt>
                <c:pt idx="97">
                  <c:v>1.2021579339306441</c:v>
                </c:pt>
                <c:pt idx="98">
                  <c:v>1.2053419335896913</c:v>
                </c:pt>
                <c:pt idx="99">
                  <c:v>1.2094220107000986</c:v>
                </c:pt>
                <c:pt idx="100">
                  <c:v>1.2122755484627579</c:v>
                </c:pt>
                <c:pt idx="101">
                  <c:v>1.2178847034553912</c:v>
                </c:pt>
                <c:pt idx="102">
                  <c:v>1.2212965358931924</c:v>
                </c:pt>
                <c:pt idx="103">
                  <c:v>1.22656487863015</c:v>
                </c:pt>
                <c:pt idx="104">
                  <c:v>1.2307203780490998</c:v>
                </c:pt>
                <c:pt idx="105">
                  <c:v>1.2344084106194435</c:v>
                </c:pt>
                <c:pt idx="106">
                  <c:v>1.2394455848222405</c:v>
                </c:pt>
                <c:pt idx="107">
                  <c:v>1.2438335956492339</c:v>
                </c:pt>
                <c:pt idx="108">
                  <c:v>1.2482695177556575</c:v>
                </c:pt>
                <c:pt idx="109">
                  <c:v>1.2523944865957863</c:v>
                </c:pt>
                <c:pt idx="110">
                  <c:v>1.2568962916170185</c:v>
                </c:pt>
                <c:pt idx="111">
                  <c:v>1.2605707157237847</c:v>
                </c:pt>
                <c:pt idx="112">
                  <c:v>1.2655520803001807</c:v>
                </c:pt>
                <c:pt idx="113">
                  <c:v>1.271280806653138</c:v>
                </c:pt>
                <c:pt idx="114">
                  <c:v>1.2764900946176951</c:v>
                </c:pt>
                <c:pt idx="115">
                  <c:v>1.281372174820397</c:v>
                </c:pt>
                <c:pt idx="116">
                  <c:v>1.2859231688614936</c:v>
                </c:pt>
                <c:pt idx="117">
                  <c:v>1.291724885786377</c:v>
                </c:pt>
                <c:pt idx="118">
                  <c:v>1.2959239283408257</c:v>
                </c:pt>
                <c:pt idx="119">
                  <c:v>1.2998036583002006</c:v>
                </c:pt>
                <c:pt idx="120">
                  <c:v>1.3068938913491213</c:v>
                </c:pt>
                <c:pt idx="121">
                  <c:v>1.3116934682482086</c:v>
                </c:pt>
                <c:pt idx="122">
                  <c:v>1.3166838882613987</c:v>
                </c:pt>
                <c:pt idx="123">
                  <c:v>1.3224523127449253</c:v>
                </c:pt>
                <c:pt idx="124">
                  <c:v>1.327843626050591</c:v>
                </c:pt>
                <c:pt idx="125">
                  <c:v>1.3322658731855381</c:v>
                </c:pt>
                <c:pt idx="126">
                  <c:v>1.3372809815033153</c:v>
                </c:pt>
                <c:pt idx="127">
                  <c:v>1.3469644103169229</c:v>
                </c:pt>
                <c:pt idx="128">
                  <c:v>1.3507838228893103</c:v>
                </c:pt>
                <c:pt idx="129">
                  <c:v>1.3570349919861155</c:v>
                </c:pt>
                <c:pt idx="130">
                  <c:v>1.363009955207543</c:v>
                </c:pt>
                <c:pt idx="131">
                  <c:v>1.3740778820740494</c:v>
                </c:pt>
                <c:pt idx="132">
                  <c:v>1.3775335815570939</c:v>
                </c:pt>
                <c:pt idx="133">
                  <c:v>1.3855524526751311</c:v>
                </c:pt>
                <c:pt idx="134">
                  <c:v>1.3928308368897229</c:v>
                </c:pt>
                <c:pt idx="135">
                  <c:v>1.3977689045910366</c:v>
                </c:pt>
                <c:pt idx="136">
                  <c:v>1.4057591020874407</c:v>
                </c:pt>
                <c:pt idx="137">
                  <c:v>1.4167250193740812</c:v>
                </c:pt>
                <c:pt idx="138">
                  <c:v>1.4226951263970986</c:v>
                </c:pt>
                <c:pt idx="139">
                  <c:v>1.4280043451417639</c:v>
                </c:pt>
                <c:pt idx="140">
                  <c:v>1.4376795522372556</c:v>
                </c:pt>
                <c:pt idx="141">
                  <c:v>1.4432200687739165</c:v>
                </c:pt>
                <c:pt idx="142">
                  <c:v>1.450452981262393</c:v>
                </c:pt>
                <c:pt idx="143">
                  <c:v>1.4578439838001545</c:v>
                </c:pt>
                <c:pt idx="144">
                  <c:v>1.4633160860734833</c:v>
                </c:pt>
                <c:pt idx="145">
                  <c:v>1.4707314466996064</c:v>
                </c:pt>
                <c:pt idx="146">
                  <c:v>1.477346296690258</c:v>
                </c:pt>
                <c:pt idx="147">
                  <c:v>1.4856744138675113</c:v>
                </c:pt>
                <c:pt idx="148">
                  <c:v>1.4912669821884723</c:v>
                </c:pt>
                <c:pt idx="149">
                  <c:v>1.4974255066632598</c:v>
                </c:pt>
                <c:pt idx="150">
                  <c:v>1.5066229693064073</c:v>
                </c:pt>
                <c:pt idx="151">
                  <c:v>1.5126302361364588</c:v>
                </c:pt>
                <c:pt idx="152">
                  <c:v>1.5195031101920862</c:v>
                </c:pt>
                <c:pt idx="153">
                  <c:v>1.5277573042795543</c:v>
                </c:pt>
                <c:pt idx="154">
                  <c:v>1.53608159707403</c:v>
                </c:pt>
                <c:pt idx="155">
                  <c:v>1.5446613779609801</c:v>
                </c:pt>
                <c:pt idx="156">
                  <c:v>1.5516232537059638</c:v>
                </c:pt>
                <c:pt idx="157">
                  <c:v>1.5597977461985901</c:v>
                </c:pt>
                <c:pt idx="158">
                  <c:v>1.5701506368822002</c:v>
                </c:pt>
                <c:pt idx="159">
                  <c:v>1.5766201075856985</c:v>
                </c:pt>
                <c:pt idx="160">
                  <c:v>1.5853509053078614</c:v>
                </c:pt>
                <c:pt idx="161">
                  <c:v>1.5952811671105442</c:v>
                </c:pt>
                <c:pt idx="162">
                  <c:v>1.6018322691009155</c:v>
                </c:pt>
                <c:pt idx="163">
                  <c:v>1.610039743050492</c:v>
                </c:pt>
                <c:pt idx="164">
                  <c:v>1.6187101932741594</c:v>
                </c:pt>
                <c:pt idx="165">
                  <c:v>1.6276186760538984</c:v>
                </c:pt>
                <c:pt idx="166">
                  <c:v>1.6365513708349531</c:v>
                </c:pt>
                <c:pt idx="167">
                  <c:v>1.6443695259920901</c:v>
                </c:pt>
                <c:pt idx="168">
                  <c:v>1.6522265389320525</c:v>
                </c:pt>
                <c:pt idx="169">
                  <c:v>1.661872079908091</c:v>
                </c:pt>
                <c:pt idx="170">
                  <c:v>1.6685533059634332</c:v>
                </c:pt>
                <c:pt idx="171">
                  <c:v>1.6774160486352487</c:v>
                </c:pt>
                <c:pt idx="172">
                  <c:v>1.6852357588203244</c:v>
                </c:pt>
                <c:pt idx="173">
                  <c:v>1.6937180701644809</c:v>
                </c:pt>
                <c:pt idx="174">
                  <c:v>1.7020884963591243</c:v>
                </c:pt>
                <c:pt idx="175">
                  <c:v>1.7109895898961058</c:v>
                </c:pt>
                <c:pt idx="176">
                  <c:v>1.7207552609840779</c:v>
                </c:pt>
                <c:pt idx="177">
                  <c:v>1.7273057848582372</c:v>
                </c:pt>
                <c:pt idx="178">
                  <c:v>1.7364270682336009</c:v>
                </c:pt>
                <c:pt idx="179">
                  <c:v>1.7450774401447331</c:v>
                </c:pt>
                <c:pt idx="180">
                  <c:v>1.7533225578743155</c:v>
                </c:pt>
                <c:pt idx="181">
                  <c:v>1.7648948899525421</c:v>
                </c:pt>
                <c:pt idx="182">
                  <c:v>1.7730046212030115</c:v>
                </c:pt>
                <c:pt idx="183">
                  <c:v>1.7794946034096668</c:v>
                </c:pt>
                <c:pt idx="184">
                  <c:v>1.7891832932194163</c:v>
                </c:pt>
                <c:pt idx="185">
                  <c:v>1.7977102120601665</c:v>
                </c:pt>
                <c:pt idx="186">
                  <c:v>1.8066909068774197</c:v>
                </c:pt>
                <c:pt idx="187">
                  <c:v>1.8142454530618488</c:v>
                </c:pt>
                <c:pt idx="188">
                  <c:v>1.8231717262036398</c:v>
                </c:pt>
                <c:pt idx="189">
                  <c:v>1.832020067952939</c:v>
                </c:pt>
                <c:pt idx="190">
                  <c:v>1.8417943455090406</c:v>
                </c:pt>
                <c:pt idx="191">
                  <c:v>1.8484592352005855</c:v>
                </c:pt>
                <c:pt idx="192">
                  <c:v>1.8583507079550559</c:v>
                </c:pt>
                <c:pt idx="193">
                  <c:v>1.8669727853930067</c:v>
                </c:pt>
                <c:pt idx="194">
                  <c:v>1.875101616593859</c:v>
                </c:pt>
                <c:pt idx="195">
                  <c:v>1.883929375934192</c:v>
                </c:pt>
                <c:pt idx="196">
                  <c:v>1.8927200220894396</c:v>
                </c:pt>
                <c:pt idx="197">
                  <c:v>1.9000509460063748</c:v>
                </c:pt>
                <c:pt idx="198">
                  <c:v>1.9108375942828648</c:v>
                </c:pt>
                <c:pt idx="199">
                  <c:v>1.918837326872656</c:v>
                </c:pt>
                <c:pt idx="200">
                  <c:v>1.9295280823224381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54-4AB0-91E2-384895E0469D}"/>
            </c:ext>
          </c:extLst>
        </c:ser>
        <c:ser>
          <c:idx val="8"/>
          <c:order val="2"/>
          <c:tx>
            <c:strRef>
              <c:f>'case 8-ft114-43'!$J$1</c:f>
              <c:strCache>
                <c:ptCount val="1"/>
                <c:pt idx="0">
                  <c:v>SWR(D/a=3.176, Core=114#43)</c:v>
                </c:pt>
              </c:strCache>
            </c:strRef>
          </c:tx>
          <c:marker>
            <c:symbol val="none"/>
          </c:marker>
          <c:xVal>
            <c:numRef>
              <c:f>'case 8-ft114-43'!$A$2:$A$202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8-ft114-43'!$J$2:$J$202</c:f>
              <c:numCache>
                <c:formatCode>General</c:formatCode>
                <c:ptCount val="201"/>
                <c:pt idx="1">
                  <c:v>1.1731149168392421</c:v>
                </c:pt>
                <c:pt idx="2">
                  <c:v>1.0810741485900268</c:v>
                </c:pt>
                <c:pt idx="3">
                  <c:v>1.0555593187514967</c:v>
                </c:pt>
                <c:pt idx="4">
                  <c:v>1.0442186491934309</c:v>
                </c:pt>
                <c:pt idx="5">
                  <c:v>1.0392871648215014</c:v>
                </c:pt>
                <c:pt idx="6">
                  <c:v>1.0369326591908394</c:v>
                </c:pt>
                <c:pt idx="7">
                  <c:v>1.0361604945355682</c:v>
                </c:pt>
                <c:pt idx="8">
                  <c:v>1.0346157283080792</c:v>
                </c:pt>
                <c:pt idx="9">
                  <c:v>1.0337793939550417</c:v>
                </c:pt>
                <c:pt idx="10">
                  <c:v>1.0352007748312191</c:v>
                </c:pt>
                <c:pt idx="11">
                  <c:v>1.0347868869025691</c:v>
                </c:pt>
                <c:pt idx="12">
                  <c:v>1.0352079986783671</c:v>
                </c:pt>
                <c:pt idx="13">
                  <c:v>1.035855991352473</c:v>
                </c:pt>
                <c:pt idx="14">
                  <c:v>1.0360831919833884</c:v>
                </c:pt>
                <c:pt idx="15">
                  <c:v>1.0370544691620078</c:v>
                </c:pt>
                <c:pt idx="16">
                  <c:v>1.0380198184641456</c:v>
                </c:pt>
                <c:pt idx="17">
                  <c:v>1.0388389656430177</c:v>
                </c:pt>
                <c:pt idx="18">
                  <c:v>1.0408229863749687</c:v>
                </c:pt>
                <c:pt idx="19">
                  <c:v>1.0408849167424861</c:v>
                </c:pt>
                <c:pt idx="20">
                  <c:v>1.0421752698139248</c:v>
                </c:pt>
                <c:pt idx="21">
                  <c:v>1.0434449001959747</c:v>
                </c:pt>
                <c:pt idx="22">
                  <c:v>1.044414838012542</c:v>
                </c:pt>
                <c:pt idx="23">
                  <c:v>1.0449906956814601</c:v>
                </c:pt>
                <c:pt idx="24">
                  <c:v>1.0470272603002073</c:v>
                </c:pt>
                <c:pt idx="25">
                  <c:v>1.0484347720011589</c:v>
                </c:pt>
                <c:pt idx="26">
                  <c:v>1.0496387843661503</c:v>
                </c:pt>
                <c:pt idx="27">
                  <c:v>1.0504107139821039</c:v>
                </c:pt>
                <c:pt idx="28">
                  <c:v>1.051464348916072</c:v>
                </c:pt>
                <c:pt idx="29">
                  <c:v>1.0531419927108114</c:v>
                </c:pt>
                <c:pt idx="30">
                  <c:v>1.0536346282848259</c:v>
                </c:pt>
                <c:pt idx="31">
                  <c:v>1.0567022746827743</c:v>
                </c:pt>
                <c:pt idx="32">
                  <c:v>1.056715686849516</c:v>
                </c:pt>
                <c:pt idx="33">
                  <c:v>1.0569630154142986</c:v>
                </c:pt>
                <c:pt idx="34">
                  <c:v>1.0607020491174695</c:v>
                </c:pt>
                <c:pt idx="35">
                  <c:v>1.0638634313959219</c:v>
                </c:pt>
                <c:pt idx="36">
                  <c:v>1.0628221393601234</c:v>
                </c:pt>
                <c:pt idx="37">
                  <c:v>1.065418390116355</c:v>
                </c:pt>
                <c:pt idx="38">
                  <c:v>1.0692266789313265</c:v>
                </c:pt>
                <c:pt idx="39">
                  <c:v>1.0688821092613838</c:v>
                </c:pt>
                <c:pt idx="40">
                  <c:v>1.068299573919878</c:v>
                </c:pt>
                <c:pt idx="41">
                  <c:v>1.0711628026719255</c:v>
                </c:pt>
                <c:pt idx="42">
                  <c:v>1.0743295312716372</c:v>
                </c:pt>
                <c:pt idx="43">
                  <c:v>1.0751773516533076</c:v>
                </c:pt>
                <c:pt idx="44">
                  <c:v>1.0763189454653113</c:v>
                </c:pt>
                <c:pt idx="45">
                  <c:v>1.0782862010416341</c:v>
                </c:pt>
                <c:pt idx="46">
                  <c:v>1.0807501165239162</c:v>
                </c:pt>
                <c:pt idx="47">
                  <c:v>1.0825173392833927</c:v>
                </c:pt>
                <c:pt idx="48">
                  <c:v>1.0836315442498952</c:v>
                </c:pt>
                <c:pt idx="49">
                  <c:v>1.0857703533168781</c:v>
                </c:pt>
                <c:pt idx="50">
                  <c:v>1.0866113273570421</c:v>
                </c:pt>
                <c:pt idx="51">
                  <c:v>1.0877340303112344</c:v>
                </c:pt>
                <c:pt idx="52">
                  <c:v>1.0919850386247576</c:v>
                </c:pt>
                <c:pt idx="53">
                  <c:v>1.0980348898819914</c:v>
                </c:pt>
                <c:pt idx="54">
                  <c:v>1.0999340480809909</c:v>
                </c:pt>
                <c:pt idx="55">
                  <c:v>1.1019645926274846</c:v>
                </c:pt>
                <c:pt idx="56">
                  <c:v>1.1035924933196</c:v>
                </c:pt>
                <c:pt idx="57">
                  <c:v>1.106576822143319</c:v>
                </c:pt>
                <c:pt idx="58">
                  <c:v>1.1092600619239454</c:v>
                </c:pt>
                <c:pt idx="59">
                  <c:v>1.1121306836457359</c:v>
                </c:pt>
                <c:pt idx="60">
                  <c:v>1.1149694882437915</c:v>
                </c:pt>
                <c:pt idx="61">
                  <c:v>1.1166885542073404</c:v>
                </c:pt>
                <c:pt idx="62">
                  <c:v>1.1191530949399429</c:v>
                </c:pt>
                <c:pt idx="63">
                  <c:v>1.1224002463163312</c:v>
                </c:pt>
                <c:pt idx="64">
                  <c:v>1.1238022410212243</c:v>
                </c:pt>
                <c:pt idx="65">
                  <c:v>1.1262126623802524</c:v>
                </c:pt>
                <c:pt idx="66">
                  <c:v>1.1293727496057713</c:v>
                </c:pt>
                <c:pt idx="67">
                  <c:v>1.1314238693933949</c:v>
                </c:pt>
                <c:pt idx="68">
                  <c:v>1.1334641531432748</c:v>
                </c:pt>
                <c:pt idx="69">
                  <c:v>1.1370690749945092</c:v>
                </c:pt>
                <c:pt idx="70">
                  <c:v>1.1391931553818226</c:v>
                </c:pt>
                <c:pt idx="71">
                  <c:v>1.1425510531363778</c:v>
                </c:pt>
                <c:pt idx="72">
                  <c:v>1.1446486507898763</c:v>
                </c:pt>
                <c:pt idx="73">
                  <c:v>1.1475580682342659</c:v>
                </c:pt>
                <c:pt idx="74">
                  <c:v>1.150086597584796</c:v>
                </c:pt>
                <c:pt idx="75">
                  <c:v>1.1534757064400822</c:v>
                </c:pt>
                <c:pt idx="76">
                  <c:v>1.1566298587782942</c:v>
                </c:pt>
                <c:pt idx="77">
                  <c:v>1.1590410387236838</c:v>
                </c:pt>
                <c:pt idx="78">
                  <c:v>1.1617999557130139</c:v>
                </c:pt>
                <c:pt idx="79">
                  <c:v>1.165002941120771</c:v>
                </c:pt>
                <c:pt idx="80">
                  <c:v>1.1677214564142693</c:v>
                </c:pt>
                <c:pt idx="81">
                  <c:v>1.1712515636144842</c:v>
                </c:pt>
                <c:pt idx="82">
                  <c:v>1.1743597706169231</c:v>
                </c:pt>
                <c:pt idx="83">
                  <c:v>1.1777711945126563</c:v>
                </c:pt>
                <c:pt idx="84">
                  <c:v>1.1813443466940583</c:v>
                </c:pt>
                <c:pt idx="85">
                  <c:v>1.1846574677118953</c:v>
                </c:pt>
                <c:pt idx="86">
                  <c:v>1.1880073443466659</c:v>
                </c:pt>
                <c:pt idx="87">
                  <c:v>1.1910329317814781</c:v>
                </c:pt>
                <c:pt idx="88">
                  <c:v>1.1945618533933076</c:v>
                </c:pt>
                <c:pt idx="89">
                  <c:v>1.1975741049455004</c:v>
                </c:pt>
                <c:pt idx="90">
                  <c:v>1.2026540031149862</c:v>
                </c:pt>
                <c:pt idx="91">
                  <c:v>1.2048154954266606</c:v>
                </c:pt>
                <c:pt idx="92">
                  <c:v>1.2089490025321594</c:v>
                </c:pt>
                <c:pt idx="93">
                  <c:v>1.2119470607144391</c:v>
                </c:pt>
                <c:pt idx="94">
                  <c:v>1.2161056068584046</c:v>
                </c:pt>
                <c:pt idx="95">
                  <c:v>1.2192413767761976</c:v>
                </c:pt>
                <c:pt idx="96">
                  <c:v>1.2234059578323058</c:v>
                </c:pt>
                <c:pt idx="97">
                  <c:v>1.2281625531261868</c:v>
                </c:pt>
                <c:pt idx="98">
                  <c:v>1.2313014892586884</c:v>
                </c:pt>
                <c:pt idx="99">
                  <c:v>1.23595895916166</c:v>
                </c:pt>
                <c:pt idx="100">
                  <c:v>1.23997302040211</c:v>
                </c:pt>
                <c:pt idx="101">
                  <c:v>1.2442701701613017</c:v>
                </c:pt>
                <c:pt idx="102">
                  <c:v>1.2483324754987286</c:v>
                </c:pt>
                <c:pt idx="103">
                  <c:v>1.2520607206382295</c:v>
                </c:pt>
                <c:pt idx="104">
                  <c:v>1.2559734288000877</c:v>
                </c:pt>
                <c:pt idx="105">
                  <c:v>1.2605932350792788</c:v>
                </c:pt>
                <c:pt idx="106">
                  <c:v>1.264087905922429</c:v>
                </c:pt>
                <c:pt idx="107">
                  <c:v>1.2690192992374489</c:v>
                </c:pt>
                <c:pt idx="108">
                  <c:v>1.273734360491505</c:v>
                </c:pt>
                <c:pt idx="109">
                  <c:v>1.2776225508779961</c:v>
                </c:pt>
                <c:pt idx="110">
                  <c:v>1.2826358677321219</c:v>
                </c:pt>
                <c:pt idx="111">
                  <c:v>1.2867066531262599</c:v>
                </c:pt>
                <c:pt idx="112">
                  <c:v>1.2909594892965661</c:v>
                </c:pt>
                <c:pt idx="113">
                  <c:v>1.2958680524298218</c:v>
                </c:pt>
                <c:pt idx="114">
                  <c:v>1.300265351176273</c:v>
                </c:pt>
                <c:pt idx="115">
                  <c:v>1.3051445530739947</c:v>
                </c:pt>
                <c:pt idx="116">
                  <c:v>1.3113657397209915</c:v>
                </c:pt>
                <c:pt idx="117">
                  <c:v>1.3147753529986228</c:v>
                </c:pt>
                <c:pt idx="118">
                  <c:v>1.3194182205236398</c:v>
                </c:pt>
                <c:pt idx="119">
                  <c:v>1.3234115031841325</c:v>
                </c:pt>
                <c:pt idx="120">
                  <c:v>1.3289985729900109</c:v>
                </c:pt>
                <c:pt idx="121">
                  <c:v>1.3338614411423042</c:v>
                </c:pt>
                <c:pt idx="122">
                  <c:v>1.3404956103750747</c:v>
                </c:pt>
                <c:pt idx="123">
                  <c:v>1.3446657121825987</c:v>
                </c:pt>
                <c:pt idx="124">
                  <c:v>1.3489444046550119</c:v>
                </c:pt>
                <c:pt idx="125">
                  <c:v>1.3539197597354828</c:v>
                </c:pt>
                <c:pt idx="126">
                  <c:v>1.358904228112445</c:v>
                </c:pt>
                <c:pt idx="127">
                  <c:v>1.3651625384096098</c:v>
                </c:pt>
                <c:pt idx="128">
                  <c:v>1.3693388653014327</c:v>
                </c:pt>
                <c:pt idx="129">
                  <c:v>1.3739895297864435</c:v>
                </c:pt>
                <c:pt idx="130">
                  <c:v>1.3813225290718771</c:v>
                </c:pt>
                <c:pt idx="131">
                  <c:v>1.3873614540342853</c:v>
                </c:pt>
                <c:pt idx="132">
                  <c:v>1.3901615141755832</c:v>
                </c:pt>
                <c:pt idx="133">
                  <c:v>1.3970047693151573</c:v>
                </c:pt>
                <c:pt idx="134">
                  <c:v>1.4031627640797351</c:v>
                </c:pt>
                <c:pt idx="135">
                  <c:v>1.4052036911041876</c:v>
                </c:pt>
                <c:pt idx="136">
                  <c:v>1.4144036189462525</c:v>
                </c:pt>
                <c:pt idx="137">
                  <c:v>1.4186852432725674</c:v>
                </c:pt>
                <c:pt idx="138">
                  <c:v>1.4228722992824052</c:v>
                </c:pt>
                <c:pt idx="139">
                  <c:v>1.430136771843288</c:v>
                </c:pt>
                <c:pt idx="140">
                  <c:v>1.4366448985652576</c:v>
                </c:pt>
                <c:pt idx="141">
                  <c:v>1.4403709683583568</c:v>
                </c:pt>
                <c:pt idx="142">
                  <c:v>1.4482685822102002</c:v>
                </c:pt>
                <c:pt idx="143">
                  <c:v>1.4550885121489807</c:v>
                </c:pt>
                <c:pt idx="144">
                  <c:v>1.4614548635243609</c:v>
                </c:pt>
                <c:pt idx="145">
                  <c:v>1.4689637996614151</c:v>
                </c:pt>
                <c:pt idx="146">
                  <c:v>1.4754496239164212</c:v>
                </c:pt>
                <c:pt idx="147">
                  <c:v>1.4826898518577438</c:v>
                </c:pt>
                <c:pt idx="148">
                  <c:v>1.4873921431702752</c:v>
                </c:pt>
                <c:pt idx="149">
                  <c:v>1.4962112412193518</c:v>
                </c:pt>
                <c:pt idx="150">
                  <c:v>1.5019894982065454</c:v>
                </c:pt>
                <c:pt idx="151">
                  <c:v>1.5080244665493308</c:v>
                </c:pt>
                <c:pt idx="152">
                  <c:v>1.5124295864780537</c:v>
                </c:pt>
                <c:pt idx="153">
                  <c:v>1.5186042568266309</c:v>
                </c:pt>
                <c:pt idx="154">
                  <c:v>1.5245773936258371</c:v>
                </c:pt>
                <c:pt idx="155">
                  <c:v>1.5316949334288956</c:v>
                </c:pt>
                <c:pt idx="156">
                  <c:v>1.5394132540600158</c:v>
                </c:pt>
                <c:pt idx="157">
                  <c:v>1.5457181153408395</c:v>
                </c:pt>
                <c:pt idx="158">
                  <c:v>1.5547749403628388</c:v>
                </c:pt>
                <c:pt idx="159">
                  <c:v>1.5607116598109128</c:v>
                </c:pt>
                <c:pt idx="160">
                  <c:v>1.5690137464854808</c:v>
                </c:pt>
                <c:pt idx="161">
                  <c:v>1.5768654644171469</c:v>
                </c:pt>
                <c:pt idx="162">
                  <c:v>1.5864894242616989</c:v>
                </c:pt>
                <c:pt idx="163">
                  <c:v>1.5957392492451743</c:v>
                </c:pt>
                <c:pt idx="164">
                  <c:v>1.6064077526952452</c:v>
                </c:pt>
                <c:pt idx="165">
                  <c:v>1.6162354464698916</c:v>
                </c:pt>
                <c:pt idx="166">
                  <c:v>1.6273383245993753</c:v>
                </c:pt>
                <c:pt idx="167">
                  <c:v>1.6396688483150246</c:v>
                </c:pt>
                <c:pt idx="168">
                  <c:v>1.6517960000255782</c:v>
                </c:pt>
                <c:pt idx="169">
                  <c:v>1.6625681482845887</c:v>
                </c:pt>
                <c:pt idx="170">
                  <c:v>1.6764347106428044</c:v>
                </c:pt>
                <c:pt idx="171">
                  <c:v>1.6882781197942036</c:v>
                </c:pt>
                <c:pt idx="172">
                  <c:v>1.6994818978699981</c:v>
                </c:pt>
                <c:pt idx="173">
                  <c:v>1.7094010659778052</c:v>
                </c:pt>
                <c:pt idx="174">
                  <c:v>1.7181111170560583</c:v>
                </c:pt>
                <c:pt idx="175">
                  <c:v>1.7287308494693292</c:v>
                </c:pt>
                <c:pt idx="176">
                  <c:v>1.7381654976542644</c:v>
                </c:pt>
                <c:pt idx="177">
                  <c:v>1.7475860304663704</c:v>
                </c:pt>
                <c:pt idx="178">
                  <c:v>1.757715024453957</c:v>
                </c:pt>
                <c:pt idx="179">
                  <c:v>1.7645310090754529</c:v>
                </c:pt>
                <c:pt idx="180">
                  <c:v>1.7726798388416922</c:v>
                </c:pt>
                <c:pt idx="181">
                  <c:v>1.7806078377606931</c:v>
                </c:pt>
                <c:pt idx="182">
                  <c:v>1.788516636654329</c:v>
                </c:pt>
                <c:pt idx="183">
                  <c:v>1.7989554538388492</c:v>
                </c:pt>
                <c:pt idx="184">
                  <c:v>1.8070350211271662</c:v>
                </c:pt>
                <c:pt idx="185">
                  <c:v>1.8171861796760167</c:v>
                </c:pt>
                <c:pt idx="186">
                  <c:v>1.8251913235031452</c:v>
                </c:pt>
                <c:pt idx="187">
                  <c:v>1.8350424556604321</c:v>
                </c:pt>
                <c:pt idx="188">
                  <c:v>1.8443085413241196</c:v>
                </c:pt>
                <c:pt idx="189">
                  <c:v>1.8512526434925818</c:v>
                </c:pt>
                <c:pt idx="190">
                  <c:v>1.8589672804193664</c:v>
                </c:pt>
                <c:pt idx="191">
                  <c:v>1.8658175742028114</c:v>
                </c:pt>
                <c:pt idx="192">
                  <c:v>1.8751585383482368</c:v>
                </c:pt>
                <c:pt idx="193">
                  <c:v>1.8803511891515463</c:v>
                </c:pt>
                <c:pt idx="194">
                  <c:v>1.8883084944444388</c:v>
                </c:pt>
                <c:pt idx="195">
                  <c:v>1.8942320669296424</c:v>
                </c:pt>
                <c:pt idx="196">
                  <c:v>1.9046483550571816</c:v>
                </c:pt>
                <c:pt idx="197">
                  <c:v>1.9096368425687378</c:v>
                </c:pt>
                <c:pt idx="198">
                  <c:v>1.9161483958244099</c:v>
                </c:pt>
                <c:pt idx="199">
                  <c:v>1.9207236696634908</c:v>
                </c:pt>
                <c:pt idx="200">
                  <c:v>1.9317785384028323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54-4AB0-91E2-384895E0469D}"/>
            </c:ext>
          </c:extLst>
        </c:ser>
        <c:ser>
          <c:idx val="7"/>
          <c:order val="3"/>
          <c:tx>
            <c:strRef>
              <c:f>'Case 8-ft140-43'!$J$1</c:f>
              <c:strCache>
                <c:ptCount val="1"/>
                <c:pt idx="0">
                  <c:v>SWR(D/a=3.176, Core=140#43)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'Case 8-ft140-43'!$A$2:$A$202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8-ft140-43'!$J$2:$J$202</c:f>
              <c:numCache>
                <c:formatCode>General</c:formatCode>
                <c:ptCount val="201"/>
                <c:pt idx="1">
                  <c:v>1.0622277220658924</c:v>
                </c:pt>
                <c:pt idx="2">
                  <c:v>1.0285570681311222</c:v>
                </c:pt>
                <c:pt idx="3">
                  <c:v>1.0185743971570171</c:v>
                </c:pt>
                <c:pt idx="4">
                  <c:v>1.0140983719635042</c:v>
                </c:pt>
                <c:pt idx="5">
                  <c:v>1.0116796390578033</c:v>
                </c:pt>
                <c:pt idx="6">
                  <c:v>1.0106571642679312</c:v>
                </c:pt>
                <c:pt idx="7">
                  <c:v>1.008269621065798</c:v>
                </c:pt>
                <c:pt idx="8">
                  <c:v>1.0072919224522292</c:v>
                </c:pt>
                <c:pt idx="9">
                  <c:v>1.0074914351645028</c:v>
                </c:pt>
                <c:pt idx="10">
                  <c:v>1.0076872306224081</c:v>
                </c:pt>
                <c:pt idx="11">
                  <c:v>1.0058295321259889</c:v>
                </c:pt>
                <c:pt idx="12">
                  <c:v>1.0054716637594607</c:v>
                </c:pt>
                <c:pt idx="13">
                  <c:v>1.0044492540693</c:v>
                </c:pt>
                <c:pt idx="14">
                  <c:v>1.0045683671111501</c:v>
                </c:pt>
                <c:pt idx="15">
                  <c:v>1.0046105921669839</c:v>
                </c:pt>
                <c:pt idx="16">
                  <c:v>1.0044270279143492</c:v>
                </c:pt>
                <c:pt idx="17">
                  <c:v>1.0040288458382347</c:v>
                </c:pt>
                <c:pt idx="18">
                  <c:v>1.0031109052237905</c:v>
                </c:pt>
                <c:pt idx="19">
                  <c:v>1.0027909581298131</c:v>
                </c:pt>
                <c:pt idx="20">
                  <c:v>1.0038538979754488</c:v>
                </c:pt>
                <c:pt idx="21">
                  <c:v>1.0039563704145802</c:v>
                </c:pt>
                <c:pt idx="22">
                  <c:v>1.0036998169845281</c:v>
                </c:pt>
                <c:pt idx="23">
                  <c:v>1.0044089536560714</c:v>
                </c:pt>
                <c:pt idx="24">
                  <c:v>1.0053939783638153</c:v>
                </c:pt>
                <c:pt idx="25">
                  <c:v>1.0061957344769845</c:v>
                </c:pt>
                <c:pt idx="26">
                  <c:v>1.0064888928200022</c:v>
                </c:pt>
                <c:pt idx="27">
                  <c:v>1.0069330309301323</c:v>
                </c:pt>
                <c:pt idx="28">
                  <c:v>1.0083926814940993</c:v>
                </c:pt>
                <c:pt idx="29">
                  <c:v>1.0093868349762236</c:v>
                </c:pt>
                <c:pt idx="30">
                  <c:v>1.010548097758309</c:v>
                </c:pt>
                <c:pt idx="31">
                  <c:v>1.0116844898257435</c:v>
                </c:pt>
                <c:pt idx="32">
                  <c:v>1.0129471668158179</c:v>
                </c:pt>
                <c:pt idx="33">
                  <c:v>1.0136843602326888</c:v>
                </c:pt>
                <c:pt idx="34">
                  <c:v>1.0138734191753844</c:v>
                </c:pt>
                <c:pt idx="35">
                  <c:v>1.0164511765537876</c:v>
                </c:pt>
                <c:pt idx="36">
                  <c:v>1.0162125780771849</c:v>
                </c:pt>
                <c:pt idx="37">
                  <c:v>1.0193224659368965</c:v>
                </c:pt>
                <c:pt idx="38">
                  <c:v>1.0205551347562398</c:v>
                </c:pt>
                <c:pt idx="39">
                  <c:v>1.0207808779554761</c:v>
                </c:pt>
                <c:pt idx="40">
                  <c:v>1.0214352311656867</c:v>
                </c:pt>
                <c:pt idx="41">
                  <c:v>1.0243855181321413</c:v>
                </c:pt>
                <c:pt idx="42">
                  <c:v>1.025113953608858</c:v>
                </c:pt>
                <c:pt idx="43">
                  <c:v>1.0265399358409444</c:v>
                </c:pt>
                <c:pt idx="44">
                  <c:v>1.0283741155719737</c:v>
                </c:pt>
                <c:pt idx="45">
                  <c:v>1.0295877317847786</c:v>
                </c:pt>
                <c:pt idx="46">
                  <c:v>1.0316129775981706</c:v>
                </c:pt>
                <c:pt idx="47">
                  <c:v>1.0327835867919974</c:v>
                </c:pt>
                <c:pt idx="48">
                  <c:v>1.0345986895231705</c:v>
                </c:pt>
                <c:pt idx="49">
                  <c:v>1.0373893160104788</c:v>
                </c:pt>
                <c:pt idx="50">
                  <c:v>1.040552881665465</c:v>
                </c:pt>
                <c:pt idx="51">
                  <c:v>1.043420025712219</c:v>
                </c:pt>
                <c:pt idx="52">
                  <c:v>1.048491950862652</c:v>
                </c:pt>
                <c:pt idx="53">
                  <c:v>1.0495518913575508</c:v>
                </c:pt>
                <c:pt idx="54">
                  <c:v>1.0489890105382251</c:v>
                </c:pt>
                <c:pt idx="55">
                  <c:v>1.0503578834229188</c:v>
                </c:pt>
                <c:pt idx="56">
                  <c:v>1.0523368771804982</c:v>
                </c:pt>
                <c:pt idx="57">
                  <c:v>1.0540869678086466</c:v>
                </c:pt>
                <c:pt idx="58">
                  <c:v>1.056779148029261</c:v>
                </c:pt>
                <c:pt idx="59">
                  <c:v>1.0588341391597607</c:v>
                </c:pt>
                <c:pt idx="60">
                  <c:v>1.0615545842410912</c:v>
                </c:pt>
                <c:pt idx="61">
                  <c:v>1.0631824408938872</c:v>
                </c:pt>
                <c:pt idx="62">
                  <c:v>1.0655324199950449</c:v>
                </c:pt>
                <c:pt idx="63">
                  <c:v>1.0667627617032318</c:v>
                </c:pt>
                <c:pt idx="64">
                  <c:v>1.0700018400261326</c:v>
                </c:pt>
                <c:pt idx="65">
                  <c:v>1.0717419574384994</c:v>
                </c:pt>
                <c:pt idx="66">
                  <c:v>1.0740754572921047</c:v>
                </c:pt>
                <c:pt idx="67">
                  <c:v>1.0763775224491396</c:v>
                </c:pt>
                <c:pt idx="68">
                  <c:v>1.0792179498483629</c:v>
                </c:pt>
                <c:pt idx="69">
                  <c:v>1.0809760907207275</c:v>
                </c:pt>
                <c:pt idx="70">
                  <c:v>1.0840420942904065</c:v>
                </c:pt>
                <c:pt idx="71">
                  <c:v>1.0862031571654254</c:v>
                </c:pt>
                <c:pt idx="72">
                  <c:v>1.0898293298997919</c:v>
                </c:pt>
                <c:pt idx="73">
                  <c:v>1.0926302305991449</c:v>
                </c:pt>
                <c:pt idx="74">
                  <c:v>1.0957941789100065</c:v>
                </c:pt>
                <c:pt idx="75">
                  <c:v>1.0976007198001116</c:v>
                </c:pt>
                <c:pt idx="76">
                  <c:v>1.1009057104597997</c:v>
                </c:pt>
                <c:pt idx="77">
                  <c:v>1.1032838100891313</c:v>
                </c:pt>
                <c:pt idx="78">
                  <c:v>1.1068321650661022</c:v>
                </c:pt>
                <c:pt idx="79">
                  <c:v>1.1100756464521422</c:v>
                </c:pt>
                <c:pt idx="80">
                  <c:v>1.1121933418352796</c:v>
                </c:pt>
                <c:pt idx="81">
                  <c:v>1.1157768264858379</c:v>
                </c:pt>
                <c:pt idx="82">
                  <c:v>1.1195775491744315</c:v>
                </c:pt>
                <c:pt idx="83">
                  <c:v>1.1235242885063483</c:v>
                </c:pt>
                <c:pt idx="84">
                  <c:v>1.1265606205233027</c:v>
                </c:pt>
                <c:pt idx="85">
                  <c:v>1.12964826289269</c:v>
                </c:pt>
                <c:pt idx="86">
                  <c:v>1.1336873430321115</c:v>
                </c:pt>
                <c:pt idx="87">
                  <c:v>1.1370933620256711</c:v>
                </c:pt>
                <c:pt idx="88">
                  <c:v>1.1408044041898824</c:v>
                </c:pt>
                <c:pt idx="89">
                  <c:v>1.1445080458735206</c:v>
                </c:pt>
                <c:pt idx="90">
                  <c:v>1.1486712640715431</c:v>
                </c:pt>
                <c:pt idx="91">
                  <c:v>1.1514372405548028</c:v>
                </c:pt>
                <c:pt idx="92">
                  <c:v>1.1563183283472958</c:v>
                </c:pt>
                <c:pt idx="93">
                  <c:v>1.1594405001154522</c:v>
                </c:pt>
                <c:pt idx="94">
                  <c:v>1.1635381289479281</c:v>
                </c:pt>
                <c:pt idx="95">
                  <c:v>1.1673167721225757</c:v>
                </c:pt>
                <c:pt idx="96">
                  <c:v>1.1707593061866219</c:v>
                </c:pt>
                <c:pt idx="97">
                  <c:v>1.1762559551597143</c:v>
                </c:pt>
                <c:pt idx="98">
                  <c:v>1.1795375879406862</c:v>
                </c:pt>
                <c:pt idx="99">
                  <c:v>1.1844970980084526</c:v>
                </c:pt>
                <c:pt idx="100">
                  <c:v>1.1885866350804377</c:v>
                </c:pt>
                <c:pt idx="101">
                  <c:v>1.1938583850127225</c:v>
                </c:pt>
                <c:pt idx="102">
                  <c:v>1.1971154100663157</c:v>
                </c:pt>
                <c:pt idx="103">
                  <c:v>1.2018417900921419</c:v>
                </c:pt>
                <c:pt idx="104">
                  <c:v>1.2062919752695924</c:v>
                </c:pt>
                <c:pt idx="105">
                  <c:v>1.2106885106795722</c:v>
                </c:pt>
                <c:pt idx="106">
                  <c:v>1.2157241342701177</c:v>
                </c:pt>
                <c:pt idx="107">
                  <c:v>1.2203775319355261</c:v>
                </c:pt>
                <c:pt idx="108">
                  <c:v>1.225121100795483</c:v>
                </c:pt>
                <c:pt idx="109">
                  <c:v>1.2282999177274461</c:v>
                </c:pt>
                <c:pt idx="110">
                  <c:v>1.2350569770150743</c:v>
                </c:pt>
                <c:pt idx="111">
                  <c:v>1.2380466238833117</c:v>
                </c:pt>
                <c:pt idx="112">
                  <c:v>1.2448910959707102</c:v>
                </c:pt>
                <c:pt idx="113">
                  <c:v>1.2495453390624516</c:v>
                </c:pt>
                <c:pt idx="114">
                  <c:v>1.2539942654914296</c:v>
                </c:pt>
                <c:pt idx="115">
                  <c:v>1.2594661216673801</c:v>
                </c:pt>
                <c:pt idx="116">
                  <c:v>1.2638349561237139</c:v>
                </c:pt>
                <c:pt idx="117">
                  <c:v>1.2692043382962719</c:v>
                </c:pt>
                <c:pt idx="118">
                  <c:v>1.2736925198803604</c:v>
                </c:pt>
                <c:pt idx="119">
                  <c:v>1.2798772618050394</c:v>
                </c:pt>
                <c:pt idx="120">
                  <c:v>1.2851512130871643</c:v>
                </c:pt>
                <c:pt idx="121">
                  <c:v>1.2905643747857218</c:v>
                </c:pt>
                <c:pt idx="122">
                  <c:v>1.2957247749173078</c:v>
                </c:pt>
                <c:pt idx="123">
                  <c:v>1.3005542603812257</c:v>
                </c:pt>
                <c:pt idx="124">
                  <c:v>1.3045144600839782</c:v>
                </c:pt>
                <c:pt idx="125">
                  <c:v>1.3127162223617361</c:v>
                </c:pt>
                <c:pt idx="126">
                  <c:v>1.3176010820662847</c:v>
                </c:pt>
                <c:pt idx="127">
                  <c:v>1.3211219802812462</c:v>
                </c:pt>
                <c:pt idx="128">
                  <c:v>1.3291798517578401</c:v>
                </c:pt>
                <c:pt idx="129">
                  <c:v>1.3359464277066537</c:v>
                </c:pt>
                <c:pt idx="130">
                  <c:v>1.3443201508959268</c:v>
                </c:pt>
                <c:pt idx="131">
                  <c:v>1.3502609258254579</c:v>
                </c:pt>
                <c:pt idx="132">
                  <c:v>1.3547447313610217</c:v>
                </c:pt>
                <c:pt idx="133">
                  <c:v>1.3610949337302731</c:v>
                </c:pt>
                <c:pt idx="134">
                  <c:v>1.3648190378742591</c:v>
                </c:pt>
                <c:pt idx="135">
                  <c:v>1.3727601496296031</c:v>
                </c:pt>
                <c:pt idx="136">
                  <c:v>1.3804672636711559</c:v>
                </c:pt>
                <c:pt idx="137">
                  <c:v>1.3886848252013773</c:v>
                </c:pt>
                <c:pt idx="138">
                  <c:v>1.3980308412836562</c:v>
                </c:pt>
                <c:pt idx="139">
                  <c:v>1.4065445767131497</c:v>
                </c:pt>
                <c:pt idx="140">
                  <c:v>1.4136735241584635</c:v>
                </c:pt>
                <c:pt idx="141">
                  <c:v>1.4216776846217871</c:v>
                </c:pt>
                <c:pt idx="142">
                  <c:v>1.4299755303814212</c:v>
                </c:pt>
                <c:pt idx="143">
                  <c:v>1.4383352287859625</c:v>
                </c:pt>
                <c:pt idx="144">
                  <c:v>1.4459020131953462</c:v>
                </c:pt>
                <c:pt idx="145">
                  <c:v>1.4552684954905524</c:v>
                </c:pt>
                <c:pt idx="146">
                  <c:v>1.4638774285796894</c:v>
                </c:pt>
                <c:pt idx="147">
                  <c:v>1.4706698584681903</c:v>
                </c:pt>
                <c:pt idx="148">
                  <c:v>1.4788616528090415</c:v>
                </c:pt>
                <c:pt idx="149">
                  <c:v>1.486277382548717</c:v>
                </c:pt>
                <c:pt idx="150">
                  <c:v>1.4922161553171818</c:v>
                </c:pt>
                <c:pt idx="151">
                  <c:v>1.5007018785042714</c:v>
                </c:pt>
                <c:pt idx="152">
                  <c:v>1.5094233571003732</c:v>
                </c:pt>
                <c:pt idx="153">
                  <c:v>1.5182305841160224</c:v>
                </c:pt>
                <c:pt idx="154">
                  <c:v>1.5298430632212023</c:v>
                </c:pt>
                <c:pt idx="155">
                  <c:v>1.5396349566847289</c:v>
                </c:pt>
                <c:pt idx="156">
                  <c:v>1.5502164857521983</c:v>
                </c:pt>
                <c:pt idx="157">
                  <c:v>1.5610367571756585</c:v>
                </c:pt>
                <c:pt idx="158">
                  <c:v>1.5700516256802164</c:v>
                </c:pt>
                <c:pt idx="159">
                  <c:v>1.5828514033452905</c:v>
                </c:pt>
                <c:pt idx="160">
                  <c:v>1.5950310551702778</c:v>
                </c:pt>
                <c:pt idx="161">
                  <c:v>1.6044317445102667</c:v>
                </c:pt>
                <c:pt idx="162">
                  <c:v>1.6171102523786529</c:v>
                </c:pt>
                <c:pt idx="163">
                  <c:v>1.6280014204686686</c:v>
                </c:pt>
                <c:pt idx="164">
                  <c:v>1.637694861934377</c:v>
                </c:pt>
                <c:pt idx="165">
                  <c:v>1.6479913838009141</c:v>
                </c:pt>
                <c:pt idx="166">
                  <c:v>1.6567737250517844</c:v>
                </c:pt>
                <c:pt idx="167">
                  <c:v>1.667278507004964</c:v>
                </c:pt>
                <c:pt idx="168">
                  <c:v>1.6787348989914777</c:v>
                </c:pt>
                <c:pt idx="169">
                  <c:v>1.688148717726391</c:v>
                </c:pt>
                <c:pt idx="170">
                  <c:v>1.6964662500951322</c:v>
                </c:pt>
                <c:pt idx="171">
                  <c:v>1.706080768291234</c:v>
                </c:pt>
                <c:pt idx="172">
                  <c:v>1.7128962042722415</c:v>
                </c:pt>
                <c:pt idx="173">
                  <c:v>1.7217131484160639</c:v>
                </c:pt>
                <c:pt idx="174">
                  <c:v>1.7296972657555965</c:v>
                </c:pt>
                <c:pt idx="175">
                  <c:v>1.7375547642374216</c:v>
                </c:pt>
                <c:pt idx="176">
                  <c:v>1.7472180658943641</c:v>
                </c:pt>
                <c:pt idx="177">
                  <c:v>1.7556232647976227</c:v>
                </c:pt>
                <c:pt idx="178">
                  <c:v>1.7643964903891471</c:v>
                </c:pt>
                <c:pt idx="179">
                  <c:v>1.7720819955512861</c:v>
                </c:pt>
                <c:pt idx="180">
                  <c:v>1.7788677361760807</c:v>
                </c:pt>
                <c:pt idx="181">
                  <c:v>1.7868551727967452</c:v>
                </c:pt>
                <c:pt idx="182">
                  <c:v>1.7935696760251179</c:v>
                </c:pt>
                <c:pt idx="183">
                  <c:v>1.801819111749823</c:v>
                </c:pt>
                <c:pt idx="184">
                  <c:v>1.8079088338405505</c:v>
                </c:pt>
                <c:pt idx="185">
                  <c:v>1.8169753425930109</c:v>
                </c:pt>
                <c:pt idx="186">
                  <c:v>1.8250605529684787</c:v>
                </c:pt>
                <c:pt idx="187">
                  <c:v>1.8329669669157262</c:v>
                </c:pt>
                <c:pt idx="188">
                  <c:v>1.8455931160298125</c:v>
                </c:pt>
                <c:pt idx="189">
                  <c:v>1.8571093874304565</c:v>
                </c:pt>
                <c:pt idx="190">
                  <c:v>1.8691845271144762</c:v>
                </c:pt>
                <c:pt idx="191">
                  <c:v>1.8820314391746482</c:v>
                </c:pt>
                <c:pt idx="192">
                  <c:v>1.8963299551308583</c:v>
                </c:pt>
                <c:pt idx="193">
                  <c:v>1.9082767335135888</c:v>
                </c:pt>
                <c:pt idx="194">
                  <c:v>1.9243426422573471</c:v>
                </c:pt>
                <c:pt idx="195">
                  <c:v>1.9379601798300905</c:v>
                </c:pt>
                <c:pt idx="196">
                  <c:v>1.9545365491939426</c:v>
                </c:pt>
                <c:pt idx="197">
                  <c:v>1.9667920472267608</c:v>
                </c:pt>
                <c:pt idx="198">
                  <c:v>1.982520540269737</c:v>
                </c:pt>
                <c:pt idx="199">
                  <c:v>1.9986506927799139</c:v>
                </c:pt>
                <c:pt idx="200">
                  <c:v>2.0114666140342705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54-4AB0-91E2-384895E0469D}"/>
            </c:ext>
          </c:extLst>
        </c:ser>
        <c:ser>
          <c:idx val="6"/>
          <c:order val="4"/>
          <c:tx>
            <c:strRef>
              <c:f>'Case 1'!$J$1</c:f>
              <c:strCache>
                <c:ptCount val="1"/>
                <c:pt idx="0">
                  <c:v>SWR(D/a=2.083, Core=140#43)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'Case 1'!$A$2:$A$202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1'!$J$2:$J$202</c:f>
              <c:numCache>
                <c:formatCode>General</c:formatCode>
                <c:ptCount val="201"/>
                <c:pt idx="1">
                  <c:v>1.045037503929144</c:v>
                </c:pt>
                <c:pt idx="2">
                  <c:v>1.0068088065329435</c:v>
                </c:pt>
                <c:pt idx="3">
                  <c:v>1.0367797323986354</c:v>
                </c:pt>
                <c:pt idx="4">
                  <c:v>1.0602134923609765</c:v>
                </c:pt>
                <c:pt idx="5">
                  <c:v>1.0816374877274362</c:v>
                </c:pt>
                <c:pt idx="6">
                  <c:v>1.103126602588347</c:v>
                </c:pt>
                <c:pt idx="7">
                  <c:v>1.1242738277254549</c:v>
                </c:pt>
                <c:pt idx="8">
                  <c:v>1.1449318278716798</c:v>
                </c:pt>
                <c:pt idx="9">
                  <c:v>1.166330228988548</c:v>
                </c:pt>
                <c:pt idx="10">
                  <c:v>1.1881537430541886</c:v>
                </c:pt>
                <c:pt idx="11">
                  <c:v>1.2102687935845959</c:v>
                </c:pt>
                <c:pt idx="12">
                  <c:v>1.2317087981908073</c:v>
                </c:pt>
                <c:pt idx="13">
                  <c:v>1.2545981144450395</c:v>
                </c:pt>
                <c:pt idx="14">
                  <c:v>1.2766498594744071</c:v>
                </c:pt>
                <c:pt idx="15">
                  <c:v>1.3011140212301862</c:v>
                </c:pt>
                <c:pt idx="16">
                  <c:v>1.3239572437459999</c:v>
                </c:pt>
                <c:pt idx="17">
                  <c:v>1.3479070528911909</c:v>
                </c:pt>
                <c:pt idx="18">
                  <c:v>1.3720804169827885</c:v>
                </c:pt>
                <c:pt idx="19">
                  <c:v>1.3952478517660485</c:v>
                </c:pt>
                <c:pt idx="20">
                  <c:v>1.4204421730890273</c:v>
                </c:pt>
                <c:pt idx="21">
                  <c:v>1.4450422380074854</c:v>
                </c:pt>
                <c:pt idx="22">
                  <c:v>1.4708370395558028</c:v>
                </c:pt>
                <c:pt idx="23">
                  <c:v>1.4969875332512426</c:v>
                </c:pt>
                <c:pt idx="24">
                  <c:v>1.5231994832486466</c:v>
                </c:pt>
                <c:pt idx="25">
                  <c:v>1.5499693004181032</c:v>
                </c:pt>
                <c:pt idx="26">
                  <c:v>1.5766383476427046</c:v>
                </c:pt>
                <c:pt idx="27">
                  <c:v>1.6029208892068838</c:v>
                </c:pt>
                <c:pt idx="28">
                  <c:v>1.6309481895006179</c:v>
                </c:pt>
                <c:pt idx="29">
                  <c:v>1.6583623224804611</c:v>
                </c:pt>
                <c:pt idx="30">
                  <c:v>1.6851511385930904</c:v>
                </c:pt>
                <c:pt idx="31">
                  <c:v>1.7152288459782365</c:v>
                </c:pt>
                <c:pt idx="32">
                  <c:v>1.74319316587714</c:v>
                </c:pt>
                <c:pt idx="33">
                  <c:v>1.7710797887331149</c:v>
                </c:pt>
                <c:pt idx="34">
                  <c:v>1.8003002494361258</c:v>
                </c:pt>
                <c:pt idx="35">
                  <c:v>1.831631195883078</c:v>
                </c:pt>
                <c:pt idx="36">
                  <c:v>1.8571530164296308</c:v>
                </c:pt>
                <c:pt idx="37">
                  <c:v>1.8863086079053597</c:v>
                </c:pt>
                <c:pt idx="38">
                  <c:v>1.9169488131913004</c:v>
                </c:pt>
                <c:pt idx="39">
                  <c:v>1.9522125456099364</c:v>
                </c:pt>
                <c:pt idx="40">
                  <c:v>1.982359257931116</c:v>
                </c:pt>
                <c:pt idx="41">
                  <c:v>2.0127733902117839</c:v>
                </c:pt>
                <c:pt idx="42">
                  <c:v>2.0504214767834825</c:v>
                </c:pt>
                <c:pt idx="43">
                  <c:v>2.0788467784073745</c:v>
                </c:pt>
                <c:pt idx="44">
                  <c:v>2.1070334550542276</c:v>
                </c:pt>
                <c:pt idx="45">
                  <c:v>2.1400632831447584</c:v>
                </c:pt>
                <c:pt idx="46">
                  <c:v>2.17776655060741</c:v>
                </c:pt>
                <c:pt idx="47">
                  <c:v>2.215304114449423</c:v>
                </c:pt>
                <c:pt idx="48">
                  <c:v>2.2420553238488079</c:v>
                </c:pt>
                <c:pt idx="49">
                  <c:v>2.2806730399484243</c:v>
                </c:pt>
                <c:pt idx="50">
                  <c:v>2.3164867387811623</c:v>
                </c:pt>
                <c:pt idx="51">
                  <c:v>2.3467294777284184</c:v>
                </c:pt>
                <c:pt idx="52">
                  <c:v>2.382647823562583</c:v>
                </c:pt>
                <c:pt idx="53">
                  <c:v>2.4133614302478468</c:v>
                </c:pt>
                <c:pt idx="54">
                  <c:v>2.4472234200981595</c:v>
                </c:pt>
                <c:pt idx="55">
                  <c:v>2.4823867187417297</c:v>
                </c:pt>
                <c:pt idx="56">
                  <c:v>2.5218793897548171</c:v>
                </c:pt>
                <c:pt idx="57">
                  <c:v>2.5569099783095646</c:v>
                </c:pt>
                <c:pt idx="58">
                  <c:v>2.5922282957912595</c:v>
                </c:pt>
                <c:pt idx="59">
                  <c:v>2.6292543585763908</c:v>
                </c:pt>
                <c:pt idx="60">
                  <c:v>2.663835299671772</c:v>
                </c:pt>
                <c:pt idx="61">
                  <c:v>2.7000488586534375</c:v>
                </c:pt>
                <c:pt idx="62">
                  <c:v>2.739439349950159</c:v>
                </c:pt>
                <c:pt idx="63">
                  <c:v>2.7744859557345425</c:v>
                </c:pt>
                <c:pt idx="64">
                  <c:v>2.8128151002578052</c:v>
                </c:pt>
                <c:pt idx="65">
                  <c:v>2.8496735165582505</c:v>
                </c:pt>
                <c:pt idx="66">
                  <c:v>2.888025603095544</c:v>
                </c:pt>
                <c:pt idx="67">
                  <c:v>2.9231259216648389</c:v>
                </c:pt>
                <c:pt idx="68">
                  <c:v>2.9651786642192737</c:v>
                </c:pt>
                <c:pt idx="69">
                  <c:v>3.0033747489433176</c:v>
                </c:pt>
                <c:pt idx="70">
                  <c:v>3.0397912684323471</c:v>
                </c:pt>
                <c:pt idx="71">
                  <c:v>3.0795843060616326</c:v>
                </c:pt>
                <c:pt idx="72">
                  <c:v>3.1173902143942489</c:v>
                </c:pt>
                <c:pt idx="73">
                  <c:v>3.1604344333629615</c:v>
                </c:pt>
                <c:pt idx="74">
                  <c:v>3.1956985623535767</c:v>
                </c:pt>
                <c:pt idx="75">
                  <c:v>3.2364195954766499</c:v>
                </c:pt>
                <c:pt idx="76">
                  <c:v>3.2743794993944193</c:v>
                </c:pt>
                <c:pt idx="77">
                  <c:v>3.3164064836591982</c:v>
                </c:pt>
                <c:pt idx="78">
                  <c:v>3.353075455642899</c:v>
                </c:pt>
                <c:pt idx="79">
                  <c:v>3.3966338829566234</c:v>
                </c:pt>
                <c:pt idx="80">
                  <c:v>3.433942069514142</c:v>
                </c:pt>
                <c:pt idx="81">
                  <c:v>3.4758216517506519</c:v>
                </c:pt>
                <c:pt idx="82">
                  <c:v>3.5149918611212647</c:v>
                </c:pt>
                <c:pt idx="83">
                  <c:v>3.5528919981790952</c:v>
                </c:pt>
                <c:pt idx="84">
                  <c:v>3.5964593477229005</c:v>
                </c:pt>
                <c:pt idx="85">
                  <c:v>3.6375067704027191</c:v>
                </c:pt>
                <c:pt idx="86">
                  <c:v>3.6755180954538735</c:v>
                </c:pt>
                <c:pt idx="87">
                  <c:v>3.7144003135442585</c:v>
                </c:pt>
                <c:pt idx="88">
                  <c:v>3.7579994863040564</c:v>
                </c:pt>
                <c:pt idx="89">
                  <c:v>3.7970088853047224</c:v>
                </c:pt>
                <c:pt idx="90">
                  <c:v>3.8280898823127987</c:v>
                </c:pt>
                <c:pt idx="91">
                  <c:v>3.8735828999273054</c:v>
                </c:pt>
                <c:pt idx="92">
                  <c:v>3.9174304243112417</c:v>
                </c:pt>
                <c:pt idx="93">
                  <c:v>3.957297217942024</c:v>
                </c:pt>
                <c:pt idx="94">
                  <c:v>4.0072065565900745</c:v>
                </c:pt>
                <c:pt idx="95">
                  <c:v>4.0442525898511876</c:v>
                </c:pt>
                <c:pt idx="96">
                  <c:v>4.0809131027467629</c:v>
                </c:pt>
                <c:pt idx="97">
                  <c:v>4.1199765438855591</c:v>
                </c:pt>
                <c:pt idx="98">
                  <c:v>4.1615473065754145</c:v>
                </c:pt>
                <c:pt idx="99">
                  <c:v>4.1995886827539746</c:v>
                </c:pt>
                <c:pt idx="100">
                  <c:v>4.231763996773835</c:v>
                </c:pt>
                <c:pt idx="101">
                  <c:v>4.2804090544138846</c:v>
                </c:pt>
                <c:pt idx="102">
                  <c:v>4.321900901670527</c:v>
                </c:pt>
                <c:pt idx="103">
                  <c:v>4.3617214778210158</c:v>
                </c:pt>
                <c:pt idx="104">
                  <c:v>4.4034456518887275</c:v>
                </c:pt>
                <c:pt idx="105">
                  <c:v>4.4449961416949977</c:v>
                </c:pt>
                <c:pt idx="106">
                  <c:v>4.4877392448135636</c:v>
                </c:pt>
                <c:pt idx="107">
                  <c:v>4.5245320686026176</c:v>
                </c:pt>
                <c:pt idx="108">
                  <c:v>4.5683292516640162</c:v>
                </c:pt>
                <c:pt idx="109">
                  <c:v>4.609128254442874</c:v>
                </c:pt>
                <c:pt idx="110">
                  <c:v>4.6540554193033588</c:v>
                </c:pt>
                <c:pt idx="111">
                  <c:v>4.6933981096448099</c:v>
                </c:pt>
                <c:pt idx="112">
                  <c:v>4.7412444135629075</c:v>
                </c:pt>
                <c:pt idx="113">
                  <c:v>4.7776038804289716</c:v>
                </c:pt>
                <c:pt idx="114">
                  <c:v>4.8142146195113247</c:v>
                </c:pt>
                <c:pt idx="115">
                  <c:v>4.8654521762232301</c:v>
                </c:pt>
                <c:pt idx="116">
                  <c:v>4.9071618209813792</c:v>
                </c:pt>
                <c:pt idx="117">
                  <c:v>4.9430234076858239</c:v>
                </c:pt>
                <c:pt idx="118">
                  <c:v>4.9899744300351161</c:v>
                </c:pt>
                <c:pt idx="119">
                  <c:v>5.0322266224728915</c:v>
                </c:pt>
                <c:pt idx="120">
                  <c:v>5.0708456668419348</c:v>
                </c:pt>
                <c:pt idx="121">
                  <c:v>5.1194615183272782</c:v>
                </c:pt>
                <c:pt idx="122">
                  <c:v>5.16372994181578</c:v>
                </c:pt>
                <c:pt idx="123">
                  <c:v>5.2209560789501239</c:v>
                </c:pt>
                <c:pt idx="124">
                  <c:v>5.2433554457860003</c:v>
                </c:pt>
                <c:pt idx="125">
                  <c:v>5.2899368855161732</c:v>
                </c:pt>
                <c:pt idx="126">
                  <c:v>5.3310727149221799</c:v>
                </c:pt>
                <c:pt idx="127">
                  <c:v>5.3646511706071429</c:v>
                </c:pt>
                <c:pt idx="128">
                  <c:v>5.4120569070046933</c:v>
                </c:pt>
                <c:pt idx="129">
                  <c:v>5.4735657937020825</c:v>
                </c:pt>
                <c:pt idx="130">
                  <c:v>5.5241371202913827</c:v>
                </c:pt>
                <c:pt idx="131">
                  <c:v>5.549033704591646</c:v>
                </c:pt>
                <c:pt idx="132">
                  <c:v>5.6045493367410808</c:v>
                </c:pt>
                <c:pt idx="133">
                  <c:v>5.6430451080552144</c:v>
                </c:pt>
                <c:pt idx="134">
                  <c:v>5.6880365836618614</c:v>
                </c:pt>
                <c:pt idx="135">
                  <c:v>5.7250829414641169</c:v>
                </c:pt>
                <c:pt idx="136">
                  <c:v>5.7769108772313267</c:v>
                </c:pt>
                <c:pt idx="137">
                  <c:v>5.8262257404993703</c:v>
                </c:pt>
                <c:pt idx="138">
                  <c:v>5.8708410971529679</c:v>
                </c:pt>
                <c:pt idx="139">
                  <c:v>5.9125005446634802</c:v>
                </c:pt>
                <c:pt idx="140">
                  <c:v>5.9537114588523679</c:v>
                </c:pt>
                <c:pt idx="141">
                  <c:v>6.0081474207722367</c:v>
                </c:pt>
                <c:pt idx="142">
                  <c:v>6.048714221603559</c:v>
                </c:pt>
                <c:pt idx="143">
                  <c:v>6.089918338387271</c:v>
                </c:pt>
                <c:pt idx="144">
                  <c:v>6.1321423825416259</c:v>
                </c:pt>
                <c:pt idx="145">
                  <c:v>6.1777451160023791</c:v>
                </c:pt>
                <c:pt idx="146">
                  <c:v>6.2299091252609777</c:v>
                </c:pt>
                <c:pt idx="147">
                  <c:v>6.2656836405086125</c:v>
                </c:pt>
                <c:pt idx="148">
                  <c:v>6.3066452523307515</c:v>
                </c:pt>
                <c:pt idx="149">
                  <c:v>6.346013244692668</c:v>
                </c:pt>
                <c:pt idx="150">
                  <c:v>6.3940374710861851</c:v>
                </c:pt>
                <c:pt idx="151">
                  <c:v>6.4278832042404792</c:v>
                </c:pt>
                <c:pt idx="152">
                  <c:v>6.468976633329131</c:v>
                </c:pt>
                <c:pt idx="153">
                  <c:v>6.5200021391062819</c:v>
                </c:pt>
                <c:pt idx="154">
                  <c:v>6.5715920987450067</c:v>
                </c:pt>
                <c:pt idx="155">
                  <c:v>6.6036010243875838</c:v>
                </c:pt>
                <c:pt idx="156">
                  <c:v>6.6474553858481729</c:v>
                </c:pt>
                <c:pt idx="157">
                  <c:v>6.6885397540183025</c:v>
                </c:pt>
                <c:pt idx="158">
                  <c:v>6.739254913443653</c:v>
                </c:pt>
                <c:pt idx="159">
                  <c:v>6.7738816266005051</c:v>
                </c:pt>
                <c:pt idx="160">
                  <c:v>6.8351356077196588</c:v>
                </c:pt>
                <c:pt idx="161">
                  <c:v>6.8941820214822371</c:v>
                </c:pt>
                <c:pt idx="162">
                  <c:v>6.9550370742837524</c:v>
                </c:pt>
                <c:pt idx="163">
                  <c:v>7.0018884593801634</c:v>
                </c:pt>
                <c:pt idx="164">
                  <c:v>7.0306512141415221</c:v>
                </c:pt>
                <c:pt idx="165">
                  <c:v>7.1019130194710307</c:v>
                </c:pt>
                <c:pt idx="166">
                  <c:v>7.1478077543092606</c:v>
                </c:pt>
                <c:pt idx="167">
                  <c:v>7.1907832644834606</c:v>
                </c:pt>
                <c:pt idx="168">
                  <c:v>7.2375959737941411</c:v>
                </c:pt>
                <c:pt idx="169">
                  <c:v>7.2763938875245602</c:v>
                </c:pt>
                <c:pt idx="170">
                  <c:v>7.3190375916580397</c:v>
                </c:pt>
                <c:pt idx="171">
                  <c:v>7.3622902810922541</c:v>
                </c:pt>
                <c:pt idx="172">
                  <c:v>7.4059407880333481</c:v>
                </c:pt>
                <c:pt idx="173">
                  <c:v>7.4158340826000417</c:v>
                </c:pt>
                <c:pt idx="174">
                  <c:v>7.4530182371870319</c:v>
                </c:pt>
                <c:pt idx="175">
                  <c:v>7.4914585659402624</c:v>
                </c:pt>
                <c:pt idx="176">
                  <c:v>7.504761181431082</c:v>
                </c:pt>
                <c:pt idx="177">
                  <c:v>7.521315196756043</c:v>
                </c:pt>
                <c:pt idx="178">
                  <c:v>7.5561529782986137</c:v>
                </c:pt>
                <c:pt idx="179">
                  <c:v>7.5842453310322586</c:v>
                </c:pt>
                <c:pt idx="180">
                  <c:v>7.6128211597941284</c:v>
                </c:pt>
                <c:pt idx="181">
                  <c:v>7.6671895746786296</c:v>
                </c:pt>
                <c:pt idx="182">
                  <c:v>7.692401384481407</c:v>
                </c:pt>
                <c:pt idx="183">
                  <c:v>7.7501436611729533</c:v>
                </c:pt>
                <c:pt idx="184">
                  <c:v>7.809022688243564</c:v>
                </c:pt>
                <c:pt idx="185">
                  <c:v>7.8532860279807712</c:v>
                </c:pt>
                <c:pt idx="186">
                  <c:v>7.9155426407871214</c:v>
                </c:pt>
                <c:pt idx="187">
                  <c:v>7.9921163509794324</c:v>
                </c:pt>
                <c:pt idx="188">
                  <c:v>8.0531445126125423</c:v>
                </c:pt>
                <c:pt idx="189">
                  <c:v>8.1211663468597806</c:v>
                </c:pt>
                <c:pt idx="190">
                  <c:v>8.1918204823300229</c:v>
                </c:pt>
                <c:pt idx="191">
                  <c:v>8.2586688156332624</c:v>
                </c:pt>
                <c:pt idx="192">
                  <c:v>8.3252812370780447</c:v>
                </c:pt>
                <c:pt idx="193">
                  <c:v>8.4063160631861304</c:v>
                </c:pt>
                <c:pt idx="194">
                  <c:v>8.4316501495250868</c:v>
                </c:pt>
                <c:pt idx="195">
                  <c:v>8.5123769732826222</c:v>
                </c:pt>
                <c:pt idx="196">
                  <c:v>8.5794979184450053</c:v>
                </c:pt>
                <c:pt idx="197">
                  <c:v>8.6467861377958677</c:v>
                </c:pt>
                <c:pt idx="198">
                  <c:v>8.7114337853947017</c:v>
                </c:pt>
                <c:pt idx="199">
                  <c:v>8.765446999146377</c:v>
                </c:pt>
                <c:pt idx="200">
                  <c:v>8.8139696631487876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54-4AB0-91E2-384895E0469D}"/>
            </c:ext>
          </c:extLst>
        </c:ser>
        <c:ser>
          <c:idx val="5"/>
          <c:order val="5"/>
          <c:tx>
            <c:strRef>
              <c:f>Case6!$J$1</c:f>
              <c:strCache>
                <c:ptCount val="1"/>
                <c:pt idx="0">
                  <c:v>SWR(D/a=3.938, Core=240#43)</c:v>
                </c:pt>
              </c:strCache>
            </c:strRef>
          </c:tx>
          <c:marker>
            <c:symbol val="none"/>
          </c:marker>
          <c:xVal>
            <c:numRef>
              <c:f>Case6!$A$2:$A$202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Case6!$J$2:$J$202</c:f>
              <c:numCache>
                <c:formatCode>General</c:formatCode>
                <c:ptCount val="201"/>
                <c:pt idx="1">
                  <c:v>1.0560919863446867</c:v>
                </c:pt>
                <c:pt idx="2">
                  <c:v>1.0276199035280449</c:v>
                </c:pt>
                <c:pt idx="3">
                  <c:v>1.0202040608121725</c:v>
                </c:pt>
                <c:pt idx="4">
                  <c:v>1.0176047515791669</c:v>
                </c:pt>
                <c:pt idx="5">
                  <c:v>1.0179748569371108</c:v>
                </c:pt>
                <c:pt idx="6">
                  <c:v>1.0186071076182399</c:v>
                </c:pt>
                <c:pt idx="7">
                  <c:v>1.0191968246173413</c:v>
                </c:pt>
                <c:pt idx="8">
                  <c:v>1.0200051519119722</c:v>
                </c:pt>
                <c:pt idx="9">
                  <c:v>1.0220420809108735</c:v>
                </c:pt>
                <c:pt idx="10">
                  <c:v>1.0232660208247195</c:v>
                </c:pt>
                <c:pt idx="11">
                  <c:v>1.0242897279377965</c:v>
                </c:pt>
                <c:pt idx="12">
                  <c:v>1.0265472461254723</c:v>
                </c:pt>
                <c:pt idx="13">
                  <c:v>1.0284105532341561</c:v>
                </c:pt>
                <c:pt idx="14">
                  <c:v>1.0300803232296902</c:v>
                </c:pt>
                <c:pt idx="15">
                  <c:v>1.0311593017715319</c:v>
                </c:pt>
                <c:pt idx="16">
                  <c:v>1.0334488851207531</c:v>
                </c:pt>
                <c:pt idx="17">
                  <c:v>1.0347348575266895</c:v>
                </c:pt>
                <c:pt idx="18">
                  <c:v>1.0361729259917256</c:v>
                </c:pt>
                <c:pt idx="19">
                  <c:v>1.038308806336611</c:v>
                </c:pt>
                <c:pt idx="20">
                  <c:v>1.0399979708811486</c:v>
                </c:pt>
                <c:pt idx="21">
                  <c:v>1.0412241828852771</c:v>
                </c:pt>
                <c:pt idx="22">
                  <c:v>1.0439860661824292</c:v>
                </c:pt>
                <c:pt idx="23">
                  <c:v>1.0463351853098319</c:v>
                </c:pt>
                <c:pt idx="24">
                  <c:v>1.0476318865446037</c:v>
                </c:pt>
                <c:pt idx="25">
                  <c:v>1.0504642119066965</c:v>
                </c:pt>
                <c:pt idx="26">
                  <c:v>1.0516164849951191</c:v>
                </c:pt>
                <c:pt idx="27">
                  <c:v>1.0531265386012472</c:v>
                </c:pt>
                <c:pt idx="28">
                  <c:v>1.055622400224782</c:v>
                </c:pt>
                <c:pt idx="29">
                  <c:v>1.0573847021056324</c:v>
                </c:pt>
                <c:pt idx="30">
                  <c:v>1.0581295313051391</c:v>
                </c:pt>
                <c:pt idx="31">
                  <c:v>1.0633289040811638</c:v>
                </c:pt>
                <c:pt idx="32">
                  <c:v>1.0628166509387909</c:v>
                </c:pt>
                <c:pt idx="33">
                  <c:v>1.0638466026336746</c:v>
                </c:pt>
                <c:pt idx="34">
                  <c:v>1.0681166291832684</c:v>
                </c:pt>
                <c:pt idx="35">
                  <c:v>1.0728125121589527</c:v>
                </c:pt>
                <c:pt idx="36">
                  <c:v>1.0748032873447899</c:v>
                </c:pt>
                <c:pt idx="37">
                  <c:v>1.0756356554912727</c:v>
                </c:pt>
                <c:pt idx="38">
                  <c:v>1.0799417407446554</c:v>
                </c:pt>
                <c:pt idx="39">
                  <c:v>1.0799417407446554</c:v>
                </c:pt>
                <c:pt idx="40">
                  <c:v>1.0806098784008211</c:v>
                </c:pt>
                <c:pt idx="41">
                  <c:v>1.0850317739428961</c:v>
                </c:pt>
                <c:pt idx="42">
                  <c:v>1.0881304023027298</c:v>
                </c:pt>
                <c:pt idx="43">
                  <c:v>1.0885806789335306</c:v>
                </c:pt>
                <c:pt idx="44">
                  <c:v>1.0917442701454088</c:v>
                </c:pt>
                <c:pt idx="45">
                  <c:v>1.093800926453296</c:v>
                </c:pt>
                <c:pt idx="46">
                  <c:v>1.0950999983933962</c:v>
                </c:pt>
                <c:pt idx="47">
                  <c:v>1.0971503253075348</c:v>
                </c:pt>
                <c:pt idx="48">
                  <c:v>1.097517326392671</c:v>
                </c:pt>
                <c:pt idx="49">
                  <c:v>1.0977868793429433</c:v>
                </c:pt>
                <c:pt idx="50">
                  <c:v>1.1011674794522401</c:v>
                </c:pt>
                <c:pt idx="51">
                  <c:v>1.1108621749928977</c:v>
                </c:pt>
                <c:pt idx="52">
                  <c:v>1.1210748938881814</c:v>
                </c:pt>
                <c:pt idx="53">
                  <c:v>1.1236105463147836</c:v>
                </c:pt>
                <c:pt idx="54">
                  <c:v>1.1268599639232451</c:v>
                </c:pt>
                <c:pt idx="55">
                  <c:v>1.1284564744922312</c:v>
                </c:pt>
                <c:pt idx="56">
                  <c:v>1.1320810554935483</c:v>
                </c:pt>
                <c:pt idx="57">
                  <c:v>1.1352799378843013</c:v>
                </c:pt>
                <c:pt idx="58">
                  <c:v>1.1382181731531857</c:v>
                </c:pt>
                <c:pt idx="59">
                  <c:v>1.1421630749260716</c:v>
                </c:pt>
                <c:pt idx="60">
                  <c:v>1.1466945111810336</c:v>
                </c:pt>
                <c:pt idx="61">
                  <c:v>1.1492668377482393</c:v>
                </c:pt>
                <c:pt idx="62">
                  <c:v>1.1527807121283089</c:v>
                </c:pt>
                <c:pt idx="63">
                  <c:v>1.1558398391108844</c:v>
                </c:pt>
                <c:pt idx="64">
                  <c:v>1.1588737156686164</c:v>
                </c:pt>
                <c:pt idx="65">
                  <c:v>1.1626072750516867</c:v>
                </c:pt>
                <c:pt idx="66">
                  <c:v>1.1650357560399029</c:v>
                </c:pt>
                <c:pt idx="67">
                  <c:v>1.1686556371496331</c:v>
                </c:pt>
                <c:pt idx="68">
                  <c:v>1.1709790698897213</c:v>
                </c:pt>
                <c:pt idx="69">
                  <c:v>1.1750309013141707</c:v>
                </c:pt>
                <c:pt idx="70">
                  <c:v>1.1782078910160534</c:v>
                </c:pt>
                <c:pt idx="71">
                  <c:v>1.181800202345622</c:v>
                </c:pt>
                <c:pt idx="72">
                  <c:v>1.18473531378043</c:v>
                </c:pt>
                <c:pt idx="73">
                  <c:v>1.1881419932466659</c:v>
                </c:pt>
                <c:pt idx="74">
                  <c:v>1.1907482254856332</c:v>
                </c:pt>
                <c:pt idx="75">
                  <c:v>1.1935350972095715</c:v>
                </c:pt>
                <c:pt idx="76">
                  <c:v>1.1975465464092223</c:v>
                </c:pt>
                <c:pt idx="77">
                  <c:v>1.2005955658195429</c:v>
                </c:pt>
                <c:pt idx="78">
                  <c:v>1.2043758533410753</c:v>
                </c:pt>
                <c:pt idx="79">
                  <c:v>1.2090413814535788</c:v>
                </c:pt>
                <c:pt idx="80">
                  <c:v>1.2123621101430675</c:v>
                </c:pt>
                <c:pt idx="81">
                  <c:v>1.2162301122390233</c:v>
                </c:pt>
                <c:pt idx="82">
                  <c:v>1.2195436673148528</c:v>
                </c:pt>
                <c:pt idx="83">
                  <c:v>1.2218789742346032</c:v>
                </c:pt>
                <c:pt idx="84">
                  <c:v>1.2271671522879022</c:v>
                </c:pt>
                <c:pt idx="85">
                  <c:v>1.2308507049429955</c:v>
                </c:pt>
                <c:pt idx="86">
                  <c:v>1.2344415227442398</c:v>
                </c:pt>
                <c:pt idx="87">
                  <c:v>1.2385878069929865</c:v>
                </c:pt>
                <c:pt idx="88">
                  <c:v>1.2415255776315834</c:v>
                </c:pt>
                <c:pt idx="89">
                  <c:v>1.2463197729168372</c:v>
                </c:pt>
                <c:pt idx="90">
                  <c:v>1.2496602382898125</c:v>
                </c:pt>
                <c:pt idx="91">
                  <c:v>1.253885124789929</c:v>
                </c:pt>
                <c:pt idx="92">
                  <c:v>1.2567905783446542</c:v>
                </c:pt>
                <c:pt idx="93">
                  <c:v>1.2614086902711299</c:v>
                </c:pt>
                <c:pt idx="94">
                  <c:v>1.2656553964458617</c:v>
                </c:pt>
                <c:pt idx="95">
                  <c:v>1.2685582093468741</c:v>
                </c:pt>
                <c:pt idx="96">
                  <c:v>1.2723793096859013</c:v>
                </c:pt>
                <c:pt idx="97">
                  <c:v>1.2760889899465924</c:v>
                </c:pt>
                <c:pt idx="98">
                  <c:v>1.2791592738853255</c:v>
                </c:pt>
                <c:pt idx="99">
                  <c:v>1.2837641625492124</c:v>
                </c:pt>
                <c:pt idx="100">
                  <c:v>1.2864922329150588</c:v>
                </c:pt>
                <c:pt idx="101">
                  <c:v>1.2886839059546789</c:v>
                </c:pt>
                <c:pt idx="102">
                  <c:v>1.291491269378888</c:v>
                </c:pt>
                <c:pt idx="103">
                  <c:v>1.293851229687355</c:v>
                </c:pt>
                <c:pt idx="104">
                  <c:v>1.2962881121254757</c:v>
                </c:pt>
                <c:pt idx="105">
                  <c:v>1.2977942721780324</c:v>
                </c:pt>
                <c:pt idx="106">
                  <c:v>1.2998406948183063</c:v>
                </c:pt>
                <c:pt idx="107">
                  <c:v>1.3006294212281233</c:v>
                </c:pt>
                <c:pt idx="108">
                  <c:v>1.2978315992982741</c:v>
                </c:pt>
                <c:pt idx="109">
                  <c:v>1.2962810364046495</c:v>
                </c:pt>
                <c:pt idx="110">
                  <c:v>1.2935350244373298</c:v>
                </c:pt>
                <c:pt idx="111">
                  <c:v>1.28999749683598</c:v>
                </c:pt>
                <c:pt idx="112">
                  <c:v>1.2823130725998004</c:v>
                </c:pt>
                <c:pt idx="113">
                  <c:v>1.2765303845794034</c:v>
                </c:pt>
                <c:pt idx="114">
                  <c:v>1.2695522567344766</c:v>
                </c:pt>
                <c:pt idx="115">
                  <c:v>1.2638128177097057</c:v>
                </c:pt>
                <c:pt idx="116">
                  <c:v>1.2545067897486784</c:v>
                </c:pt>
                <c:pt idx="117">
                  <c:v>1.2487441590937911</c:v>
                </c:pt>
                <c:pt idx="118">
                  <c:v>1.2521455037091302</c:v>
                </c:pt>
                <c:pt idx="119">
                  <c:v>1.267016179338265</c:v>
                </c:pt>
                <c:pt idx="120">
                  <c:v>1.2949518671583109</c:v>
                </c:pt>
                <c:pt idx="121">
                  <c:v>1.3257071360055621</c:v>
                </c:pt>
                <c:pt idx="122">
                  <c:v>1.3521553769375048</c:v>
                </c:pt>
                <c:pt idx="123">
                  <c:v>1.3738198836269215</c:v>
                </c:pt>
                <c:pt idx="124">
                  <c:v>1.3929248286816076</c:v>
                </c:pt>
                <c:pt idx="125">
                  <c:v>1.4092388566941845</c:v>
                </c:pt>
                <c:pt idx="126">
                  <c:v>1.4265615277339139</c:v>
                </c:pt>
                <c:pt idx="127">
                  <c:v>1.4439759497615381</c:v>
                </c:pt>
                <c:pt idx="128">
                  <c:v>1.4594315469222416</c:v>
                </c:pt>
                <c:pt idx="129">
                  <c:v>1.4729587142036868</c:v>
                </c:pt>
                <c:pt idx="130">
                  <c:v>1.4855561534912449</c:v>
                </c:pt>
                <c:pt idx="131">
                  <c:v>1.5010507232744994</c:v>
                </c:pt>
                <c:pt idx="132">
                  <c:v>1.5120400570825241</c:v>
                </c:pt>
                <c:pt idx="133">
                  <c:v>1.5218845481381518</c:v>
                </c:pt>
                <c:pt idx="134">
                  <c:v>1.5357996953783384</c:v>
                </c:pt>
                <c:pt idx="135">
                  <c:v>1.5422000447539581</c:v>
                </c:pt>
                <c:pt idx="136">
                  <c:v>1.5505659002001169</c:v>
                </c:pt>
                <c:pt idx="137">
                  <c:v>1.559957997035667</c:v>
                </c:pt>
                <c:pt idx="138">
                  <c:v>1.5685230662812506</c:v>
                </c:pt>
                <c:pt idx="139">
                  <c:v>1.5724497201857706</c:v>
                </c:pt>
                <c:pt idx="140">
                  <c:v>1.5804363169670994</c:v>
                </c:pt>
                <c:pt idx="141">
                  <c:v>1.5918202848932752</c:v>
                </c:pt>
                <c:pt idx="142">
                  <c:v>1.5977416470707018</c:v>
                </c:pt>
                <c:pt idx="143">
                  <c:v>1.6055300291682861</c:v>
                </c:pt>
                <c:pt idx="144">
                  <c:v>1.6147879348345153</c:v>
                </c:pt>
                <c:pt idx="145">
                  <c:v>1.6213769572409336</c:v>
                </c:pt>
                <c:pt idx="146">
                  <c:v>1.6269323837386653</c:v>
                </c:pt>
                <c:pt idx="147">
                  <c:v>1.6359154592259428</c:v>
                </c:pt>
                <c:pt idx="148">
                  <c:v>1.6437736899417681</c:v>
                </c:pt>
                <c:pt idx="149">
                  <c:v>1.6527705423618111</c:v>
                </c:pt>
                <c:pt idx="150">
                  <c:v>1.6617877452635184</c:v>
                </c:pt>
                <c:pt idx="151">
                  <c:v>1.6712457856119807</c:v>
                </c:pt>
                <c:pt idx="152">
                  <c:v>1.6799878546967133</c:v>
                </c:pt>
                <c:pt idx="153">
                  <c:v>1.6897277087293228</c:v>
                </c:pt>
                <c:pt idx="154">
                  <c:v>1.6975120607722505</c:v>
                </c:pt>
                <c:pt idx="155">
                  <c:v>1.7064420310892734</c:v>
                </c:pt>
                <c:pt idx="156">
                  <c:v>1.714543169648449</c:v>
                </c:pt>
                <c:pt idx="157">
                  <c:v>1.7233040574346907</c:v>
                </c:pt>
                <c:pt idx="158">
                  <c:v>1.7291389142908362</c:v>
                </c:pt>
                <c:pt idx="159">
                  <c:v>1.7388804751097577</c:v>
                </c:pt>
                <c:pt idx="160">
                  <c:v>1.748846514550535</c:v>
                </c:pt>
                <c:pt idx="161">
                  <c:v>1.754520538390653</c:v>
                </c:pt>
                <c:pt idx="162">
                  <c:v>1.7634325077068871</c:v>
                </c:pt>
                <c:pt idx="163">
                  <c:v>1.7705735679385661</c:v>
                </c:pt>
                <c:pt idx="164">
                  <c:v>1.7763535632392089</c:v>
                </c:pt>
                <c:pt idx="165">
                  <c:v>1.7858161137087363</c:v>
                </c:pt>
                <c:pt idx="166">
                  <c:v>1.7904296947182747</c:v>
                </c:pt>
                <c:pt idx="167">
                  <c:v>1.7956066177373222</c:v>
                </c:pt>
                <c:pt idx="168">
                  <c:v>1.7988368951114357</c:v>
                </c:pt>
                <c:pt idx="169">
                  <c:v>1.8047669513158882</c:v>
                </c:pt>
                <c:pt idx="170">
                  <c:v>1.8080171053554819</c:v>
                </c:pt>
                <c:pt idx="171">
                  <c:v>1.8117678946886668</c:v>
                </c:pt>
                <c:pt idx="172">
                  <c:v>1.8146535140887938</c:v>
                </c:pt>
                <c:pt idx="173">
                  <c:v>1.8164438501056726</c:v>
                </c:pt>
                <c:pt idx="174">
                  <c:v>1.8194704475056487</c:v>
                </c:pt>
                <c:pt idx="175">
                  <c:v>1.8217558495617592</c:v>
                </c:pt>
                <c:pt idx="176">
                  <c:v>1.8238252414475686</c:v>
                </c:pt>
                <c:pt idx="177">
                  <c:v>1.8228269100532153</c:v>
                </c:pt>
                <c:pt idx="178">
                  <c:v>1.8222354692025711</c:v>
                </c:pt>
                <c:pt idx="179">
                  <c:v>1.8217301657005958</c:v>
                </c:pt>
                <c:pt idx="180">
                  <c:v>1.8211066413178476</c:v>
                </c:pt>
                <c:pt idx="181">
                  <c:v>1.8206915230279859</c:v>
                </c:pt>
                <c:pt idx="182">
                  <c:v>1.8151504204541495</c:v>
                </c:pt>
                <c:pt idx="183">
                  <c:v>1.8106386323928483</c:v>
                </c:pt>
                <c:pt idx="184">
                  <c:v>1.8091099157359483</c:v>
                </c:pt>
                <c:pt idx="185">
                  <c:v>1.8062963363699682</c:v>
                </c:pt>
                <c:pt idx="186">
                  <c:v>1.8009453764621237</c:v>
                </c:pt>
                <c:pt idx="187">
                  <c:v>1.7952382384665964</c:v>
                </c:pt>
                <c:pt idx="188">
                  <c:v>1.7923751551701261</c:v>
                </c:pt>
                <c:pt idx="189">
                  <c:v>1.7880862233519823</c:v>
                </c:pt>
                <c:pt idx="190">
                  <c:v>1.7866877235545862</c:v>
                </c:pt>
                <c:pt idx="191">
                  <c:v>1.784843074669201</c:v>
                </c:pt>
                <c:pt idx="192">
                  <c:v>1.7834745809295158</c:v>
                </c:pt>
                <c:pt idx="193">
                  <c:v>1.7872512842262263</c:v>
                </c:pt>
                <c:pt idx="194">
                  <c:v>1.7908164025518334</c:v>
                </c:pt>
                <c:pt idx="195">
                  <c:v>1.7944333414602978</c:v>
                </c:pt>
                <c:pt idx="196">
                  <c:v>1.8048139420162645</c:v>
                </c:pt>
                <c:pt idx="197">
                  <c:v>1.816108143975401</c:v>
                </c:pt>
                <c:pt idx="198">
                  <c:v>1.8290384858881075</c:v>
                </c:pt>
                <c:pt idx="199">
                  <c:v>1.8450655449367237</c:v>
                </c:pt>
                <c:pt idx="200">
                  <c:v>1.8667925262821317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D54-4AB0-91E2-384895E0469D}"/>
            </c:ext>
          </c:extLst>
        </c:ser>
        <c:ser>
          <c:idx val="4"/>
          <c:order val="6"/>
          <c:tx>
            <c:strRef>
              <c:f>'Case 5'!$J$1</c:f>
              <c:strCache>
                <c:ptCount val="1"/>
                <c:pt idx="0">
                  <c:v>SWR(D/a=3.500, Core=240#43)</c:v>
                </c:pt>
              </c:strCache>
            </c:strRef>
          </c:tx>
          <c:marker>
            <c:symbol val="none"/>
          </c:marker>
          <c:xVal>
            <c:numRef>
              <c:f>'Case 5'!$A$2:$A$202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5'!$J$2:$J$202</c:f>
              <c:numCache>
                <c:formatCode>General</c:formatCode>
                <c:ptCount val="201"/>
                <c:pt idx="1">
                  <c:v>1.0565114332458287</c:v>
                </c:pt>
                <c:pt idx="2">
                  <c:v>1.0261646300415161</c:v>
                </c:pt>
                <c:pt idx="3">
                  <c:v>1.0178247338161057</c:v>
                </c:pt>
                <c:pt idx="4">
                  <c:v>1.0151898157754797</c:v>
                </c:pt>
                <c:pt idx="5">
                  <c:v>1.0149517064920204</c:v>
                </c:pt>
                <c:pt idx="6">
                  <c:v>1.0138984173102552</c:v>
                </c:pt>
                <c:pt idx="7">
                  <c:v>1.0137103459277512</c:v>
                </c:pt>
                <c:pt idx="8">
                  <c:v>1.0118727345982386</c:v>
                </c:pt>
                <c:pt idx="9">
                  <c:v>1.0135346594012036</c:v>
                </c:pt>
                <c:pt idx="10">
                  <c:v>1.0136956639882939</c:v>
                </c:pt>
                <c:pt idx="11">
                  <c:v>1.0134988481191616</c:v>
                </c:pt>
                <c:pt idx="12">
                  <c:v>1.0141589588663142</c:v>
                </c:pt>
                <c:pt idx="13">
                  <c:v>1.0145069233842017</c:v>
                </c:pt>
                <c:pt idx="14">
                  <c:v>1.0145069233842017</c:v>
                </c:pt>
                <c:pt idx="15">
                  <c:v>1.0147351304762442</c:v>
                </c:pt>
                <c:pt idx="16">
                  <c:v>1.0161285119918082</c:v>
                </c:pt>
                <c:pt idx="17">
                  <c:v>1.017349787638137</c:v>
                </c:pt>
                <c:pt idx="18">
                  <c:v>1.0167383517771527</c:v>
                </c:pt>
                <c:pt idx="19">
                  <c:v>1.0172158081192624</c:v>
                </c:pt>
                <c:pt idx="20">
                  <c:v>1.0179673251201136</c:v>
                </c:pt>
                <c:pt idx="21">
                  <c:v>1.0190440542767174</c:v>
                </c:pt>
                <c:pt idx="22">
                  <c:v>1.0200790503381862</c:v>
                </c:pt>
                <c:pt idx="23">
                  <c:v>1.0213010390284931</c:v>
                </c:pt>
                <c:pt idx="24">
                  <c:v>1.0207529393910608</c:v>
                </c:pt>
                <c:pt idx="25">
                  <c:v>1.0233261007504724</c:v>
                </c:pt>
                <c:pt idx="26">
                  <c:v>1.0242618496685287</c:v>
                </c:pt>
                <c:pt idx="27">
                  <c:v>1.0248988932706242</c:v>
                </c:pt>
                <c:pt idx="28">
                  <c:v>1.0257150388133403</c:v>
                </c:pt>
                <c:pt idx="29">
                  <c:v>1.0279412947276034</c:v>
                </c:pt>
                <c:pt idx="30">
                  <c:v>1.0279888356771365</c:v>
                </c:pt>
                <c:pt idx="31">
                  <c:v>1.0307043022715681</c:v>
                </c:pt>
                <c:pt idx="32">
                  <c:v>1.031500160414802</c:v>
                </c:pt>
                <c:pt idx="33">
                  <c:v>1.032761509321575</c:v>
                </c:pt>
                <c:pt idx="34">
                  <c:v>1.0346400475422672</c:v>
                </c:pt>
                <c:pt idx="35">
                  <c:v>1.0382691796676562</c:v>
                </c:pt>
                <c:pt idx="36">
                  <c:v>1.0395761248717064</c:v>
                </c:pt>
                <c:pt idx="37">
                  <c:v>1.0391383470481299</c:v>
                </c:pt>
                <c:pt idx="38">
                  <c:v>1.042390234377665</c:v>
                </c:pt>
                <c:pt idx="39">
                  <c:v>1.0444318299680475</c:v>
                </c:pt>
                <c:pt idx="40">
                  <c:v>1.0453827836488441</c:v>
                </c:pt>
                <c:pt idx="41">
                  <c:v>1.0464083284017942</c:v>
                </c:pt>
                <c:pt idx="42">
                  <c:v>1.0502615338558148</c:v>
                </c:pt>
                <c:pt idx="43">
                  <c:v>1.0504939233282373</c:v>
                </c:pt>
                <c:pt idx="44">
                  <c:v>1.0530065135832183</c:v>
                </c:pt>
                <c:pt idx="45">
                  <c:v>1.0553496153301989</c:v>
                </c:pt>
                <c:pt idx="46">
                  <c:v>1.0570155476194298</c:v>
                </c:pt>
                <c:pt idx="47">
                  <c:v>1.058919878401172</c:v>
                </c:pt>
                <c:pt idx="48">
                  <c:v>1.0606395324212314</c:v>
                </c:pt>
                <c:pt idx="49">
                  <c:v>1.0625858255103646</c:v>
                </c:pt>
                <c:pt idx="50">
                  <c:v>1.0687633542660564</c:v>
                </c:pt>
                <c:pt idx="51">
                  <c:v>1.0822560484372912</c:v>
                </c:pt>
                <c:pt idx="52">
                  <c:v>1.0900048870278756</c:v>
                </c:pt>
                <c:pt idx="53">
                  <c:v>1.0906338300480387</c:v>
                </c:pt>
                <c:pt idx="54">
                  <c:v>1.0908504639819954</c:v>
                </c:pt>
                <c:pt idx="55">
                  <c:v>1.0920952612265085</c:v>
                </c:pt>
                <c:pt idx="56">
                  <c:v>1.09504070522437</c:v>
                </c:pt>
                <c:pt idx="57">
                  <c:v>1.0982447298189026</c:v>
                </c:pt>
                <c:pt idx="58">
                  <c:v>1.101002175923977</c:v>
                </c:pt>
                <c:pt idx="59">
                  <c:v>1.1042345345141267</c:v>
                </c:pt>
                <c:pt idx="60">
                  <c:v>1.1065382075641874</c:v>
                </c:pt>
                <c:pt idx="61">
                  <c:v>1.109158512025519</c:v>
                </c:pt>
                <c:pt idx="62">
                  <c:v>1.1125321567291957</c:v>
                </c:pt>
                <c:pt idx="63">
                  <c:v>1.1148941514343325</c:v>
                </c:pt>
                <c:pt idx="64">
                  <c:v>1.1174442194346972</c:v>
                </c:pt>
                <c:pt idx="65">
                  <c:v>1.1209494426919637</c:v>
                </c:pt>
                <c:pt idx="66">
                  <c:v>1.1243688336442064</c:v>
                </c:pt>
                <c:pt idx="67">
                  <c:v>1.127635616390098</c:v>
                </c:pt>
                <c:pt idx="68">
                  <c:v>1.1305356422816994</c:v>
                </c:pt>
                <c:pt idx="69">
                  <c:v>1.1334460384492422</c:v>
                </c:pt>
                <c:pt idx="70">
                  <c:v>1.1366751951073173</c:v>
                </c:pt>
                <c:pt idx="71">
                  <c:v>1.1396838135046985</c:v>
                </c:pt>
                <c:pt idx="72">
                  <c:v>1.1440855466564284</c:v>
                </c:pt>
                <c:pt idx="73">
                  <c:v>1.1471531640191912</c:v>
                </c:pt>
                <c:pt idx="74">
                  <c:v>1.1512977664051947</c:v>
                </c:pt>
                <c:pt idx="75">
                  <c:v>1.1551278919866099</c:v>
                </c:pt>
                <c:pt idx="76">
                  <c:v>1.1579630809952481</c:v>
                </c:pt>
                <c:pt idx="77">
                  <c:v>1.1612215006708586</c:v>
                </c:pt>
                <c:pt idx="78">
                  <c:v>1.1662241741826698</c:v>
                </c:pt>
                <c:pt idx="79">
                  <c:v>1.1691764179833237</c:v>
                </c:pt>
                <c:pt idx="80">
                  <c:v>1.173261806859937</c:v>
                </c:pt>
                <c:pt idx="81">
                  <c:v>1.1779474986213196</c:v>
                </c:pt>
                <c:pt idx="82">
                  <c:v>1.1809107724294312</c:v>
                </c:pt>
                <c:pt idx="83">
                  <c:v>1.1856671104596619</c:v>
                </c:pt>
                <c:pt idx="84">
                  <c:v>1.1887149193402968</c:v>
                </c:pt>
                <c:pt idx="85">
                  <c:v>1.1934082379790674</c:v>
                </c:pt>
                <c:pt idx="86">
                  <c:v>1.1970926375492252</c:v>
                </c:pt>
                <c:pt idx="87">
                  <c:v>1.2006229769968602</c:v>
                </c:pt>
                <c:pt idx="88">
                  <c:v>1.2045400227909715</c:v>
                </c:pt>
                <c:pt idx="89">
                  <c:v>1.2081924987241617</c:v>
                </c:pt>
                <c:pt idx="90">
                  <c:v>1.2129835910183331</c:v>
                </c:pt>
                <c:pt idx="91">
                  <c:v>1.2167989464799505</c:v>
                </c:pt>
                <c:pt idx="92">
                  <c:v>1.220409078018271</c:v>
                </c:pt>
                <c:pt idx="93">
                  <c:v>1.2237217760378973</c:v>
                </c:pt>
                <c:pt idx="94">
                  <c:v>1.2284316166527189</c:v>
                </c:pt>
                <c:pt idx="95">
                  <c:v>1.2310889697852754</c:v>
                </c:pt>
                <c:pt idx="96">
                  <c:v>1.2349735924733534</c:v>
                </c:pt>
                <c:pt idx="97">
                  <c:v>1.2388479343147503</c:v>
                </c:pt>
                <c:pt idx="98">
                  <c:v>1.2405226725756984</c:v>
                </c:pt>
                <c:pt idx="99">
                  <c:v>1.2440715834902274</c:v>
                </c:pt>
                <c:pt idx="100">
                  <c:v>1.2462130275454038</c:v>
                </c:pt>
                <c:pt idx="101">
                  <c:v>1.2491668218400496</c:v>
                </c:pt>
                <c:pt idx="102">
                  <c:v>1.2514926735320184</c:v>
                </c:pt>
                <c:pt idx="103">
                  <c:v>1.2544253971885273</c:v>
                </c:pt>
                <c:pt idx="104">
                  <c:v>1.255879049366466</c:v>
                </c:pt>
                <c:pt idx="105">
                  <c:v>1.2562409363737448</c:v>
                </c:pt>
                <c:pt idx="106">
                  <c:v>1.2570659422554371</c:v>
                </c:pt>
                <c:pt idx="107">
                  <c:v>1.2572521497058453</c:v>
                </c:pt>
                <c:pt idx="108">
                  <c:v>1.2572008093582516</c:v>
                </c:pt>
                <c:pt idx="109">
                  <c:v>1.2550454627014822</c:v>
                </c:pt>
                <c:pt idx="110">
                  <c:v>1.2530187805017505</c:v>
                </c:pt>
                <c:pt idx="111">
                  <c:v>1.2501039820239059</c:v>
                </c:pt>
                <c:pt idx="112">
                  <c:v>1.2510867442568359</c:v>
                </c:pt>
                <c:pt idx="113">
                  <c:v>1.2551791326092858</c:v>
                </c:pt>
                <c:pt idx="114">
                  <c:v>1.2637891032879878</c:v>
                </c:pt>
                <c:pt idx="115">
                  <c:v>1.2736853565799902</c:v>
                </c:pt>
                <c:pt idx="116">
                  <c:v>1.2879664661690635</c:v>
                </c:pt>
                <c:pt idx="117">
                  <c:v>1.3076118527748457</c:v>
                </c:pt>
                <c:pt idx="118">
                  <c:v>1.3325792849114648</c:v>
                </c:pt>
                <c:pt idx="119">
                  <c:v>1.357880639361037</c:v>
                </c:pt>
                <c:pt idx="120">
                  <c:v>1.3800421046502869</c:v>
                </c:pt>
                <c:pt idx="121">
                  <c:v>1.3957177770502391</c:v>
                </c:pt>
                <c:pt idx="122">
                  <c:v>1.4046462751873565</c:v>
                </c:pt>
                <c:pt idx="123">
                  <c:v>1.4099413415853776</c:v>
                </c:pt>
                <c:pt idx="124">
                  <c:v>1.4267944209298153</c:v>
                </c:pt>
                <c:pt idx="125">
                  <c:v>1.4480598857335134</c:v>
                </c:pt>
                <c:pt idx="126">
                  <c:v>1.4614998066088363</c:v>
                </c:pt>
                <c:pt idx="127">
                  <c:v>1.4708479083963535</c:v>
                </c:pt>
                <c:pt idx="128">
                  <c:v>1.4765724648313288</c:v>
                </c:pt>
                <c:pt idx="129">
                  <c:v>1.4803980192213502</c:v>
                </c:pt>
                <c:pt idx="130">
                  <c:v>1.4861634859820583</c:v>
                </c:pt>
                <c:pt idx="131">
                  <c:v>1.4942775776105266</c:v>
                </c:pt>
                <c:pt idx="132">
                  <c:v>1.5001060260049504</c:v>
                </c:pt>
                <c:pt idx="133">
                  <c:v>1.5013079538830318</c:v>
                </c:pt>
                <c:pt idx="134">
                  <c:v>1.5093942026199105</c:v>
                </c:pt>
                <c:pt idx="135">
                  <c:v>1.51364886449539</c:v>
                </c:pt>
                <c:pt idx="136">
                  <c:v>1.5174664309911976</c:v>
                </c:pt>
                <c:pt idx="137">
                  <c:v>1.5218827165647415</c:v>
                </c:pt>
                <c:pt idx="138">
                  <c:v>1.5299735723177503</c:v>
                </c:pt>
                <c:pt idx="139">
                  <c:v>1.5320416751561012</c:v>
                </c:pt>
                <c:pt idx="140">
                  <c:v>1.5347154298998067</c:v>
                </c:pt>
                <c:pt idx="141">
                  <c:v>1.5405187649226626</c:v>
                </c:pt>
                <c:pt idx="142">
                  <c:v>1.5454985296413197</c:v>
                </c:pt>
                <c:pt idx="143">
                  <c:v>1.5491341171687776</c:v>
                </c:pt>
                <c:pt idx="144">
                  <c:v>1.5537831839338077</c:v>
                </c:pt>
                <c:pt idx="145">
                  <c:v>1.5572023933075054</c:v>
                </c:pt>
                <c:pt idx="146">
                  <c:v>1.5611135028266754</c:v>
                </c:pt>
                <c:pt idx="147">
                  <c:v>1.5655830558676089</c:v>
                </c:pt>
                <c:pt idx="148">
                  <c:v>1.5683929605568219</c:v>
                </c:pt>
                <c:pt idx="149">
                  <c:v>1.5720311288967024</c:v>
                </c:pt>
                <c:pt idx="150">
                  <c:v>1.577547083691909</c:v>
                </c:pt>
                <c:pt idx="151">
                  <c:v>1.5816407345497034</c:v>
                </c:pt>
                <c:pt idx="152">
                  <c:v>1.5871036949188913</c:v>
                </c:pt>
                <c:pt idx="153">
                  <c:v>1.5919942155044378</c:v>
                </c:pt>
                <c:pt idx="154">
                  <c:v>1.5957558032041483</c:v>
                </c:pt>
                <c:pt idx="155">
                  <c:v>1.5992081099031463</c:v>
                </c:pt>
                <c:pt idx="156">
                  <c:v>1.6031380522618615</c:v>
                </c:pt>
                <c:pt idx="157">
                  <c:v>1.6065420362074823</c:v>
                </c:pt>
                <c:pt idx="158">
                  <c:v>1.6100716201685719</c:v>
                </c:pt>
                <c:pt idx="159">
                  <c:v>1.6150931258408383</c:v>
                </c:pt>
                <c:pt idx="160">
                  <c:v>1.6173852760350866</c:v>
                </c:pt>
                <c:pt idx="161">
                  <c:v>1.6202071809898317</c:v>
                </c:pt>
                <c:pt idx="162">
                  <c:v>1.6221821799718383</c:v>
                </c:pt>
                <c:pt idx="163">
                  <c:v>1.6235940134793201</c:v>
                </c:pt>
                <c:pt idx="164">
                  <c:v>1.6271011486085638</c:v>
                </c:pt>
                <c:pt idx="165">
                  <c:v>1.627117651501409</c:v>
                </c:pt>
                <c:pt idx="166">
                  <c:v>1.628124143018409</c:v>
                </c:pt>
                <c:pt idx="167">
                  <c:v>1.6273910478483278</c:v>
                </c:pt>
                <c:pt idx="168">
                  <c:v>1.6288216317343955</c:v>
                </c:pt>
                <c:pt idx="169">
                  <c:v>1.6292013928633966</c:v>
                </c:pt>
                <c:pt idx="170">
                  <c:v>1.6297716217989995</c:v>
                </c:pt>
                <c:pt idx="171">
                  <c:v>1.6290500793452491</c:v>
                </c:pt>
                <c:pt idx="172">
                  <c:v>1.6280673113445618</c:v>
                </c:pt>
                <c:pt idx="173">
                  <c:v>1.626295043279818</c:v>
                </c:pt>
                <c:pt idx="174">
                  <c:v>1.6248795393612334</c:v>
                </c:pt>
                <c:pt idx="175">
                  <c:v>1.6234884308045177</c:v>
                </c:pt>
                <c:pt idx="176">
                  <c:v>1.6230115157318818</c:v>
                </c:pt>
                <c:pt idx="177">
                  <c:v>1.6194962508617325</c:v>
                </c:pt>
                <c:pt idx="178">
                  <c:v>1.6161817656258521</c:v>
                </c:pt>
                <c:pt idx="179">
                  <c:v>1.6141590308923222</c:v>
                </c:pt>
                <c:pt idx="180">
                  <c:v>1.6097108808473188</c:v>
                </c:pt>
                <c:pt idx="181">
                  <c:v>1.606593233321064</c:v>
                </c:pt>
                <c:pt idx="182">
                  <c:v>1.6015449125724097</c:v>
                </c:pt>
                <c:pt idx="183">
                  <c:v>1.5975249286676152</c:v>
                </c:pt>
                <c:pt idx="184">
                  <c:v>1.5924654108937031</c:v>
                </c:pt>
                <c:pt idx="185">
                  <c:v>1.5881540804173242</c:v>
                </c:pt>
                <c:pt idx="186">
                  <c:v>1.5832065014648862</c:v>
                </c:pt>
                <c:pt idx="187">
                  <c:v>1.5782675603569529</c:v>
                </c:pt>
                <c:pt idx="188">
                  <c:v>1.5725580584265055</c:v>
                </c:pt>
                <c:pt idx="189">
                  <c:v>1.5666891784094541</c:v>
                </c:pt>
                <c:pt idx="190">
                  <c:v>1.5634315734245925</c:v>
                </c:pt>
                <c:pt idx="191">
                  <c:v>1.5577639388785076</c:v>
                </c:pt>
                <c:pt idx="192">
                  <c:v>1.5539455511017704</c:v>
                </c:pt>
                <c:pt idx="193">
                  <c:v>1.5508824217925745</c:v>
                </c:pt>
                <c:pt idx="194">
                  <c:v>1.5482857371975491</c:v>
                </c:pt>
                <c:pt idx="195">
                  <c:v>1.5491236793752496</c:v>
                </c:pt>
                <c:pt idx="196">
                  <c:v>1.5502351216480637</c:v>
                </c:pt>
                <c:pt idx="197">
                  <c:v>1.5501983761540099</c:v>
                </c:pt>
                <c:pt idx="198">
                  <c:v>1.5537360534987152</c:v>
                </c:pt>
                <c:pt idx="199">
                  <c:v>1.5587706526895433</c:v>
                </c:pt>
                <c:pt idx="200">
                  <c:v>1.5614000622876389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D54-4AB0-91E2-384895E0469D}"/>
            </c:ext>
          </c:extLst>
        </c:ser>
        <c:ser>
          <c:idx val="1"/>
          <c:order val="7"/>
          <c:tx>
            <c:strRef>
              <c:f>'Case 3'!$J$1</c:f>
              <c:strCache>
                <c:ptCount val="1"/>
                <c:pt idx="0">
                  <c:v>SWR(D/a=2.833, Core=140#43)</c:v>
                </c:pt>
              </c:strCache>
            </c:strRef>
          </c:tx>
          <c:marker>
            <c:symbol val="none"/>
          </c:marker>
          <c:xVal>
            <c:numRef>
              <c:f>'Case 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3'!$J$2:$J$202</c:f>
              <c:numCache>
                <c:formatCode>General</c:formatCode>
                <c:ptCount val="201"/>
                <c:pt idx="1">
                  <c:v>1.0878601656157301</c:v>
                </c:pt>
                <c:pt idx="2">
                  <c:v>1.0424871852117865</c:v>
                </c:pt>
                <c:pt idx="3">
                  <c:v>1.0284034424971129</c:v>
                </c:pt>
                <c:pt idx="4">
                  <c:v>1.0245180618645939</c:v>
                </c:pt>
                <c:pt idx="5">
                  <c:v>1.0230955074980368</c:v>
                </c:pt>
                <c:pt idx="6">
                  <c:v>1.0224716102862961</c:v>
                </c:pt>
                <c:pt idx="7">
                  <c:v>1.0222465094309494</c:v>
                </c:pt>
                <c:pt idx="8">
                  <c:v>1.0230599666752254</c:v>
                </c:pt>
                <c:pt idx="9">
                  <c:v>1.0230614014958677</c:v>
                </c:pt>
                <c:pt idx="10">
                  <c:v>1.0251239116365787</c:v>
                </c:pt>
                <c:pt idx="11">
                  <c:v>1.0255620735666551</c:v>
                </c:pt>
                <c:pt idx="12">
                  <c:v>1.026574040461999</c:v>
                </c:pt>
                <c:pt idx="13">
                  <c:v>1.0268647252105547</c:v>
                </c:pt>
                <c:pt idx="14">
                  <c:v>1.0284657050491668</c:v>
                </c:pt>
                <c:pt idx="15">
                  <c:v>1.0301334843558028</c:v>
                </c:pt>
                <c:pt idx="16">
                  <c:v>1.030919115457172</c:v>
                </c:pt>
                <c:pt idx="17">
                  <c:v>1.0327218546994172</c:v>
                </c:pt>
                <c:pt idx="18">
                  <c:v>1.0336693680711579</c:v>
                </c:pt>
                <c:pt idx="19">
                  <c:v>1.0337443244961799</c:v>
                </c:pt>
                <c:pt idx="20">
                  <c:v>1.0351993458349935</c:v>
                </c:pt>
                <c:pt idx="21">
                  <c:v>1.036447854774859</c:v>
                </c:pt>
                <c:pt idx="22">
                  <c:v>1.0382323941992631</c:v>
                </c:pt>
                <c:pt idx="23">
                  <c:v>1.0378777378241508</c:v>
                </c:pt>
                <c:pt idx="24">
                  <c:v>1.0394764741996754</c:v>
                </c:pt>
                <c:pt idx="25">
                  <c:v>1.0422747811560182</c:v>
                </c:pt>
                <c:pt idx="26">
                  <c:v>1.0427263864678735</c:v>
                </c:pt>
                <c:pt idx="27">
                  <c:v>1.0447216449275896</c:v>
                </c:pt>
                <c:pt idx="28">
                  <c:v>1.0451870687598173</c:v>
                </c:pt>
                <c:pt idx="29">
                  <c:v>1.046690384692065</c:v>
                </c:pt>
                <c:pt idx="30">
                  <c:v>1.0473134804142101</c:v>
                </c:pt>
                <c:pt idx="31">
                  <c:v>1.0496476960471479</c:v>
                </c:pt>
                <c:pt idx="32">
                  <c:v>1.0520662370185201</c:v>
                </c:pt>
                <c:pt idx="33">
                  <c:v>1.0517490352363328</c:v>
                </c:pt>
                <c:pt idx="34">
                  <c:v>1.0543695900826662</c:v>
                </c:pt>
                <c:pt idx="35">
                  <c:v>1.0590785194255594</c:v>
                </c:pt>
                <c:pt idx="36">
                  <c:v>1.0576271748927495</c:v>
                </c:pt>
                <c:pt idx="37">
                  <c:v>1.0579430975140049</c:v>
                </c:pt>
                <c:pt idx="38">
                  <c:v>1.0622354637066365</c:v>
                </c:pt>
                <c:pt idx="39">
                  <c:v>1.0639413588907309</c:v>
                </c:pt>
                <c:pt idx="40">
                  <c:v>1.0620257872858951</c:v>
                </c:pt>
                <c:pt idx="41">
                  <c:v>1.065418390116355</c:v>
                </c:pt>
                <c:pt idx="42">
                  <c:v>1.0682988928440444</c:v>
                </c:pt>
                <c:pt idx="43">
                  <c:v>1.0695403200735858</c:v>
                </c:pt>
                <c:pt idx="44">
                  <c:v>1.0706192172585647</c:v>
                </c:pt>
                <c:pt idx="45">
                  <c:v>1.0732940376691646</c:v>
                </c:pt>
                <c:pt idx="46">
                  <c:v>1.0744969424800934</c:v>
                </c:pt>
                <c:pt idx="47">
                  <c:v>1.0752865858215985</c:v>
                </c:pt>
                <c:pt idx="48">
                  <c:v>1.0765495468066444</c:v>
                </c:pt>
                <c:pt idx="49">
                  <c:v>1.0783035856159733</c:v>
                </c:pt>
                <c:pt idx="50">
                  <c:v>1.0789537802145346</c:v>
                </c:pt>
                <c:pt idx="51">
                  <c:v>1.0842810373975</c:v>
                </c:pt>
                <c:pt idx="52">
                  <c:v>1.0901536059701089</c:v>
                </c:pt>
                <c:pt idx="53">
                  <c:v>1.0943007488656593</c:v>
                </c:pt>
                <c:pt idx="54">
                  <c:v>1.0961603414147616</c:v>
                </c:pt>
                <c:pt idx="55">
                  <c:v>1.0986132179887746</c:v>
                </c:pt>
                <c:pt idx="56">
                  <c:v>1.1006634149816161</c:v>
                </c:pt>
                <c:pt idx="57">
                  <c:v>1.1024503148342544</c:v>
                </c:pt>
                <c:pt idx="58">
                  <c:v>1.1046141422749529</c:v>
                </c:pt>
                <c:pt idx="59">
                  <c:v>1.1073927218097783</c:v>
                </c:pt>
                <c:pt idx="60">
                  <c:v>1.1098738591796373</c:v>
                </c:pt>
                <c:pt idx="61">
                  <c:v>1.1122267998291613</c:v>
                </c:pt>
                <c:pt idx="62">
                  <c:v>1.1141864493769951</c:v>
                </c:pt>
                <c:pt idx="63">
                  <c:v>1.1164822097823861</c:v>
                </c:pt>
                <c:pt idx="64">
                  <c:v>1.1186499259302687</c:v>
                </c:pt>
                <c:pt idx="65">
                  <c:v>1.1207157324220092</c:v>
                </c:pt>
                <c:pt idx="66">
                  <c:v>1.1237437464165474</c:v>
                </c:pt>
                <c:pt idx="67">
                  <c:v>1.1263594133911852</c:v>
                </c:pt>
                <c:pt idx="68">
                  <c:v>1.1292670034831509</c:v>
                </c:pt>
                <c:pt idx="69">
                  <c:v>1.1320757595300779</c:v>
                </c:pt>
                <c:pt idx="70">
                  <c:v>1.1348240622755765</c:v>
                </c:pt>
                <c:pt idx="71">
                  <c:v>1.1366124364341927</c:v>
                </c:pt>
                <c:pt idx="72">
                  <c:v>1.1398418375091237</c:v>
                </c:pt>
                <c:pt idx="73">
                  <c:v>1.1417622170237676</c:v>
                </c:pt>
                <c:pt idx="74">
                  <c:v>1.1452939304289096</c:v>
                </c:pt>
                <c:pt idx="75">
                  <c:v>1.1481796024975173</c:v>
                </c:pt>
                <c:pt idx="76">
                  <c:v>1.1507729729813332</c:v>
                </c:pt>
                <c:pt idx="77">
                  <c:v>1.1543303040881743</c:v>
                </c:pt>
                <c:pt idx="78">
                  <c:v>1.1569953677999194</c:v>
                </c:pt>
                <c:pt idx="79">
                  <c:v>1.1597066509595262</c:v>
                </c:pt>
                <c:pt idx="80">
                  <c:v>1.1629568968949386</c:v>
                </c:pt>
                <c:pt idx="81">
                  <c:v>1.1665808111171283</c:v>
                </c:pt>
                <c:pt idx="82">
                  <c:v>1.1700560763948806</c:v>
                </c:pt>
                <c:pt idx="83">
                  <c:v>1.1732006733497455</c:v>
                </c:pt>
                <c:pt idx="84">
                  <c:v>1.176062652993062</c:v>
                </c:pt>
                <c:pt idx="85">
                  <c:v>1.1804535598085162</c:v>
                </c:pt>
                <c:pt idx="86">
                  <c:v>1.1829080044616873</c:v>
                </c:pt>
                <c:pt idx="87">
                  <c:v>1.1871811576812159</c:v>
                </c:pt>
                <c:pt idx="88">
                  <c:v>1.1907422697589529</c:v>
                </c:pt>
                <c:pt idx="89">
                  <c:v>1.1940318016074232</c:v>
                </c:pt>
                <c:pt idx="90">
                  <c:v>1.1976480645050958</c:v>
                </c:pt>
                <c:pt idx="91">
                  <c:v>1.2008289488627883</c:v>
                </c:pt>
                <c:pt idx="92">
                  <c:v>1.2052520130453441</c:v>
                </c:pt>
                <c:pt idx="93">
                  <c:v>1.2085743752669496</c:v>
                </c:pt>
                <c:pt idx="94">
                  <c:v>1.2129947210652079</c:v>
                </c:pt>
                <c:pt idx="95">
                  <c:v>1.2175052604095213</c:v>
                </c:pt>
                <c:pt idx="96">
                  <c:v>1.2203193101690457</c:v>
                </c:pt>
                <c:pt idx="97">
                  <c:v>1.2251779318653493</c:v>
                </c:pt>
                <c:pt idx="98">
                  <c:v>1.2275669043572786</c:v>
                </c:pt>
                <c:pt idx="99">
                  <c:v>1.2322163620927022</c:v>
                </c:pt>
                <c:pt idx="100">
                  <c:v>1.2362179298204905</c:v>
                </c:pt>
                <c:pt idx="101">
                  <c:v>1.2405855412935587</c:v>
                </c:pt>
                <c:pt idx="102">
                  <c:v>1.2443471807827906</c:v>
                </c:pt>
                <c:pt idx="103">
                  <c:v>1.2486737828591123</c:v>
                </c:pt>
                <c:pt idx="104">
                  <c:v>1.2537071207447568</c:v>
                </c:pt>
                <c:pt idx="105">
                  <c:v>1.25775002016728</c:v>
                </c:pt>
                <c:pt idx="106">
                  <c:v>1.2627770286984012</c:v>
                </c:pt>
                <c:pt idx="107">
                  <c:v>1.2666322165731858</c:v>
                </c:pt>
                <c:pt idx="108">
                  <c:v>1.2700132066701926</c:v>
                </c:pt>
                <c:pt idx="109">
                  <c:v>1.2745420728613912</c:v>
                </c:pt>
                <c:pt idx="110">
                  <c:v>1.278959320299897</c:v>
                </c:pt>
                <c:pt idx="111">
                  <c:v>1.2829658606697079</c:v>
                </c:pt>
                <c:pt idx="112">
                  <c:v>1.2877503054133916</c:v>
                </c:pt>
                <c:pt idx="113">
                  <c:v>1.2923048786572042</c:v>
                </c:pt>
                <c:pt idx="114">
                  <c:v>1.2975445951213873</c:v>
                </c:pt>
                <c:pt idx="115">
                  <c:v>1.3021122468960438</c:v>
                </c:pt>
                <c:pt idx="116">
                  <c:v>1.307414529872124</c:v>
                </c:pt>
                <c:pt idx="117">
                  <c:v>1.3120448564484255</c:v>
                </c:pt>
                <c:pt idx="118">
                  <c:v>1.316893719428881</c:v>
                </c:pt>
                <c:pt idx="119">
                  <c:v>1.3224019653031385</c:v>
                </c:pt>
                <c:pt idx="120">
                  <c:v>1.3266257890694571</c:v>
                </c:pt>
                <c:pt idx="121">
                  <c:v>1.3312311320812553</c:v>
                </c:pt>
                <c:pt idx="122">
                  <c:v>1.3362359704323943</c:v>
                </c:pt>
                <c:pt idx="123">
                  <c:v>1.339833580580712</c:v>
                </c:pt>
                <c:pt idx="124">
                  <c:v>1.3451415632924555</c:v>
                </c:pt>
                <c:pt idx="125">
                  <c:v>1.34757708755943</c:v>
                </c:pt>
                <c:pt idx="126">
                  <c:v>1.3538961304220074</c:v>
                </c:pt>
                <c:pt idx="127">
                  <c:v>1.3592520257099432</c:v>
                </c:pt>
                <c:pt idx="128">
                  <c:v>1.3640517006641801</c:v>
                </c:pt>
                <c:pt idx="129">
                  <c:v>1.371077557144629</c:v>
                </c:pt>
                <c:pt idx="130">
                  <c:v>1.3777258568212101</c:v>
                </c:pt>
                <c:pt idx="131">
                  <c:v>1.3822754422867785</c:v>
                </c:pt>
                <c:pt idx="132">
                  <c:v>1.3893780061757006</c:v>
                </c:pt>
                <c:pt idx="133">
                  <c:v>1.3936653558327594</c:v>
                </c:pt>
                <c:pt idx="134">
                  <c:v>1.4007592101048643</c:v>
                </c:pt>
                <c:pt idx="135">
                  <c:v>1.4105617408120197</c:v>
                </c:pt>
                <c:pt idx="136">
                  <c:v>1.4217834751952818</c:v>
                </c:pt>
                <c:pt idx="137">
                  <c:v>1.4345829680303213</c:v>
                </c:pt>
                <c:pt idx="138">
                  <c:v>1.4460844911438813</c:v>
                </c:pt>
                <c:pt idx="139">
                  <c:v>1.4552828108440692</c:v>
                </c:pt>
                <c:pt idx="140">
                  <c:v>1.4623624151470704</c:v>
                </c:pt>
                <c:pt idx="141">
                  <c:v>1.4732023107903385</c:v>
                </c:pt>
                <c:pt idx="142">
                  <c:v>1.482256716366712</c:v>
                </c:pt>
                <c:pt idx="143">
                  <c:v>1.489103540864515</c:v>
                </c:pt>
                <c:pt idx="144">
                  <c:v>1.4978000481838234</c:v>
                </c:pt>
                <c:pt idx="145">
                  <c:v>1.5091044005959793</c:v>
                </c:pt>
                <c:pt idx="146">
                  <c:v>1.5170171171329536</c:v>
                </c:pt>
                <c:pt idx="147">
                  <c:v>1.5242409685419174</c:v>
                </c:pt>
                <c:pt idx="148">
                  <c:v>1.5304738257535684</c:v>
                </c:pt>
                <c:pt idx="149">
                  <c:v>1.5373249309596184</c:v>
                </c:pt>
                <c:pt idx="150">
                  <c:v>1.5462100650107655</c:v>
                </c:pt>
                <c:pt idx="151">
                  <c:v>1.5518444001897949</c:v>
                </c:pt>
                <c:pt idx="152">
                  <c:v>1.5583787330186398</c:v>
                </c:pt>
                <c:pt idx="153">
                  <c:v>1.5659318508525792</c:v>
                </c:pt>
                <c:pt idx="154">
                  <c:v>1.5740064618217742</c:v>
                </c:pt>
                <c:pt idx="155">
                  <c:v>1.5818944228765008</c:v>
                </c:pt>
                <c:pt idx="156">
                  <c:v>1.591239468659835</c:v>
                </c:pt>
                <c:pt idx="157">
                  <c:v>1.5988705011282707</c:v>
                </c:pt>
                <c:pt idx="158">
                  <c:v>1.6087022986572541</c:v>
                </c:pt>
                <c:pt idx="159">
                  <c:v>1.6173218736341874</c:v>
                </c:pt>
                <c:pt idx="160">
                  <c:v>1.6311350537452338</c:v>
                </c:pt>
                <c:pt idx="161">
                  <c:v>1.642484311886284</c:v>
                </c:pt>
                <c:pt idx="162">
                  <c:v>1.6571503004180799</c:v>
                </c:pt>
                <c:pt idx="163">
                  <c:v>1.6709823442257212</c:v>
                </c:pt>
                <c:pt idx="164">
                  <c:v>1.6826720964863311</c:v>
                </c:pt>
                <c:pt idx="165">
                  <c:v>1.695136052970746</c:v>
                </c:pt>
                <c:pt idx="166">
                  <c:v>1.7058479216075304</c:v>
                </c:pt>
                <c:pt idx="167">
                  <c:v>1.7170037272773346</c:v>
                </c:pt>
                <c:pt idx="168">
                  <c:v>1.7287177716793773</c:v>
                </c:pt>
                <c:pt idx="169">
                  <c:v>1.7387976442712196</c:v>
                </c:pt>
                <c:pt idx="170">
                  <c:v>1.7493030072143418</c:v>
                </c:pt>
                <c:pt idx="171">
                  <c:v>1.7578916981721346</c:v>
                </c:pt>
                <c:pt idx="172">
                  <c:v>1.7645547820529015</c:v>
                </c:pt>
                <c:pt idx="173">
                  <c:v>1.7743149818609094</c:v>
                </c:pt>
                <c:pt idx="174">
                  <c:v>1.7819809712532888</c:v>
                </c:pt>
                <c:pt idx="175">
                  <c:v>1.7893565493235042</c:v>
                </c:pt>
                <c:pt idx="176">
                  <c:v>1.7975034163399055</c:v>
                </c:pt>
                <c:pt idx="177">
                  <c:v>1.8069418038971734</c:v>
                </c:pt>
                <c:pt idx="178">
                  <c:v>1.814679457988766</c:v>
                </c:pt>
                <c:pt idx="179">
                  <c:v>1.8224318579888072</c:v>
                </c:pt>
                <c:pt idx="180">
                  <c:v>1.8299857949644061</c:v>
                </c:pt>
                <c:pt idx="181">
                  <c:v>1.8400375648965122</c:v>
                </c:pt>
                <c:pt idx="182">
                  <c:v>1.8509079755748294</c:v>
                </c:pt>
                <c:pt idx="183">
                  <c:v>1.8629519567572823</c:v>
                </c:pt>
                <c:pt idx="184">
                  <c:v>1.8757338733682962</c:v>
                </c:pt>
                <c:pt idx="185">
                  <c:v>1.8933309592937053</c:v>
                </c:pt>
                <c:pt idx="186">
                  <c:v>1.9103631962486098</c:v>
                </c:pt>
                <c:pt idx="187">
                  <c:v>1.9368141516825412</c:v>
                </c:pt>
                <c:pt idx="188">
                  <c:v>1.9792821837267645</c:v>
                </c:pt>
                <c:pt idx="189">
                  <c:v>2.0455605106265016</c:v>
                </c:pt>
                <c:pt idx="190">
                  <c:v>2.1389387969166105</c:v>
                </c:pt>
                <c:pt idx="191">
                  <c:v>2.215238945284367</c:v>
                </c:pt>
                <c:pt idx="192">
                  <c:v>2.1847456241910472</c:v>
                </c:pt>
                <c:pt idx="193">
                  <c:v>2.0829819821418236</c:v>
                </c:pt>
                <c:pt idx="194">
                  <c:v>1.9990024148328953</c:v>
                </c:pt>
                <c:pt idx="195">
                  <c:v>1.9469684281503417</c:v>
                </c:pt>
                <c:pt idx="196">
                  <c:v>1.9188584130934514</c:v>
                </c:pt>
                <c:pt idx="197">
                  <c:v>1.9003179021441656</c:v>
                </c:pt>
                <c:pt idx="198">
                  <c:v>1.8908918813544988</c:v>
                </c:pt>
                <c:pt idx="199">
                  <c:v>1.8887102730648773</c:v>
                </c:pt>
                <c:pt idx="200">
                  <c:v>1.894973308496869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D54-4AB0-91E2-384895E0469D}"/>
            </c:ext>
          </c:extLst>
        </c:ser>
        <c:ser>
          <c:idx val="2"/>
          <c:order val="8"/>
          <c:tx>
            <c:strRef>
              <c:f>'Case 2'!$J$1</c:f>
              <c:strCache>
                <c:ptCount val="1"/>
                <c:pt idx="0">
                  <c:v>SWR(D/a=2.542, Core=140#43)</c:v>
                </c:pt>
              </c:strCache>
            </c:strRef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2'!$J$2:$J$202</c:f>
              <c:numCache>
                <c:formatCode>General</c:formatCode>
                <c:ptCount val="201"/>
                <c:pt idx="1">
                  <c:v>1.0542254352949305</c:v>
                </c:pt>
                <c:pt idx="2">
                  <c:v>1.0109991276913075</c:v>
                </c:pt>
                <c:pt idx="3">
                  <c:v>1.0077284668776865</c:v>
                </c:pt>
                <c:pt idx="4">
                  <c:v>1.0206021685219593</c:v>
                </c:pt>
                <c:pt idx="5">
                  <c:v>1.0313207461636122</c:v>
                </c:pt>
                <c:pt idx="6">
                  <c:v>1.0415350690433671</c:v>
                </c:pt>
                <c:pt idx="7">
                  <c:v>1.0518522278468909</c:v>
                </c:pt>
                <c:pt idx="8">
                  <c:v>1.0615068037941615</c:v>
                </c:pt>
                <c:pt idx="9">
                  <c:v>1.0710980085957471</c:v>
                </c:pt>
                <c:pt idx="10">
                  <c:v>1.0796755382471745</c:v>
                </c:pt>
                <c:pt idx="11">
                  <c:v>1.089953986671448</c:v>
                </c:pt>
                <c:pt idx="12">
                  <c:v>1.0985793823035845</c:v>
                </c:pt>
                <c:pt idx="13">
                  <c:v>1.1078834568329485</c:v>
                </c:pt>
                <c:pt idx="14">
                  <c:v>1.1184830779319122</c:v>
                </c:pt>
                <c:pt idx="15">
                  <c:v>1.1268762147807923</c:v>
                </c:pt>
                <c:pt idx="16">
                  <c:v>1.1377152070187213</c:v>
                </c:pt>
                <c:pt idx="17">
                  <c:v>1.1462777068652696</c:v>
                </c:pt>
                <c:pt idx="18">
                  <c:v>1.1564660310904917</c:v>
                </c:pt>
                <c:pt idx="19">
                  <c:v>1.1658519421643139</c:v>
                </c:pt>
                <c:pt idx="20">
                  <c:v>1.1760072066272884</c:v>
                </c:pt>
                <c:pt idx="21">
                  <c:v>1.1862250186278149</c:v>
                </c:pt>
                <c:pt idx="22">
                  <c:v>1.1956566042464358</c:v>
                </c:pt>
                <c:pt idx="23">
                  <c:v>1.2055618868137592</c:v>
                </c:pt>
                <c:pt idx="24">
                  <c:v>1.2154791100810645</c:v>
                </c:pt>
                <c:pt idx="25">
                  <c:v>1.2247342244797057</c:v>
                </c:pt>
                <c:pt idx="26">
                  <c:v>1.2355759966406608</c:v>
                </c:pt>
                <c:pt idx="27">
                  <c:v>1.2459508714412737</c:v>
                </c:pt>
                <c:pt idx="28">
                  <c:v>1.2567854130925205</c:v>
                </c:pt>
                <c:pt idx="29">
                  <c:v>1.2663245609633202</c:v>
                </c:pt>
                <c:pt idx="30">
                  <c:v>1.2770800518406642</c:v>
                </c:pt>
                <c:pt idx="31">
                  <c:v>1.2876641966645714</c:v>
                </c:pt>
                <c:pt idx="32">
                  <c:v>1.2966481850325433</c:v>
                </c:pt>
                <c:pt idx="33">
                  <c:v>1.3069297739571251</c:v>
                </c:pt>
                <c:pt idx="34">
                  <c:v>1.3181562834339922</c:v>
                </c:pt>
                <c:pt idx="35">
                  <c:v>1.3266323882618862</c:v>
                </c:pt>
                <c:pt idx="36">
                  <c:v>1.3365999027730133</c:v>
                </c:pt>
                <c:pt idx="37">
                  <c:v>1.3499824385600072</c:v>
                </c:pt>
                <c:pt idx="38">
                  <c:v>1.3617178250584598</c:v>
                </c:pt>
                <c:pt idx="39">
                  <c:v>1.3701279440404419</c:v>
                </c:pt>
                <c:pt idx="40">
                  <c:v>1.3823553681051246</c:v>
                </c:pt>
                <c:pt idx="41">
                  <c:v>1.3974423453015032</c:v>
                </c:pt>
                <c:pt idx="42">
                  <c:v>1.4048239339994768</c:v>
                </c:pt>
                <c:pt idx="43">
                  <c:v>1.4144388630644906</c:v>
                </c:pt>
                <c:pt idx="44">
                  <c:v>1.4254464945716849</c:v>
                </c:pt>
                <c:pt idx="45">
                  <c:v>1.436314577402555</c:v>
                </c:pt>
                <c:pt idx="46">
                  <c:v>1.4458643572939429</c:v>
                </c:pt>
                <c:pt idx="47">
                  <c:v>1.4601111609217841</c:v>
                </c:pt>
                <c:pt idx="48">
                  <c:v>1.4742661372879948</c:v>
                </c:pt>
                <c:pt idx="49">
                  <c:v>1.4852050642891406</c:v>
                </c:pt>
                <c:pt idx="50">
                  <c:v>1.4982929280311699</c:v>
                </c:pt>
                <c:pt idx="51">
                  <c:v>1.5119490285707597</c:v>
                </c:pt>
                <c:pt idx="52">
                  <c:v>1.5200095458162892</c:v>
                </c:pt>
                <c:pt idx="53">
                  <c:v>1.5275994902402579</c:v>
                </c:pt>
                <c:pt idx="54">
                  <c:v>1.5388309712344963</c:v>
                </c:pt>
                <c:pt idx="55">
                  <c:v>1.5495343083488162</c:v>
                </c:pt>
                <c:pt idx="56">
                  <c:v>1.5612486401708792</c:v>
                </c:pt>
                <c:pt idx="57">
                  <c:v>1.5732624158099255</c:v>
                </c:pt>
                <c:pt idx="58">
                  <c:v>1.5852951654527963</c:v>
                </c:pt>
                <c:pt idx="59">
                  <c:v>1.596280267837495</c:v>
                </c:pt>
                <c:pt idx="60">
                  <c:v>1.607751025149565</c:v>
                </c:pt>
                <c:pt idx="61">
                  <c:v>1.6181736608456281</c:v>
                </c:pt>
                <c:pt idx="62">
                  <c:v>1.6301151962608804</c:v>
                </c:pt>
                <c:pt idx="63">
                  <c:v>1.6415059172522191</c:v>
                </c:pt>
                <c:pt idx="64">
                  <c:v>1.6539019885376396</c:v>
                </c:pt>
                <c:pt idx="65">
                  <c:v>1.6645774286465183</c:v>
                </c:pt>
                <c:pt idx="66">
                  <c:v>1.6769440502753969</c:v>
                </c:pt>
                <c:pt idx="67">
                  <c:v>1.6893147831579685</c:v>
                </c:pt>
                <c:pt idx="68">
                  <c:v>1.699983031858475</c:v>
                </c:pt>
                <c:pt idx="69">
                  <c:v>1.7126489480893146</c:v>
                </c:pt>
                <c:pt idx="70">
                  <c:v>1.7244481093799562</c:v>
                </c:pt>
                <c:pt idx="71">
                  <c:v>1.7375825573502199</c:v>
                </c:pt>
                <c:pt idx="72">
                  <c:v>1.7491139642023588</c:v>
                </c:pt>
                <c:pt idx="73">
                  <c:v>1.7618390402274053</c:v>
                </c:pt>
                <c:pt idx="74">
                  <c:v>1.7749499047037636</c:v>
                </c:pt>
                <c:pt idx="75">
                  <c:v>1.7852905122227261</c:v>
                </c:pt>
                <c:pt idx="76">
                  <c:v>1.8000773598632824</c:v>
                </c:pt>
                <c:pt idx="77">
                  <c:v>1.8122000829092526</c:v>
                </c:pt>
                <c:pt idx="78">
                  <c:v>1.8253019379005535</c:v>
                </c:pt>
                <c:pt idx="79">
                  <c:v>1.8376923233982023</c:v>
                </c:pt>
                <c:pt idx="80">
                  <c:v>1.8505542008053617</c:v>
                </c:pt>
                <c:pt idx="81">
                  <c:v>1.8629264742187339</c:v>
                </c:pt>
                <c:pt idx="82">
                  <c:v>1.8767286311289126</c:v>
                </c:pt>
                <c:pt idx="83">
                  <c:v>1.8887177938849176</c:v>
                </c:pt>
                <c:pt idx="84">
                  <c:v>1.9020291887849625</c:v>
                </c:pt>
                <c:pt idx="85">
                  <c:v>1.9154209421519071</c:v>
                </c:pt>
                <c:pt idx="86">
                  <c:v>1.9265976219518959</c:v>
                </c:pt>
                <c:pt idx="87">
                  <c:v>1.9422855687495604</c:v>
                </c:pt>
                <c:pt idx="88">
                  <c:v>1.9538796057274188</c:v>
                </c:pt>
                <c:pt idx="89">
                  <c:v>1.967702109736267</c:v>
                </c:pt>
                <c:pt idx="90">
                  <c:v>1.9802017284309668</c:v>
                </c:pt>
                <c:pt idx="91">
                  <c:v>1.9949518267542037</c:v>
                </c:pt>
                <c:pt idx="92">
                  <c:v>2.0082210155816944</c:v>
                </c:pt>
                <c:pt idx="93">
                  <c:v>2.0224583746889762</c:v>
                </c:pt>
                <c:pt idx="94">
                  <c:v>2.0352486638310299</c:v>
                </c:pt>
                <c:pt idx="95">
                  <c:v>2.0488390889098986</c:v>
                </c:pt>
                <c:pt idx="96">
                  <c:v>2.062976362401943</c:v>
                </c:pt>
                <c:pt idx="97">
                  <c:v>2.0757210025524993</c:v>
                </c:pt>
                <c:pt idx="98">
                  <c:v>2.0893377563352749</c:v>
                </c:pt>
                <c:pt idx="99">
                  <c:v>2.1024965980032362</c:v>
                </c:pt>
                <c:pt idx="100">
                  <c:v>2.1162476020949272</c:v>
                </c:pt>
                <c:pt idx="101">
                  <c:v>2.1315354146333809</c:v>
                </c:pt>
                <c:pt idx="102">
                  <c:v>2.1420689346885027</c:v>
                </c:pt>
                <c:pt idx="103">
                  <c:v>2.1598169225099846</c:v>
                </c:pt>
                <c:pt idx="104">
                  <c:v>2.1724094760255803</c:v>
                </c:pt>
                <c:pt idx="105">
                  <c:v>2.1864522803244122</c:v>
                </c:pt>
                <c:pt idx="106">
                  <c:v>2.2014148386543728</c:v>
                </c:pt>
                <c:pt idx="107">
                  <c:v>2.2133161206319314</c:v>
                </c:pt>
                <c:pt idx="108">
                  <c:v>2.2312698382173561</c:v>
                </c:pt>
                <c:pt idx="109">
                  <c:v>2.2473421393765824</c:v>
                </c:pt>
                <c:pt idx="110">
                  <c:v>2.2562825912783913</c:v>
                </c:pt>
                <c:pt idx="111">
                  <c:v>2.2733395049014575</c:v>
                </c:pt>
                <c:pt idx="112">
                  <c:v>2.2877571944694375</c:v>
                </c:pt>
                <c:pt idx="113">
                  <c:v>2.302541165975418</c:v>
                </c:pt>
                <c:pt idx="114">
                  <c:v>2.3176153690607109</c:v>
                </c:pt>
                <c:pt idx="115">
                  <c:v>2.3329776284031079</c:v>
                </c:pt>
                <c:pt idx="116">
                  <c:v>2.3471092380287146</c:v>
                </c:pt>
                <c:pt idx="117">
                  <c:v>2.365486865303843</c:v>
                </c:pt>
                <c:pt idx="118">
                  <c:v>2.3800027215247468</c:v>
                </c:pt>
                <c:pt idx="119">
                  <c:v>2.3954440953324552</c:v>
                </c:pt>
                <c:pt idx="120">
                  <c:v>2.4105693482815109</c:v>
                </c:pt>
                <c:pt idx="121">
                  <c:v>2.4290309629400197</c:v>
                </c:pt>
                <c:pt idx="122">
                  <c:v>2.4468869471065831</c:v>
                </c:pt>
                <c:pt idx="123">
                  <c:v>2.46255797660739</c:v>
                </c:pt>
                <c:pt idx="124">
                  <c:v>2.4804338542755451</c:v>
                </c:pt>
                <c:pt idx="125">
                  <c:v>2.500047723044835</c:v>
                </c:pt>
                <c:pt idx="126">
                  <c:v>2.5208673892466393</c:v>
                </c:pt>
                <c:pt idx="127">
                  <c:v>2.5313867971130088</c:v>
                </c:pt>
                <c:pt idx="128">
                  <c:v>2.5542117131578386</c:v>
                </c:pt>
                <c:pt idx="129">
                  <c:v>2.5721957584139044</c:v>
                </c:pt>
                <c:pt idx="130">
                  <c:v>2.5878336664353192</c:v>
                </c:pt>
                <c:pt idx="131">
                  <c:v>2.611359965605486</c:v>
                </c:pt>
                <c:pt idx="132">
                  <c:v>2.6345137184845115</c:v>
                </c:pt>
                <c:pt idx="133">
                  <c:v>2.6502802580027263</c:v>
                </c:pt>
                <c:pt idx="134">
                  <c:v>2.6739622644165801</c:v>
                </c:pt>
                <c:pt idx="135">
                  <c:v>2.7013355801117633</c:v>
                </c:pt>
                <c:pt idx="136">
                  <c:v>2.7226916208249934</c:v>
                </c:pt>
                <c:pt idx="137">
                  <c:v>2.7492891442850089</c:v>
                </c:pt>
                <c:pt idx="138">
                  <c:v>2.7729479472865544</c:v>
                </c:pt>
                <c:pt idx="139">
                  <c:v>2.7996583698315174</c:v>
                </c:pt>
                <c:pt idx="140">
                  <c:v>2.8287087406651237</c:v>
                </c:pt>
                <c:pt idx="141">
                  <c:v>2.8545292408043856</c:v>
                </c:pt>
                <c:pt idx="142">
                  <c:v>2.8771408512737535</c:v>
                </c:pt>
                <c:pt idx="143">
                  <c:v>2.907314415442757</c:v>
                </c:pt>
                <c:pt idx="144">
                  <c:v>2.9326109877965076</c:v>
                </c:pt>
                <c:pt idx="145">
                  <c:v>2.9642367317476324</c:v>
                </c:pt>
                <c:pt idx="146">
                  <c:v>2.9877886246926306</c:v>
                </c:pt>
                <c:pt idx="147">
                  <c:v>3.0167083988494294</c:v>
                </c:pt>
                <c:pt idx="148">
                  <c:v>3.0463556254180619</c:v>
                </c:pt>
                <c:pt idx="149">
                  <c:v>3.077811391419313</c:v>
                </c:pt>
                <c:pt idx="150">
                  <c:v>3.1146951176360527</c:v>
                </c:pt>
                <c:pt idx="151">
                  <c:v>3.1559325612416065</c:v>
                </c:pt>
                <c:pt idx="152">
                  <c:v>3.2037505376958202</c:v>
                </c:pt>
                <c:pt idx="153">
                  <c:v>3.2548944584227786</c:v>
                </c:pt>
                <c:pt idx="154">
                  <c:v>3.3127723277445491</c:v>
                </c:pt>
                <c:pt idx="155">
                  <c:v>3.3795461972455509</c:v>
                </c:pt>
                <c:pt idx="156">
                  <c:v>3.4481383095281015</c:v>
                </c:pt>
                <c:pt idx="157">
                  <c:v>3.5158991244616997</c:v>
                </c:pt>
                <c:pt idx="158">
                  <c:v>3.5748433598025544</c:v>
                </c:pt>
                <c:pt idx="159">
                  <c:v>3.5686886165640317</c:v>
                </c:pt>
                <c:pt idx="160">
                  <c:v>3.4296984264414845</c:v>
                </c:pt>
                <c:pt idx="161">
                  <c:v>3.1365044652477847</c:v>
                </c:pt>
                <c:pt idx="162">
                  <c:v>2.8418420265753603</c:v>
                </c:pt>
                <c:pt idx="163">
                  <c:v>2.7171576015295451</c:v>
                </c:pt>
                <c:pt idx="164">
                  <c:v>2.7292826734644953</c:v>
                </c:pt>
                <c:pt idx="165">
                  <c:v>2.784814375533847</c:v>
                </c:pt>
                <c:pt idx="166">
                  <c:v>2.854896511601853</c:v>
                </c:pt>
                <c:pt idx="167">
                  <c:v>2.9192916969863858</c:v>
                </c:pt>
                <c:pt idx="168">
                  <c:v>2.9737155790671004</c:v>
                </c:pt>
                <c:pt idx="169">
                  <c:v>3.0227470227807909</c:v>
                </c:pt>
                <c:pt idx="170">
                  <c:v>3.0703055198451272</c:v>
                </c:pt>
                <c:pt idx="171">
                  <c:v>3.110837662286746</c:v>
                </c:pt>
                <c:pt idx="172">
                  <c:v>3.14501245886014</c:v>
                </c:pt>
                <c:pt idx="173">
                  <c:v>3.1741667613041793</c:v>
                </c:pt>
                <c:pt idx="174">
                  <c:v>3.2014518332637238</c:v>
                </c:pt>
                <c:pt idx="175">
                  <c:v>3.2304404205953232</c:v>
                </c:pt>
                <c:pt idx="176">
                  <c:v>3.2561581997999416</c:v>
                </c:pt>
                <c:pt idx="177">
                  <c:v>3.2796814099544687</c:v>
                </c:pt>
                <c:pt idx="178">
                  <c:v>3.2953307034084878</c:v>
                </c:pt>
                <c:pt idx="179">
                  <c:v>3.3200136013666066</c:v>
                </c:pt>
                <c:pt idx="180">
                  <c:v>3.347906580151371</c:v>
                </c:pt>
                <c:pt idx="181">
                  <c:v>3.369486052103297</c:v>
                </c:pt>
                <c:pt idx="182">
                  <c:v>3.4003002756751606</c:v>
                </c:pt>
                <c:pt idx="183">
                  <c:v>3.4307640757161471</c:v>
                </c:pt>
                <c:pt idx="184">
                  <c:v>3.461164731455237</c:v>
                </c:pt>
                <c:pt idx="185">
                  <c:v>3.4947397844172525</c:v>
                </c:pt>
                <c:pt idx="186">
                  <c:v>3.5238944932040934</c:v>
                </c:pt>
                <c:pt idx="187">
                  <c:v>3.5562609996397434</c:v>
                </c:pt>
                <c:pt idx="188">
                  <c:v>3.5866670046807623</c:v>
                </c:pt>
                <c:pt idx="189">
                  <c:v>3.620099728702757</c:v>
                </c:pt>
                <c:pt idx="190">
                  <c:v>3.6504799530110206</c:v>
                </c:pt>
                <c:pt idx="191">
                  <c:v>3.6784127545949938</c:v>
                </c:pt>
                <c:pt idx="192">
                  <c:v>3.7128200123042903</c:v>
                </c:pt>
                <c:pt idx="193">
                  <c:v>3.7385599734900654</c:v>
                </c:pt>
                <c:pt idx="194">
                  <c:v>3.7656156025323324</c:v>
                </c:pt>
                <c:pt idx="195">
                  <c:v>3.7887743421820592</c:v>
                </c:pt>
                <c:pt idx="196">
                  <c:v>3.8189173506189373</c:v>
                </c:pt>
                <c:pt idx="197">
                  <c:v>3.8386015287536379</c:v>
                </c:pt>
                <c:pt idx="198">
                  <c:v>3.8674113099116858</c:v>
                </c:pt>
                <c:pt idx="199">
                  <c:v>3.8857601724735651</c:v>
                </c:pt>
                <c:pt idx="200">
                  <c:v>3.9074996598898508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D54-4AB0-91E2-384895E0469D}"/>
            </c:ext>
          </c:extLst>
        </c:ser>
        <c:ser>
          <c:idx val="3"/>
          <c:order val="9"/>
          <c:tx>
            <c:strRef>
              <c:f>Case7!$J$1</c:f>
              <c:strCache>
                <c:ptCount val="1"/>
                <c:pt idx="0">
                  <c:v>SWR(D/a=4.500, Core=140#43)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Case7!$A$2:$A$202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Case7!$J$2:$J$202</c:f>
              <c:numCache>
                <c:formatCode>General</c:formatCode>
                <c:ptCount val="201"/>
                <c:pt idx="1">
                  <c:v>1.0726643237021836</c:v>
                </c:pt>
                <c:pt idx="2">
                  <c:v>1.0443921481279608</c:v>
                </c:pt>
                <c:pt idx="3">
                  <c:v>1.0387440207484491</c:v>
                </c:pt>
                <c:pt idx="4">
                  <c:v>1.0406049711736542</c:v>
                </c:pt>
                <c:pt idx="5">
                  <c:v>1.0458257356225988</c:v>
                </c:pt>
                <c:pt idx="6">
                  <c:v>1.0502612611686506</c:v>
                </c:pt>
                <c:pt idx="7">
                  <c:v>1.0562217908324454</c:v>
                </c:pt>
                <c:pt idx="8">
                  <c:v>1.0619041798198283</c:v>
                </c:pt>
                <c:pt idx="9">
                  <c:v>1.0688033974362423</c:v>
                </c:pt>
                <c:pt idx="10">
                  <c:v>1.0754775786059603</c:v>
                </c:pt>
                <c:pt idx="11">
                  <c:v>1.0807692764104861</c:v>
                </c:pt>
                <c:pt idx="12">
                  <c:v>1.0880717281862429</c:v>
                </c:pt>
                <c:pt idx="13">
                  <c:v>1.095780065349917</c:v>
                </c:pt>
                <c:pt idx="14">
                  <c:v>1.101293131590394</c:v>
                </c:pt>
                <c:pt idx="15">
                  <c:v>1.1083654012274957</c:v>
                </c:pt>
                <c:pt idx="16">
                  <c:v>1.1145827039136484</c:v>
                </c:pt>
                <c:pt idx="17">
                  <c:v>1.1225546510046036</c:v>
                </c:pt>
                <c:pt idx="18">
                  <c:v>1.1283441405878054</c:v>
                </c:pt>
                <c:pt idx="19">
                  <c:v>1.1357192258755513</c:v>
                </c:pt>
                <c:pt idx="20">
                  <c:v>1.1427216147943902</c:v>
                </c:pt>
                <c:pt idx="21">
                  <c:v>1.1495221150926991</c:v>
                </c:pt>
                <c:pt idx="22">
                  <c:v>1.1565252926075307</c:v>
                </c:pt>
                <c:pt idx="23">
                  <c:v>1.1635202774719016</c:v>
                </c:pt>
                <c:pt idx="24">
                  <c:v>1.1707269329843422</c:v>
                </c:pt>
                <c:pt idx="25">
                  <c:v>1.1776321604806705</c:v>
                </c:pt>
                <c:pt idx="26">
                  <c:v>1.1845602144730196</c:v>
                </c:pt>
                <c:pt idx="27">
                  <c:v>1.1917175088230418</c:v>
                </c:pt>
                <c:pt idx="28">
                  <c:v>1.1981355658572748</c:v>
                </c:pt>
                <c:pt idx="29">
                  <c:v>1.2046982255291767</c:v>
                </c:pt>
                <c:pt idx="30">
                  <c:v>1.2113564966984789</c:v>
                </c:pt>
                <c:pt idx="31">
                  <c:v>1.2195583256606788</c:v>
                </c:pt>
                <c:pt idx="32">
                  <c:v>1.2273337002842171</c:v>
                </c:pt>
                <c:pt idx="33">
                  <c:v>1.2331799392060974</c:v>
                </c:pt>
                <c:pt idx="34">
                  <c:v>1.2462510899458918</c:v>
                </c:pt>
                <c:pt idx="35">
                  <c:v>1.251546819664793</c:v>
                </c:pt>
                <c:pt idx="36">
                  <c:v>1.2556809522378869</c:v>
                </c:pt>
                <c:pt idx="37">
                  <c:v>1.2635791456740766</c:v>
                </c:pt>
                <c:pt idx="38">
                  <c:v>1.2731306755674225</c:v>
                </c:pt>
                <c:pt idx="39">
                  <c:v>1.2775522464571212</c:v>
                </c:pt>
                <c:pt idx="40">
                  <c:v>1.2847086241257724</c:v>
                </c:pt>
                <c:pt idx="41">
                  <c:v>1.2942607678536111</c:v>
                </c:pt>
                <c:pt idx="42">
                  <c:v>1.3011345868003046</c:v>
                </c:pt>
                <c:pt idx="43">
                  <c:v>1.308019302323304</c:v>
                </c:pt>
                <c:pt idx="44">
                  <c:v>1.3162577198381737</c:v>
                </c:pt>
                <c:pt idx="45">
                  <c:v>1.3212605560015827</c:v>
                </c:pt>
                <c:pt idx="46">
                  <c:v>1.3294486152744178</c:v>
                </c:pt>
                <c:pt idx="47">
                  <c:v>1.3364475212074727</c:v>
                </c:pt>
                <c:pt idx="48">
                  <c:v>1.3411990638763489</c:v>
                </c:pt>
                <c:pt idx="49">
                  <c:v>1.3456382675687897</c:v>
                </c:pt>
                <c:pt idx="50">
                  <c:v>1.3489303489760751</c:v>
                </c:pt>
                <c:pt idx="51">
                  <c:v>1.3570790461494513</c:v>
                </c:pt>
                <c:pt idx="52">
                  <c:v>1.3706122307437001</c:v>
                </c:pt>
                <c:pt idx="53">
                  <c:v>1.3829043269840178</c:v>
                </c:pt>
                <c:pt idx="54">
                  <c:v>1.3912862087925335</c:v>
                </c:pt>
                <c:pt idx="55">
                  <c:v>1.3997605383284497</c:v>
                </c:pt>
                <c:pt idx="56">
                  <c:v>1.4059595886686964</c:v>
                </c:pt>
                <c:pt idx="57">
                  <c:v>1.4131284817959608</c:v>
                </c:pt>
                <c:pt idx="58">
                  <c:v>1.4197608528222776</c:v>
                </c:pt>
                <c:pt idx="59">
                  <c:v>1.4281689443459524</c:v>
                </c:pt>
                <c:pt idx="60">
                  <c:v>1.4367419037956499</c:v>
                </c:pt>
                <c:pt idx="61">
                  <c:v>1.4442359810084471</c:v>
                </c:pt>
                <c:pt idx="62">
                  <c:v>1.4511849354703246</c:v>
                </c:pt>
                <c:pt idx="63">
                  <c:v>1.458819520045266</c:v>
                </c:pt>
                <c:pt idx="64">
                  <c:v>1.4679909835445102</c:v>
                </c:pt>
                <c:pt idx="65">
                  <c:v>1.4724778207374765</c:v>
                </c:pt>
                <c:pt idx="66">
                  <c:v>1.4805937980325421</c:v>
                </c:pt>
                <c:pt idx="67">
                  <c:v>1.4871404746566157</c:v>
                </c:pt>
                <c:pt idx="68">
                  <c:v>1.4941005855240801</c:v>
                </c:pt>
                <c:pt idx="69">
                  <c:v>1.5016016700923109</c:v>
                </c:pt>
                <c:pt idx="70">
                  <c:v>1.5070904960699307</c:v>
                </c:pt>
                <c:pt idx="71">
                  <c:v>1.5135582887195973</c:v>
                </c:pt>
                <c:pt idx="72">
                  <c:v>1.520218772298086</c:v>
                </c:pt>
                <c:pt idx="73">
                  <c:v>1.5270097895955221</c:v>
                </c:pt>
                <c:pt idx="74">
                  <c:v>1.5338480895448565</c:v>
                </c:pt>
                <c:pt idx="75">
                  <c:v>1.5404684276740537</c:v>
                </c:pt>
                <c:pt idx="76">
                  <c:v>1.5465479661316235</c:v>
                </c:pt>
                <c:pt idx="77">
                  <c:v>1.5524776862909713</c:v>
                </c:pt>
                <c:pt idx="78">
                  <c:v>1.5580251483952758</c:v>
                </c:pt>
                <c:pt idx="79">
                  <c:v>1.5653735363833003</c:v>
                </c:pt>
                <c:pt idx="80">
                  <c:v>1.5698702383635204</c:v>
                </c:pt>
                <c:pt idx="81">
                  <c:v>1.5763509416380597</c:v>
                </c:pt>
                <c:pt idx="82">
                  <c:v>1.5843200837492029</c:v>
                </c:pt>
                <c:pt idx="83">
                  <c:v>1.5872405659213833</c:v>
                </c:pt>
                <c:pt idx="84">
                  <c:v>1.5930445058649012</c:v>
                </c:pt>
                <c:pt idx="85">
                  <c:v>1.6003268399307615</c:v>
                </c:pt>
                <c:pt idx="86">
                  <c:v>1.6052952471897006</c:v>
                </c:pt>
                <c:pt idx="87">
                  <c:v>1.6101603360821268</c:v>
                </c:pt>
                <c:pt idx="88">
                  <c:v>1.6160474893740118</c:v>
                </c:pt>
                <c:pt idx="89">
                  <c:v>1.6219310904316884</c:v>
                </c:pt>
                <c:pt idx="90">
                  <c:v>1.6251148497996417</c:v>
                </c:pt>
                <c:pt idx="91">
                  <c:v>1.6294118193184675</c:v>
                </c:pt>
                <c:pt idx="92">
                  <c:v>1.6358448502052036</c:v>
                </c:pt>
                <c:pt idx="93">
                  <c:v>1.6399062791124372</c:v>
                </c:pt>
                <c:pt idx="94">
                  <c:v>1.6429641289557331</c:v>
                </c:pt>
                <c:pt idx="95">
                  <c:v>1.6493550837045283</c:v>
                </c:pt>
                <c:pt idx="96">
                  <c:v>1.6528674652522339</c:v>
                </c:pt>
                <c:pt idx="97">
                  <c:v>1.6565980039844341</c:v>
                </c:pt>
                <c:pt idx="98">
                  <c:v>1.6617970183148938</c:v>
                </c:pt>
                <c:pt idx="99">
                  <c:v>1.6648738819802771</c:v>
                </c:pt>
                <c:pt idx="100">
                  <c:v>1.6694191011474961</c:v>
                </c:pt>
                <c:pt idx="101">
                  <c:v>1.6716730002905509</c:v>
                </c:pt>
                <c:pt idx="102">
                  <c:v>1.6756928133019817</c:v>
                </c:pt>
                <c:pt idx="103">
                  <c:v>1.6794840526166124</c:v>
                </c:pt>
                <c:pt idx="104">
                  <c:v>1.6815457809964567</c:v>
                </c:pt>
                <c:pt idx="105">
                  <c:v>1.6853347975929631</c:v>
                </c:pt>
                <c:pt idx="106">
                  <c:v>1.6879201002441067</c:v>
                </c:pt>
                <c:pt idx="107">
                  <c:v>1.690460403698109</c:v>
                </c:pt>
                <c:pt idx="108">
                  <c:v>1.6925126061980851</c:v>
                </c:pt>
                <c:pt idx="109">
                  <c:v>1.6939643537068056</c:v>
                </c:pt>
                <c:pt idx="110">
                  <c:v>1.6948580105468767</c:v>
                </c:pt>
                <c:pt idx="111">
                  <c:v>1.6982333708515893</c:v>
                </c:pt>
                <c:pt idx="112">
                  <c:v>1.6980363217589709</c:v>
                </c:pt>
                <c:pt idx="113">
                  <c:v>1.6987139057385026</c:v>
                </c:pt>
                <c:pt idx="114">
                  <c:v>1.699475473617768</c:v>
                </c:pt>
                <c:pt idx="115">
                  <c:v>1.6998295343519312</c:v>
                </c:pt>
                <c:pt idx="116">
                  <c:v>1.7009746604154181</c:v>
                </c:pt>
                <c:pt idx="117">
                  <c:v>1.7001904183956504</c:v>
                </c:pt>
                <c:pt idx="118">
                  <c:v>1.6992787729931504</c:v>
                </c:pt>
                <c:pt idx="119">
                  <c:v>1.6987523903215755</c:v>
                </c:pt>
                <c:pt idx="120">
                  <c:v>1.696559580535324</c:v>
                </c:pt>
                <c:pt idx="121">
                  <c:v>1.6928846815267296</c:v>
                </c:pt>
                <c:pt idx="122">
                  <c:v>1.6888294599528939</c:v>
                </c:pt>
                <c:pt idx="123">
                  <c:v>1.6830015105185776</c:v>
                </c:pt>
                <c:pt idx="124">
                  <c:v>1.6779257900087248</c:v>
                </c:pt>
                <c:pt idx="125">
                  <c:v>1.6714433860032887</c:v>
                </c:pt>
                <c:pt idx="126">
                  <c:v>1.6663719194774906</c:v>
                </c:pt>
                <c:pt idx="127">
                  <c:v>1.6578581707014046</c:v>
                </c:pt>
                <c:pt idx="128">
                  <c:v>1.6487629530722112</c:v>
                </c:pt>
                <c:pt idx="129">
                  <c:v>1.6405838651557876</c:v>
                </c:pt>
                <c:pt idx="130">
                  <c:v>1.633273238765292</c:v>
                </c:pt>
                <c:pt idx="131">
                  <c:v>1.6252088191829017</c:v>
                </c:pt>
                <c:pt idx="132">
                  <c:v>1.6151451813955588</c:v>
                </c:pt>
                <c:pt idx="133">
                  <c:v>1.6070336340638463</c:v>
                </c:pt>
                <c:pt idx="134">
                  <c:v>1.6016345714654925</c:v>
                </c:pt>
                <c:pt idx="135">
                  <c:v>1.6002795906424598</c:v>
                </c:pt>
                <c:pt idx="136">
                  <c:v>1.6039968511247018</c:v>
                </c:pt>
                <c:pt idx="137">
                  <c:v>1.6083174258609663</c:v>
                </c:pt>
                <c:pt idx="138">
                  <c:v>1.6134519059246568</c:v>
                </c:pt>
                <c:pt idx="139">
                  <c:v>1.6202622258761554</c:v>
                </c:pt>
                <c:pt idx="140">
                  <c:v>1.6279895900977026</c:v>
                </c:pt>
                <c:pt idx="141">
                  <c:v>1.6334814264141266</c:v>
                </c:pt>
                <c:pt idx="142">
                  <c:v>1.6424846286486112</c:v>
                </c:pt>
                <c:pt idx="143">
                  <c:v>1.6469089110780739</c:v>
                </c:pt>
                <c:pt idx="144">
                  <c:v>1.6556592541063206</c:v>
                </c:pt>
                <c:pt idx="145">
                  <c:v>1.6648518681795097</c:v>
                </c:pt>
                <c:pt idx="146">
                  <c:v>1.6714245508461867</c:v>
                </c:pt>
                <c:pt idx="147">
                  <c:v>1.6748426004470358</c:v>
                </c:pt>
                <c:pt idx="148">
                  <c:v>1.6768841355154702</c:v>
                </c:pt>
                <c:pt idx="149">
                  <c:v>1.6758464995603917</c:v>
                </c:pt>
                <c:pt idx="150">
                  <c:v>1.6710388463004366</c:v>
                </c:pt>
                <c:pt idx="151">
                  <c:v>1.6678049632030205</c:v>
                </c:pt>
                <c:pt idx="152">
                  <c:v>1.6630281976842143</c:v>
                </c:pt>
                <c:pt idx="153">
                  <c:v>1.6641439167135426</c:v>
                </c:pt>
                <c:pt idx="154">
                  <c:v>1.6664754273760753</c:v>
                </c:pt>
                <c:pt idx="155">
                  <c:v>1.6665090784971541</c:v>
                </c:pt>
                <c:pt idx="156">
                  <c:v>1.6674693775333953</c:v>
                </c:pt>
                <c:pt idx="157">
                  <c:v>1.6681466067659096</c:v>
                </c:pt>
                <c:pt idx="158">
                  <c:v>1.6736752296716613</c:v>
                </c:pt>
                <c:pt idx="159">
                  <c:v>1.679638334617916</c:v>
                </c:pt>
                <c:pt idx="160">
                  <c:v>1.6835725538394739</c:v>
                </c:pt>
                <c:pt idx="161">
                  <c:v>1.6893795715155235</c:v>
                </c:pt>
                <c:pt idx="162">
                  <c:v>1.694601229798802</c:v>
                </c:pt>
                <c:pt idx="163">
                  <c:v>1.6976842353254258</c:v>
                </c:pt>
                <c:pt idx="164">
                  <c:v>1.6972708808219814</c:v>
                </c:pt>
                <c:pt idx="165">
                  <c:v>1.6983656533461224</c:v>
                </c:pt>
                <c:pt idx="166">
                  <c:v>1.6974395757911049</c:v>
                </c:pt>
                <c:pt idx="167">
                  <c:v>1.6965873511630847</c:v>
                </c:pt>
                <c:pt idx="168">
                  <c:v>1.697195506969621</c:v>
                </c:pt>
                <c:pt idx="169">
                  <c:v>1.6953360333284269</c:v>
                </c:pt>
                <c:pt idx="170">
                  <c:v>1.694199842867633</c:v>
                </c:pt>
                <c:pt idx="171">
                  <c:v>1.6938669743060426</c:v>
                </c:pt>
                <c:pt idx="172">
                  <c:v>1.6946150458438534</c:v>
                </c:pt>
                <c:pt idx="173">
                  <c:v>1.6970801522818748</c:v>
                </c:pt>
                <c:pt idx="174">
                  <c:v>1.7008937303329823</c:v>
                </c:pt>
                <c:pt idx="175">
                  <c:v>1.7019928234876684</c:v>
                </c:pt>
                <c:pt idx="176">
                  <c:v>1.7056276859792272</c:v>
                </c:pt>
                <c:pt idx="177">
                  <c:v>1.7119858286440208</c:v>
                </c:pt>
                <c:pt idx="178">
                  <c:v>1.7220673261904627</c:v>
                </c:pt>
                <c:pt idx="179">
                  <c:v>1.7325818068172973</c:v>
                </c:pt>
                <c:pt idx="180">
                  <c:v>1.7426629261393123</c:v>
                </c:pt>
                <c:pt idx="181">
                  <c:v>1.753718336124175</c:v>
                </c:pt>
                <c:pt idx="182">
                  <c:v>1.7619888969029158</c:v>
                </c:pt>
                <c:pt idx="183">
                  <c:v>1.7660602148768754</c:v>
                </c:pt>
                <c:pt idx="184">
                  <c:v>1.7659309099460339</c:v>
                </c:pt>
                <c:pt idx="185">
                  <c:v>1.7595243655723511</c:v>
                </c:pt>
                <c:pt idx="186">
                  <c:v>1.7397739623153559</c:v>
                </c:pt>
                <c:pt idx="187">
                  <c:v>1.7089314573283358</c:v>
                </c:pt>
                <c:pt idx="188">
                  <c:v>1.6677221704479841</c:v>
                </c:pt>
                <c:pt idx="189">
                  <c:v>1.6345900995015581</c:v>
                </c:pt>
                <c:pt idx="190">
                  <c:v>1.6155727305245984</c:v>
                </c:pt>
                <c:pt idx="191">
                  <c:v>1.6112158116465614</c:v>
                </c:pt>
                <c:pt idx="192">
                  <c:v>1.6148164054998502</c:v>
                </c:pt>
                <c:pt idx="193">
                  <c:v>1.622799877313883</c:v>
                </c:pt>
                <c:pt idx="194">
                  <c:v>1.6301824600435932</c:v>
                </c:pt>
                <c:pt idx="195">
                  <c:v>1.6366445041535418</c:v>
                </c:pt>
                <c:pt idx="196">
                  <c:v>1.6436281291175308</c:v>
                </c:pt>
                <c:pt idx="197">
                  <c:v>1.6482432774919304</c:v>
                </c:pt>
                <c:pt idx="198">
                  <c:v>1.653837599204846</c:v>
                </c:pt>
                <c:pt idx="199">
                  <c:v>1.6560607580148692</c:v>
                </c:pt>
                <c:pt idx="200">
                  <c:v>1.6625127702214351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D54-4AB0-91E2-384895E0469D}"/>
            </c:ext>
          </c:extLst>
        </c:ser>
        <c:ser>
          <c:idx val="0"/>
          <c:order val="10"/>
          <c:tx>
            <c:strRef>
              <c:f>'Case 4'!$J$1</c:f>
              <c:strCache>
                <c:ptCount val="1"/>
                <c:pt idx="0">
                  <c:v>SWR(D/a=3.000, Core=140#43)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'Case 4'!$A$2:$A$202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'Case 4'!$J$2:$J$202</c:f>
              <c:numCache>
                <c:formatCode>General</c:formatCode>
                <c:ptCount val="201"/>
                <c:pt idx="1">
                  <c:v>1.0530139989708065</c:v>
                </c:pt>
                <c:pt idx="2">
                  <c:v>1.022146679476613</c:v>
                </c:pt>
                <c:pt idx="3">
                  <c:v>1.0132972027978504</c:v>
                </c:pt>
                <c:pt idx="4">
                  <c:v>1.0078560691267215</c:v>
                </c:pt>
                <c:pt idx="5">
                  <c:v>1.005230028494595</c:v>
                </c:pt>
                <c:pt idx="6">
                  <c:v>1.0030650163373147</c:v>
                </c:pt>
                <c:pt idx="7">
                  <c:v>1.0012664719090332</c:v>
                </c:pt>
                <c:pt idx="8">
                  <c:v>1.0016519259710117</c:v>
                </c:pt>
                <c:pt idx="9">
                  <c:v>1.0033372178555298</c:v>
                </c:pt>
                <c:pt idx="10">
                  <c:v>1.0040128359323859</c:v>
                </c:pt>
                <c:pt idx="11">
                  <c:v>1.0063119201043302</c:v>
                </c:pt>
                <c:pt idx="12">
                  <c:v>1.007039392948073</c:v>
                </c:pt>
                <c:pt idx="13">
                  <c:v>1.0086196285278135</c:v>
                </c:pt>
                <c:pt idx="14">
                  <c:v>1.0100450420389828</c:v>
                </c:pt>
                <c:pt idx="15">
                  <c:v>1.0112862242288743</c:v>
                </c:pt>
                <c:pt idx="16">
                  <c:v>1.0132608364697577</c:v>
                </c:pt>
                <c:pt idx="17">
                  <c:v>1.0143363021886214</c:v>
                </c:pt>
                <c:pt idx="18">
                  <c:v>1.0153382792711163</c:v>
                </c:pt>
                <c:pt idx="19">
                  <c:v>1.0163601930444608</c:v>
                </c:pt>
                <c:pt idx="20">
                  <c:v>1.0184116494668045</c:v>
                </c:pt>
                <c:pt idx="21">
                  <c:v>1.0196426348593561</c:v>
                </c:pt>
                <c:pt idx="22">
                  <c:v>1.0216166607592625</c:v>
                </c:pt>
                <c:pt idx="23">
                  <c:v>1.0222444856386261</c:v>
                </c:pt>
                <c:pt idx="24">
                  <c:v>1.0237480463821953</c:v>
                </c:pt>
                <c:pt idx="25">
                  <c:v>1.0257076079790175</c:v>
                </c:pt>
                <c:pt idx="26">
                  <c:v>1.027219036510497</c:v>
                </c:pt>
                <c:pt idx="27">
                  <c:v>1.0279106377460097</c:v>
                </c:pt>
                <c:pt idx="28">
                  <c:v>1.0312282412369098</c:v>
                </c:pt>
                <c:pt idx="29">
                  <c:v>1.0318535541950977</c:v>
                </c:pt>
                <c:pt idx="30">
                  <c:v>1.0330734408317852</c:v>
                </c:pt>
                <c:pt idx="31">
                  <c:v>1.0341110996853426</c:v>
                </c:pt>
                <c:pt idx="32">
                  <c:v>1.0358737486099212</c:v>
                </c:pt>
                <c:pt idx="33">
                  <c:v>1.038358350380731</c:v>
                </c:pt>
                <c:pt idx="34">
                  <c:v>1.0395377895469873</c:v>
                </c:pt>
                <c:pt idx="35">
                  <c:v>1.0412823908154083</c:v>
                </c:pt>
                <c:pt idx="36">
                  <c:v>1.0429720828561617</c:v>
                </c:pt>
                <c:pt idx="37">
                  <c:v>1.0445203100301614</c:v>
                </c:pt>
                <c:pt idx="38">
                  <c:v>1.0459472124202278</c:v>
                </c:pt>
                <c:pt idx="39">
                  <c:v>1.04780174740101</c:v>
                </c:pt>
                <c:pt idx="40">
                  <c:v>1.0497590092188225</c:v>
                </c:pt>
                <c:pt idx="41">
                  <c:v>1.0515880308872991</c:v>
                </c:pt>
                <c:pt idx="42">
                  <c:v>1.0539274838615398</c:v>
                </c:pt>
                <c:pt idx="43">
                  <c:v>1.0554984473615303</c:v>
                </c:pt>
                <c:pt idx="44">
                  <c:v>1.0579443450001327</c:v>
                </c:pt>
                <c:pt idx="45">
                  <c:v>1.0603979533832106</c:v>
                </c:pt>
                <c:pt idx="46">
                  <c:v>1.0616782640630813</c:v>
                </c:pt>
                <c:pt idx="47">
                  <c:v>1.0638556842994071</c:v>
                </c:pt>
                <c:pt idx="48">
                  <c:v>1.0669007647359319</c:v>
                </c:pt>
                <c:pt idx="49">
                  <c:v>1.0710206517684775</c:v>
                </c:pt>
                <c:pt idx="50">
                  <c:v>1.0744047802162782</c:v>
                </c:pt>
                <c:pt idx="51">
                  <c:v>1.0773854500286144</c:v>
                </c:pt>
                <c:pt idx="52">
                  <c:v>1.0789826757527212</c:v>
                </c:pt>
                <c:pt idx="53">
                  <c:v>1.0799342964541396</c:v>
                </c:pt>
                <c:pt idx="54">
                  <c:v>1.0819110824963867</c:v>
                </c:pt>
                <c:pt idx="55">
                  <c:v>1.0834551598450939</c:v>
                </c:pt>
                <c:pt idx="56">
                  <c:v>1.086524446607771</c:v>
                </c:pt>
                <c:pt idx="57">
                  <c:v>1.0888752523621876</c:v>
                </c:pt>
                <c:pt idx="58">
                  <c:v>1.0918987375530853</c:v>
                </c:pt>
                <c:pt idx="59">
                  <c:v>1.0944908636804256</c:v>
                </c:pt>
                <c:pt idx="60">
                  <c:v>1.0968583186227803</c:v>
                </c:pt>
                <c:pt idx="61">
                  <c:v>1.099432195856382</c:v>
                </c:pt>
                <c:pt idx="62">
                  <c:v>1.1024848026556116</c:v>
                </c:pt>
                <c:pt idx="63">
                  <c:v>1.1047857860103887</c:v>
                </c:pt>
                <c:pt idx="64">
                  <c:v>1.1073277772840981</c:v>
                </c:pt>
                <c:pt idx="65">
                  <c:v>1.1110077038948531</c:v>
                </c:pt>
                <c:pt idx="66">
                  <c:v>1.113771886652472</c:v>
                </c:pt>
                <c:pt idx="67">
                  <c:v>1.1166181412996616</c:v>
                </c:pt>
                <c:pt idx="68">
                  <c:v>1.1191028366852003</c:v>
                </c:pt>
                <c:pt idx="69">
                  <c:v>1.1231358186487475</c:v>
                </c:pt>
                <c:pt idx="70">
                  <c:v>1.1265415317200567</c:v>
                </c:pt>
                <c:pt idx="71">
                  <c:v>1.1281852080292658</c:v>
                </c:pt>
                <c:pt idx="72">
                  <c:v>1.1322940954553526</c:v>
                </c:pt>
                <c:pt idx="73">
                  <c:v>1.1357630712602882</c:v>
                </c:pt>
                <c:pt idx="74">
                  <c:v>1.1400163992735541</c:v>
                </c:pt>
                <c:pt idx="75">
                  <c:v>1.1425377582364344</c:v>
                </c:pt>
                <c:pt idx="76">
                  <c:v>1.1468634516978411</c:v>
                </c:pt>
                <c:pt idx="77">
                  <c:v>1.1512507207343075</c:v>
                </c:pt>
                <c:pt idx="78">
                  <c:v>1.1530719660585254</c:v>
                </c:pt>
                <c:pt idx="79">
                  <c:v>1.1577139268920007</c:v>
                </c:pt>
                <c:pt idx="80">
                  <c:v>1.1605219520861332</c:v>
                </c:pt>
                <c:pt idx="81">
                  <c:v>1.1658070243174503</c:v>
                </c:pt>
                <c:pt idx="82">
                  <c:v>1.1694707140905678</c:v>
                </c:pt>
                <c:pt idx="83">
                  <c:v>1.1732668445804202</c:v>
                </c:pt>
                <c:pt idx="84">
                  <c:v>1.1784268380076366</c:v>
                </c:pt>
                <c:pt idx="85">
                  <c:v>1.1820923657419089</c:v>
                </c:pt>
                <c:pt idx="86">
                  <c:v>1.1871568157936252</c:v>
                </c:pt>
                <c:pt idx="87">
                  <c:v>1.1900349736896421</c:v>
                </c:pt>
                <c:pt idx="88">
                  <c:v>1.1950925851243974</c:v>
                </c:pt>
                <c:pt idx="89">
                  <c:v>1.199819224990482</c:v>
                </c:pt>
                <c:pt idx="90">
                  <c:v>1.2041986058436307</c:v>
                </c:pt>
                <c:pt idx="91">
                  <c:v>1.2088672111916396</c:v>
                </c:pt>
                <c:pt idx="92">
                  <c:v>1.214642148661695</c:v>
                </c:pt>
                <c:pt idx="93">
                  <c:v>1.2182588413189392</c:v>
                </c:pt>
                <c:pt idx="94">
                  <c:v>1.2237361257400927</c:v>
                </c:pt>
                <c:pt idx="95">
                  <c:v>1.228666392059574</c:v>
                </c:pt>
                <c:pt idx="96">
                  <c:v>1.2341854583915686</c:v>
                </c:pt>
                <c:pt idx="97">
                  <c:v>1.2383484021744446</c:v>
                </c:pt>
                <c:pt idx="98">
                  <c:v>1.2429619754232113</c:v>
                </c:pt>
                <c:pt idx="99">
                  <c:v>1.2479465463385901</c:v>
                </c:pt>
                <c:pt idx="100">
                  <c:v>1.2541054904174982</c:v>
                </c:pt>
                <c:pt idx="101">
                  <c:v>1.2589041661738039</c:v>
                </c:pt>
                <c:pt idx="102">
                  <c:v>1.2635891618872968</c:v>
                </c:pt>
                <c:pt idx="103">
                  <c:v>1.2699231463465603</c:v>
                </c:pt>
                <c:pt idx="104">
                  <c:v>1.2749001789373029</c:v>
                </c:pt>
                <c:pt idx="105">
                  <c:v>1.2810825395559029</c:v>
                </c:pt>
                <c:pt idx="106">
                  <c:v>1.2864314023564885</c:v>
                </c:pt>
                <c:pt idx="107">
                  <c:v>1.2909858915403758</c:v>
                </c:pt>
                <c:pt idx="108">
                  <c:v>1.2977568967033182</c:v>
                </c:pt>
                <c:pt idx="109">
                  <c:v>1.3024902296557426</c:v>
                </c:pt>
                <c:pt idx="110">
                  <c:v>1.3085843233263261</c:v>
                </c:pt>
                <c:pt idx="111">
                  <c:v>1.3139149447444805</c:v>
                </c:pt>
                <c:pt idx="112">
                  <c:v>1.3205600222648264</c:v>
                </c:pt>
                <c:pt idx="113">
                  <c:v>1.3256123925185404</c:v>
                </c:pt>
                <c:pt idx="114">
                  <c:v>1.3327118067349846</c:v>
                </c:pt>
                <c:pt idx="115">
                  <c:v>1.3390991674557731</c:v>
                </c:pt>
                <c:pt idx="116">
                  <c:v>1.3435344062297769</c:v>
                </c:pt>
                <c:pt idx="117">
                  <c:v>1.3496659209376334</c:v>
                </c:pt>
                <c:pt idx="118">
                  <c:v>1.3554324780687848</c:v>
                </c:pt>
                <c:pt idx="119">
                  <c:v>1.3598494644393895</c:v>
                </c:pt>
                <c:pt idx="120">
                  <c:v>1.3662346072585598</c:v>
                </c:pt>
                <c:pt idx="121">
                  <c:v>1.3718474362681965</c:v>
                </c:pt>
                <c:pt idx="122">
                  <c:v>1.3757161802208249</c:v>
                </c:pt>
                <c:pt idx="123">
                  <c:v>1.3831032493636748</c:v>
                </c:pt>
                <c:pt idx="124">
                  <c:v>1.3876112405979646</c:v>
                </c:pt>
                <c:pt idx="125">
                  <c:v>1.3882680749447407</c:v>
                </c:pt>
                <c:pt idx="126">
                  <c:v>1.3929740228104441</c:v>
                </c:pt>
                <c:pt idx="127">
                  <c:v>1.3987765232283196</c:v>
                </c:pt>
                <c:pt idx="128">
                  <c:v>1.4033430823997426</c:v>
                </c:pt>
                <c:pt idx="129">
                  <c:v>1.4115078317134155</c:v>
                </c:pt>
                <c:pt idx="130">
                  <c:v>1.4207306688940684</c:v>
                </c:pt>
                <c:pt idx="131">
                  <c:v>1.4222704934857426</c:v>
                </c:pt>
                <c:pt idx="132">
                  <c:v>1.4275105187957229</c:v>
                </c:pt>
                <c:pt idx="133">
                  <c:v>1.4302750427085256</c:v>
                </c:pt>
                <c:pt idx="134">
                  <c:v>1.4350702527686037</c:v>
                </c:pt>
                <c:pt idx="135">
                  <c:v>1.449844871643639</c:v>
                </c:pt>
                <c:pt idx="136">
                  <c:v>1.4613887017940965</c:v>
                </c:pt>
                <c:pt idx="137">
                  <c:v>1.470903186692885</c:v>
                </c:pt>
                <c:pt idx="138">
                  <c:v>1.4790491502902794</c:v>
                </c:pt>
                <c:pt idx="139">
                  <c:v>1.4852095600693029</c:v>
                </c:pt>
                <c:pt idx="140">
                  <c:v>1.4913649673015867</c:v>
                </c:pt>
                <c:pt idx="141">
                  <c:v>1.4979209283456951</c:v>
                </c:pt>
                <c:pt idx="142">
                  <c:v>1.5048657705323454</c:v>
                </c:pt>
                <c:pt idx="143">
                  <c:v>1.5078475623207996</c:v>
                </c:pt>
                <c:pt idx="144">
                  <c:v>1.5158298275504212</c:v>
                </c:pt>
                <c:pt idx="145">
                  <c:v>1.5240711819950827</c:v>
                </c:pt>
                <c:pt idx="146">
                  <c:v>1.5209711801559764</c:v>
                </c:pt>
                <c:pt idx="147">
                  <c:v>1.5050047587873376</c:v>
                </c:pt>
                <c:pt idx="148">
                  <c:v>1.4766826065427194</c:v>
                </c:pt>
                <c:pt idx="149">
                  <c:v>1.4425653578772013</c:v>
                </c:pt>
                <c:pt idx="150">
                  <c:v>1.3980811589689905</c:v>
                </c:pt>
                <c:pt idx="151">
                  <c:v>1.3555996385941753</c:v>
                </c:pt>
                <c:pt idx="152">
                  <c:v>1.3330076836862736</c:v>
                </c:pt>
                <c:pt idx="153">
                  <c:v>1.3358279979717769</c:v>
                </c:pt>
                <c:pt idx="154">
                  <c:v>1.3556191726320466</c:v>
                </c:pt>
                <c:pt idx="155">
                  <c:v>1.3931860981387176</c:v>
                </c:pt>
                <c:pt idx="156">
                  <c:v>1.4300576772817561</c:v>
                </c:pt>
                <c:pt idx="157">
                  <c:v>1.4640520505446655</c:v>
                </c:pt>
                <c:pt idx="158">
                  <c:v>1.4966788167382648</c:v>
                </c:pt>
                <c:pt idx="159">
                  <c:v>1.5202289796335224</c:v>
                </c:pt>
                <c:pt idx="160">
                  <c:v>1.5430094213010177</c:v>
                </c:pt>
                <c:pt idx="161">
                  <c:v>1.5641236586421519</c:v>
                </c:pt>
                <c:pt idx="162">
                  <c:v>1.5832672884158729</c:v>
                </c:pt>
                <c:pt idx="163">
                  <c:v>1.6031789158716956</c:v>
                </c:pt>
                <c:pt idx="164">
                  <c:v>1.6179347819784911</c:v>
                </c:pt>
                <c:pt idx="165">
                  <c:v>1.6351296266300002</c:v>
                </c:pt>
                <c:pt idx="166">
                  <c:v>1.6509605862667553</c:v>
                </c:pt>
                <c:pt idx="167">
                  <c:v>1.6638030486447317</c:v>
                </c:pt>
                <c:pt idx="168">
                  <c:v>1.6794385901257594</c:v>
                </c:pt>
                <c:pt idx="169">
                  <c:v>1.6922813955846412</c:v>
                </c:pt>
                <c:pt idx="170">
                  <c:v>1.7043114525304952</c:v>
                </c:pt>
                <c:pt idx="171">
                  <c:v>1.7177075961695767</c:v>
                </c:pt>
                <c:pt idx="172">
                  <c:v>1.7291253764766552</c:v>
                </c:pt>
                <c:pt idx="173">
                  <c:v>1.7414479568617829</c:v>
                </c:pt>
                <c:pt idx="174">
                  <c:v>1.7524959748832249</c:v>
                </c:pt>
                <c:pt idx="175">
                  <c:v>1.762735594943875</c:v>
                </c:pt>
                <c:pt idx="176">
                  <c:v>1.774892824685933</c:v>
                </c:pt>
                <c:pt idx="177">
                  <c:v>1.7849694530395939</c:v>
                </c:pt>
                <c:pt idx="178">
                  <c:v>1.7946925737389692</c:v>
                </c:pt>
                <c:pt idx="179">
                  <c:v>1.8080842811199094</c:v>
                </c:pt>
                <c:pt idx="180">
                  <c:v>1.8197107091892017</c:v>
                </c:pt>
                <c:pt idx="181">
                  <c:v>1.8311753696713342</c:v>
                </c:pt>
                <c:pt idx="182">
                  <c:v>1.8389536357684035</c:v>
                </c:pt>
                <c:pt idx="183">
                  <c:v>1.8511309892242924</c:v>
                </c:pt>
                <c:pt idx="184">
                  <c:v>1.8621114563797241</c:v>
                </c:pt>
                <c:pt idx="185">
                  <c:v>1.8716149549949821</c:v>
                </c:pt>
                <c:pt idx="186">
                  <c:v>1.879952340111503</c:v>
                </c:pt>
                <c:pt idx="187">
                  <c:v>1.890916997284259</c:v>
                </c:pt>
                <c:pt idx="188">
                  <c:v>1.9010336621164206</c:v>
                </c:pt>
                <c:pt idx="189">
                  <c:v>1.9118681952791061</c:v>
                </c:pt>
                <c:pt idx="190">
                  <c:v>1.9185982782034037</c:v>
                </c:pt>
                <c:pt idx="191">
                  <c:v>1.9283922206526294</c:v>
                </c:pt>
                <c:pt idx="192">
                  <c:v>1.9342088410140597</c:v>
                </c:pt>
                <c:pt idx="193">
                  <c:v>1.9423514824493655</c:v>
                </c:pt>
                <c:pt idx="194">
                  <c:v>1.9516156187446037</c:v>
                </c:pt>
                <c:pt idx="195">
                  <c:v>1.9580603395139642</c:v>
                </c:pt>
                <c:pt idx="196">
                  <c:v>1.965966617506018</c:v>
                </c:pt>
                <c:pt idx="197">
                  <c:v>1.9735507965195291</c:v>
                </c:pt>
                <c:pt idx="198">
                  <c:v>1.9803035334353394</c:v>
                </c:pt>
                <c:pt idx="199">
                  <c:v>1.9873241396317429</c:v>
                </c:pt>
                <c:pt idx="200">
                  <c:v>1.9918451529317034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D54-4AB0-91E2-384895E04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911535"/>
        <c:axId val="405919023"/>
      </c:scatterChart>
      <c:valAx>
        <c:axId val="405911535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Frequency [MHz]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9023"/>
        <c:crosses val="autoZero"/>
        <c:crossBetween val="midCat"/>
        <c:majorUnit val="20"/>
        <c:minorUnit val="10"/>
      </c:valAx>
      <c:valAx>
        <c:axId val="405919023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altLang="ja-JP" sz="2000"/>
                  <a:t>SWR</a:t>
                </a:r>
                <a:endParaRPr lang="ja-JP" alt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911535"/>
        <c:crosses val="autoZero"/>
        <c:crossBetween val="midCat"/>
        <c:majorUnit val="1"/>
        <c:minorUnit val="0.2"/>
      </c:valAx>
    </c:plotArea>
    <c:legend>
      <c:legendPos val="r"/>
      <c:layout>
        <c:manualLayout>
          <c:xMode val="edge"/>
          <c:yMode val="edge"/>
          <c:x val="0.16663137978431311"/>
          <c:y val="6.4189997083697867E-2"/>
          <c:w val="0.49174825021872265"/>
          <c:h val="0.5636150856247818"/>
        </c:manualLayout>
      </c:layout>
      <c:overlay val="0"/>
      <c:spPr>
        <a:solidFill>
          <a:schemeClr val="accent1">
            <a:lumMod val="20000"/>
            <a:lumOff val="80000"/>
            <a:alpha val="36000"/>
          </a:schemeClr>
        </a:solidFill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'SWR(f3&amp;fnew)'!$K$1</c:f>
              <c:strCache>
                <c:ptCount val="1"/>
                <c:pt idx="0">
                  <c:v>SWR(f3&amp;new)</c:v>
                </c:pt>
              </c:strCache>
            </c:strRef>
          </c:tx>
          <c:xVal>
            <c:numRef>
              <c:f>'SWR(f3&amp;fnew)'!$D$2:$D$32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2.65</c:v>
                </c:pt>
                <c:pt idx="7">
                  <c:v>2.7</c:v>
                </c:pt>
                <c:pt idx="8">
                  <c:v>2.73</c:v>
                </c:pt>
                <c:pt idx="9">
                  <c:v>2.7355740989999999</c:v>
                </c:pt>
                <c:pt idx="10">
                  <c:v>2.7389999999999999</c:v>
                </c:pt>
                <c:pt idx="11">
                  <c:v>2.74</c:v>
                </c:pt>
                <c:pt idx="12">
                  <c:v>2.75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4.0999999999999996</c:v>
                </c:pt>
                <c:pt idx="27">
                  <c:v>4.2</c:v>
                </c:pt>
                <c:pt idx="28">
                  <c:v>4.3</c:v>
                </c:pt>
                <c:pt idx="29">
                  <c:v>4.4000000000000004</c:v>
                </c:pt>
                <c:pt idx="30">
                  <c:v>4.5</c:v>
                </c:pt>
              </c:numCache>
            </c:numRef>
          </c:xVal>
          <c:yVal>
            <c:numRef>
              <c:f>'SWR(f3&amp;fnew)'!$K$2:$K$32</c:f>
              <c:numCache>
                <c:formatCode>General</c:formatCode>
                <c:ptCount val="31"/>
                <c:pt idx="0">
                  <c:v>3.607851988132063</c:v>
                </c:pt>
                <c:pt idx="1">
                  <c:v>2.1266896174879024</c:v>
                </c:pt>
                <c:pt idx="2">
                  <c:v>1.5461619138421083</c:v>
                </c:pt>
                <c:pt idx="3">
                  <c:v>1.2292402235332285</c:v>
                </c:pt>
                <c:pt idx="4">
                  <c:v>1.0275910299139612</c:v>
                </c:pt>
                <c:pt idx="5">
                  <c:v>1.127121782969031</c:v>
                </c:pt>
                <c:pt idx="6">
                  <c:v>1.2022761442419212</c:v>
                </c:pt>
                <c:pt idx="7">
                  <c:v>1.2763250548088594</c:v>
                </c:pt>
                <c:pt idx="8">
                  <c:v>1.3202532864761765</c:v>
                </c:pt>
                <c:pt idx="9">
                  <c:v>1.3283753346951799</c:v>
                </c:pt>
                <c:pt idx="10">
                  <c:v>1.3333611142873283</c:v>
                </c:pt>
                <c:pt idx="11">
                  <c:v>1.3348155586822268</c:v>
                </c:pt>
                <c:pt idx="12">
                  <c:v>1.3493383805379768</c:v>
                </c:pt>
                <c:pt idx="13">
                  <c:v>1.4213761141054639</c:v>
                </c:pt>
                <c:pt idx="14">
                  <c:v>1.5627271614816016</c:v>
                </c:pt>
                <c:pt idx="15">
                  <c:v>1.7007264710929237</c:v>
                </c:pt>
                <c:pt idx="16">
                  <c:v>1.8356524002231618</c:v>
                </c:pt>
                <c:pt idx="17">
                  <c:v>1.9677339442042996</c:v>
                </c:pt>
                <c:pt idx="18">
                  <c:v>2.0971638672623398</c:v>
                </c:pt>
                <c:pt idx="19">
                  <c:v>2.2241074759596611</c:v>
                </c:pt>
                <c:pt idx="20">
                  <c:v>2.3487087035713663</c:v>
                </c:pt>
                <c:pt idx="21">
                  <c:v>2.4710944643432557</c:v>
                </c:pt>
                <c:pt idx="22">
                  <c:v>2.5913778546706316</c:v>
                </c:pt>
                <c:pt idx="23">
                  <c:v>2.7096605621719418</c:v>
                </c:pt>
                <c:pt idx="24">
                  <c:v>2.8260347161302635</c:v>
                </c:pt>
                <c:pt idx="25">
                  <c:v>2.9405843347561507</c:v>
                </c:pt>
                <c:pt idx="26">
                  <c:v>3.0533864754512599</c:v>
                </c:pt>
                <c:pt idx="27">
                  <c:v>3.1645121622549315</c:v>
                </c:pt>
                <c:pt idx="28">
                  <c:v>3.2740271433588282</c:v>
                </c:pt>
                <c:pt idx="29">
                  <c:v>3.3819925170834915</c:v>
                </c:pt>
                <c:pt idx="30">
                  <c:v>3.4884652546524921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3E-4DFA-A146-5DC576057BB4}"/>
            </c:ext>
          </c:extLst>
        </c:ser>
        <c:ser>
          <c:idx val="2"/>
          <c:order val="1"/>
          <c:tx>
            <c:strRef>
              <c:f>'SWR(f3)'!$I$1</c:f>
              <c:strCache>
                <c:ptCount val="1"/>
                <c:pt idx="0">
                  <c:v>SWR(f3)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'SWR(f3)'!$D$2:$D$32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'SWR(f3)'!$I$2:$I$32</c:f>
              <c:numCache>
                <c:formatCode>General</c:formatCode>
                <c:ptCount val="31"/>
                <c:pt idx="0">
                  <c:v>7.0020289680914107</c:v>
                </c:pt>
                <c:pt idx="1">
                  <c:v>3.5295276992746434</c:v>
                </c:pt>
                <c:pt idx="2">
                  <c:v>2.3718477457790925</c:v>
                </c:pt>
                <c:pt idx="3">
                  <c:v>1.7928777161964338</c:v>
                </c:pt>
                <c:pt idx="4">
                  <c:v>1.4453951256983388</c:v>
                </c:pt>
                <c:pt idx="5">
                  <c:v>1.213658987164947</c:v>
                </c:pt>
                <c:pt idx="6">
                  <c:v>1.048065894525962</c:v>
                </c:pt>
                <c:pt idx="7">
                  <c:v>1.0824689317701732</c:v>
                </c:pt>
                <c:pt idx="8">
                  <c:v>1.2090077356586035</c:v>
                </c:pt>
                <c:pt idx="9">
                  <c:v>1.3338133665246397</c:v>
                </c:pt>
                <c:pt idx="10">
                  <c:v>1.4569412984410248</c:v>
                </c:pt>
                <c:pt idx="11">
                  <c:v>1.5784442136664181</c:v>
                </c:pt>
                <c:pt idx="12">
                  <c:v>1.6983721930150559</c:v>
                </c:pt>
                <c:pt idx="13">
                  <c:v>1.8167728899513922</c:v>
                </c:pt>
                <c:pt idx="14">
                  <c:v>1.9336916900732886</c:v>
                </c:pt>
                <c:pt idx="15">
                  <c:v>2.0491718574504536</c:v>
                </c:pt>
                <c:pt idx="16">
                  <c:v>2.1632546691142416</c:v>
                </c:pt>
                <c:pt idx="17">
                  <c:v>2.2759795388468365</c:v>
                </c:pt>
                <c:pt idx="18">
                  <c:v>2.3873841312889512</c:v>
                </c:pt>
                <c:pt idx="19">
                  <c:v>2.4975044672725963</c:v>
                </c:pt>
                <c:pt idx="20">
                  <c:v>2.6063750211870551</c:v>
                </c:pt>
                <c:pt idx="21">
                  <c:v>2.714028811099876</c:v>
                </c:pt>
                <c:pt idx="22">
                  <c:v>2.8204974822787743</c:v>
                </c:pt>
                <c:pt idx="23">
                  <c:v>2.9258113846935903</c:v>
                </c:pt>
                <c:pt idx="24">
                  <c:v>3.0299996450183246</c:v>
                </c:pt>
                <c:pt idx="25">
                  <c:v>3.1330902336012914</c:v>
                </c:pt>
                <c:pt idx="26">
                  <c:v>3.2351100268249717</c:v>
                </c:pt>
                <c:pt idx="27">
                  <c:v>3.3360848652363186</c:v>
                </c:pt>
                <c:pt idx="28">
                  <c:v>3.4360396077915958</c:v>
                </c:pt>
                <c:pt idx="29">
                  <c:v>3.534998182527354</c:v>
                </c:pt>
                <c:pt idx="30">
                  <c:v>3.6329836339401518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3E-4DFA-A146-5DC576057BB4}"/>
            </c:ext>
          </c:extLst>
        </c:ser>
        <c:ser>
          <c:idx val="0"/>
          <c:order val="2"/>
          <c:tx>
            <c:strRef>
              <c:f>'SWR(f7)'!$I$1</c:f>
              <c:strCache>
                <c:ptCount val="1"/>
                <c:pt idx="0">
                  <c:v>SWR(f7)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'SWR(f7)'!$D$2:$D$32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'SWR(f7)'!$I$2:$I$32</c:f>
              <c:numCache>
                <c:formatCode>General</c:formatCode>
                <c:ptCount val="31"/>
                <c:pt idx="0">
                  <c:v>76.446732983921493</c:v>
                </c:pt>
                <c:pt idx="1">
                  <c:v>20.891107646548406</c:v>
                </c:pt>
                <c:pt idx="2">
                  <c:v>10.088535935282215</c:v>
                </c:pt>
                <c:pt idx="3">
                  <c:v>6.1339331396106251</c:v>
                </c:pt>
                <c:pt idx="4">
                  <c:v>4.2240644225902608</c:v>
                </c:pt>
                <c:pt idx="5">
                  <c:v>3.1436564954604953</c:v>
                </c:pt>
                <c:pt idx="6">
                  <c:v>2.4663617192628964</c:v>
                </c:pt>
                <c:pt idx="7">
                  <c:v>2.0100092214170999</c:v>
                </c:pt>
                <c:pt idx="8">
                  <c:v>1.6856412784187524</c:v>
                </c:pt>
                <c:pt idx="9">
                  <c:v>1.4453951256983388</c:v>
                </c:pt>
                <c:pt idx="10">
                  <c:v>1.2615458667086381</c:v>
                </c:pt>
                <c:pt idx="11">
                  <c:v>1.1170717898949178</c:v>
                </c:pt>
                <c:pt idx="12">
                  <c:v>1.0010188828870143</c:v>
                </c:pt>
                <c:pt idx="13">
                  <c:v>1.1036815345210056</c:v>
                </c:pt>
                <c:pt idx="14">
                  <c:v>1.2090077356586035</c:v>
                </c:pt>
                <c:pt idx="15">
                  <c:v>1.3147230550729239</c:v>
                </c:pt>
                <c:pt idx="16">
                  <c:v>1.4206306818068231</c:v>
                </c:pt>
                <c:pt idx="17">
                  <c:v>1.5265672477005134</c:v>
                </c:pt>
                <c:pt idx="18">
                  <c:v>1.6323968929924222</c:v>
                </c:pt>
                <c:pt idx="19">
                  <c:v>1.7380065035701178</c:v>
                </c:pt>
                <c:pt idx="20">
                  <c:v>1.8433018625565896</c:v>
                </c:pt>
                <c:pt idx="21">
                  <c:v>1.9482045211463199</c:v>
                </c:pt>
                <c:pt idx="22">
                  <c:v>2.052649239441569</c:v>
                </c:pt>
                <c:pt idx="23">
                  <c:v>2.1565818821403302</c:v>
                </c:pt>
                <c:pt idx="24">
                  <c:v>2.2599576795359901</c:v>
                </c:pt>
                <c:pt idx="25">
                  <c:v>2.3627397836883324</c:v>
                </c:pt>
                <c:pt idx="26">
                  <c:v>2.4648980644422536</c:v>
                </c:pt>
                <c:pt idx="27">
                  <c:v>2.5664081013741389</c:v>
                </c:pt>
                <c:pt idx="28">
                  <c:v>2.6672503365861995</c:v>
                </c:pt>
                <c:pt idx="29">
                  <c:v>2.7674093601688399</c:v>
                </c:pt>
                <c:pt idx="30">
                  <c:v>2.8668733055712625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3E-4DFA-A146-5DC576057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418383"/>
        <c:axId val="1106418799"/>
      </c:scatterChart>
      <c:valAx>
        <c:axId val="1106418383"/>
        <c:scaling>
          <c:orientation val="minMax"/>
          <c:max val="4.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6418799"/>
        <c:crosses val="autoZero"/>
        <c:crossBetween val="midCat"/>
      </c:valAx>
      <c:valAx>
        <c:axId val="1106418799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6418383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'SWR(f7)'!$I$1</c:f>
              <c:strCache>
                <c:ptCount val="1"/>
                <c:pt idx="0">
                  <c:v>SWR(f7)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'SWR(f7)'!$D$2:$D$32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'SWR(f7)'!$I$2:$I$32</c:f>
              <c:numCache>
                <c:formatCode>General</c:formatCode>
                <c:ptCount val="31"/>
                <c:pt idx="0">
                  <c:v>76.446732983921493</c:v>
                </c:pt>
                <c:pt idx="1">
                  <c:v>20.891107646548406</c:v>
                </c:pt>
                <c:pt idx="2">
                  <c:v>10.088535935282215</c:v>
                </c:pt>
                <c:pt idx="3">
                  <c:v>6.1339331396106251</c:v>
                </c:pt>
                <c:pt idx="4">
                  <c:v>4.2240644225902608</c:v>
                </c:pt>
                <c:pt idx="5">
                  <c:v>3.1436564954604953</c:v>
                </c:pt>
                <c:pt idx="6">
                  <c:v>2.4663617192628964</c:v>
                </c:pt>
                <c:pt idx="7">
                  <c:v>2.0100092214170999</c:v>
                </c:pt>
                <c:pt idx="8">
                  <c:v>1.6856412784187524</c:v>
                </c:pt>
                <c:pt idx="9">
                  <c:v>1.4453951256983388</c:v>
                </c:pt>
                <c:pt idx="10">
                  <c:v>1.2615458667086381</c:v>
                </c:pt>
                <c:pt idx="11">
                  <c:v>1.1170717898949178</c:v>
                </c:pt>
                <c:pt idx="12">
                  <c:v>1.0010188828870143</c:v>
                </c:pt>
                <c:pt idx="13">
                  <c:v>1.1036815345210056</c:v>
                </c:pt>
                <c:pt idx="14">
                  <c:v>1.2090077356586035</c:v>
                </c:pt>
                <c:pt idx="15">
                  <c:v>1.3147230550729239</c:v>
                </c:pt>
                <c:pt idx="16">
                  <c:v>1.4206306818068231</c:v>
                </c:pt>
                <c:pt idx="17">
                  <c:v>1.5265672477005134</c:v>
                </c:pt>
                <c:pt idx="18">
                  <c:v>1.6323968929924222</c:v>
                </c:pt>
                <c:pt idx="19">
                  <c:v>1.7380065035701178</c:v>
                </c:pt>
                <c:pt idx="20">
                  <c:v>1.8433018625565896</c:v>
                </c:pt>
                <c:pt idx="21">
                  <c:v>1.9482045211463199</c:v>
                </c:pt>
                <c:pt idx="22">
                  <c:v>2.052649239441569</c:v>
                </c:pt>
                <c:pt idx="23">
                  <c:v>2.1565818821403302</c:v>
                </c:pt>
                <c:pt idx="24">
                  <c:v>2.2599576795359901</c:v>
                </c:pt>
                <c:pt idx="25">
                  <c:v>2.3627397836883324</c:v>
                </c:pt>
                <c:pt idx="26">
                  <c:v>2.4648980644422536</c:v>
                </c:pt>
                <c:pt idx="27">
                  <c:v>2.5664081013741389</c:v>
                </c:pt>
                <c:pt idx="28">
                  <c:v>2.6672503365861995</c:v>
                </c:pt>
                <c:pt idx="29">
                  <c:v>2.7674093601688399</c:v>
                </c:pt>
                <c:pt idx="30">
                  <c:v>2.8668733055712625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3A-4138-91CC-B677F509D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418383"/>
        <c:axId val="1106418799"/>
      </c:scatterChart>
      <c:valAx>
        <c:axId val="1106418383"/>
        <c:scaling>
          <c:orientation val="minMax"/>
          <c:max val="4.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6418799"/>
        <c:crosses val="autoZero"/>
        <c:crossBetween val="midCat"/>
      </c:valAx>
      <c:valAx>
        <c:axId val="1106418799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6418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3"/>
          <c:order val="0"/>
          <c:tx>
            <c:strRef>
              <c:f>'SWR(f2)'!$I$1</c:f>
              <c:strCache>
                <c:ptCount val="1"/>
                <c:pt idx="0">
                  <c:v>SWR(f2)</c:v>
                </c:pt>
              </c:strCache>
            </c:strRef>
          </c:tx>
          <c:xVal>
            <c:numRef>
              <c:f>'SWR(f2)'!$D$2:$D$32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'SWR(f2)'!$I$2:$I$32</c:f>
              <c:numCache>
                <c:formatCode>General</c:formatCode>
                <c:ptCount val="31"/>
                <c:pt idx="0">
                  <c:v>1.0512367963027787</c:v>
                </c:pt>
                <c:pt idx="1">
                  <c:v>1.1562821967654917</c:v>
                </c:pt>
                <c:pt idx="2">
                  <c:v>1.2618299189992341</c:v>
                </c:pt>
                <c:pt idx="3">
                  <c:v>1.3676637483551324</c:v>
                </c:pt>
                <c:pt idx="4">
                  <c:v>1.4736044224925735</c:v>
                </c:pt>
                <c:pt idx="5">
                  <c:v>1.5795029891244123</c:v>
                </c:pt>
                <c:pt idx="6">
                  <c:v>1.6852354943036143</c:v>
                </c:pt>
                <c:pt idx="7">
                  <c:v>1.7906987046657425</c:v>
                </c:pt>
                <c:pt idx="8">
                  <c:v>1.8958066398397539</c:v>
                </c:pt>
                <c:pt idx="9">
                  <c:v>2.0004877445776219</c:v>
                </c:pt>
                <c:pt idx="10">
                  <c:v>2.104682569641013</c:v>
                </c:pt>
                <c:pt idx="11">
                  <c:v>2.2083418600012892</c:v>
                </c:pt>
                <c:pt idx="12">
                  <c:v>2.3114249711744757</c:v>
                </c:pt>
                <c:pt idx="13">
                  <c:v>2.4138985514501061</c:v>
                </c:pt>
                <c:pt idx="14">
                  <c:v>2.5157354407594084</c:v>
                </c:pt>
                <c:pt idx="15">
                  <c:v>2.6169137469599693</c:v>
                </c:pt>
                <c:pt idx="16">
                  <c:v>2.7174160681176422</c:v>
                </c:pt>
                <c:pt idx="17">
                  <c:v>2.8172288354770343</c:v>
                </c:pt>
                <c:pt idx="18">
                  <c:v>2.9163417566267058</c:v>
                </c:pt>
                <c:pt idx="19">
                  <c:v>3.0147473421813467</c:v>
                </c:pt>
                <c:pt idx="20">
                  <c:v>3.1124405023448278</c:v>
                </c:pt>
                <c:pt idx="21">
                  <c:v>3.2094182021551143</c:v>
                </c:pt>
                <c:pt idx="22">
                  <c:v>3.3056791661745937</c:v>
                </c:pt>
                <c:pt idx="23">
                  <c:v>3.4012236249774364</c:v>
                </c:pt>
                <c:pt idx="24">
                  <c:v>3.4960530970762971</c:v>
                </c:pt>
                <c:pt idx="25">
                  <c:v>3.5901702009844683</c:v>
                </c:pt>
                <c:pt idx="26">
                  <c:v>3.6835784929733206</c:v>
                </c:pt>
                <c:pt idx="27">
                  <c:v>3.7762823267957155</c:v>
                </c:pt>
                <c:pt idx="28">
                  <c:v>3.8682867322332815</c:v>
                </c:pt>
                <c:pt idx="29">
                  <c:v>3.9595973098122008</c:v>
                </c:pt>
                <c:pt idx="30">
                  <c:v>4.0502201394371848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90-4016-89F5-BF67670EB80C}"/>
            </c:ext>
          </c:extLst>
        </c:ser>
        <c:ser>
          <c:idx val="1"/>
          <c:order val="1"/>
          <c:tx>
            <c:strRef>
              <c:f>'SWR(f3&amp;fnew)'!$K$1</c:f>
              <c:strCache>
                <c:ptCount val="1"/>
                <c:pt idx="0">
                  <c:v>SWR(f3&amp;new)</c:v>
                </c:pt>
              </c:strCache>
            </c:strRef>
          </c:tx>
          <c:xVal>
            <c:numRef>
              <c:f>'SWR(f3&amp;fnew)'!$D$2:$D$32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2.65</c:v>
                </c:pt>
                <c:pt idx="7">
                  <c:v>2.7</c:v>
                </c:pt>
                <c:pt idx="8">
                  <c:v>2.73</c:v>
                </c:pt>
                <c:pt idx="9">
                  <c:v>2.7355740989999999</c:v>
                </c:pt>
                <c:pt idx="10">
                  <c:v>2.7389999999999999</c:v>
                </c:pt>
                <c:pt idx="11">
                  <c:v>2.74</c:v>
                </c:pt>
                <c:pt idx="12">
                  <c:v>2.75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4.0999999999999996</c:v>
                </c:pt>
                <c:pt idx="27">
                  <c:v>4.2</c:v>
                </c:pt>
                <c:pt idx="28">
                  <c:v>4.3</c:v>
                </c:pt>
                <c:pt idx="29">
                  <c:v>4.4000000000000004</c:v>
                </c:pt>
                <c:pt idx="30">
                  <c:v>4.5</c:v>
                </c:pt>
              </c:numCache>
            </c:numRef>
          </c:xVal>
          <c:yVal>
            <c:numRef>
              <c:f>'SWR(f3&amp;fnew)'!$K$2:$K$32</c:f>
              <c:numCache>
                <c:formatCode>General</c:formatCode>
                <c:ptCount val="31"/>
                <c:pt idx="0">
                  <c:v>3.607851988132063</c:v>
                </c:pt>
                <c:pt idx="1">
                  <c:v>2.1266896174879024</c:v>
                </c:pt>
                <c:pt idx="2">
                  <c:v>1.5461619138421083</c:v>
                </c:pt>
                <c:pt idx="3">
                  <c:v>1.2292402235332285</c:v>
                </c:pt>
                <c:pt idx="4">
                  <c:v>1.0275910299139612</c:v>
                </c:pt>
                <c:pt idx="5">
                  <c:v>1.127121782969031</c:v>
                </c:pt>
                <c:pt idx="6">
                  <c:v>1.2022761442419212</c:v>
                </c:pt>
                <c:pt idx="7">
                  <c:v>1.2763250548088594</c:v>
                </c:pt>
                <c:pt idx="8">
                  <c:v>1.3202532864761765</c:v>
                </c:pt>
                <c:pt idx="9">
                  <c:v>1.3283753346951799</c:v>
                </c:pt>
                <c:pt idx="10">
                  <c:v>1.3333611142873283</c:v>
                </c:pt>
                <c:pt idx="11">
                  <c:v>1.3348155586822268</c:v>
                </c:pt>
                <c:pt idx="12">
                  <c:v>1.3493383805379768</c:v>
                </c:pt>
                <c:pt idx="13">
                  <c:v>1.4213761141054639</c:v>
                </c:pt>
                <c:pt idx="14">
                  <c:v>1.5627271614816016</c:v>
                </c:pt>
                <c:pt idx="15">
                  <c:v>1.7007264710929237</c:v>
                </c:pt>
                <c:pt idx="16">
                  <c:v>1.8356524002231618</c:v>
                </c:pt>
                <c:pt idx="17">
                  <c:v>1.9677339442042996</c:v>
                </c:pt>
                <c:pt idx="18">
                  <c:v>2.0971638672623398</c:v>
                </c:pt>
                <c:pt idx="19">
                  <c:v>2.2241074759596611</c:v>
                </c:pt>
                <c:pt idx="20">
                  <c:v>2.3487087035713663</c:v>
                </c:pt>
                <c:pt idx="21">
                  <c:v>2.4710944643432557</c:v>
                </c:pt>
                <c:pt idx="22">
                  <c:v>2.5913778546706316</c:v>
                </c:pt>
                <c:pt idx="23">
                  <c:v>2.7096605621719418</c:v>
                </c:pt>
                <c:pt idx="24">
                  <c:v>2.8260347161302635</c:v>
                </c:pt>
                <c:pt idx="25">
                  <c:v>2.9405843347561507</c:v>
                </c:pt>
                <c:pt idx="26">
                  <c:v>3.0533864754512599</c:v>
                </c:pt>
                <c:pt idx="27">
                  <c:v>3.1645121622549315</c:v>
                </c:pt>
                <c:pt idx="28">
                  <c:v>3.2740271433588282</c:v>
                </c:pt>
                <c:pt idx="29">
                  <c:v>3.3819925170834915</c:v>
                </c:pt>
                <c:pt idx="30">
                  <c:v>3.4884652546524921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90-4016-89F5-BF67670EB80C}"/>
            </c:ext>
          </c:extLst>
        </c:ser>
        <c:ser>
          <c:idx val="2"/>
          <c:order val="2"/>
          <c:tx>
            <c:strRef>
              <c:f>'SWR(f3)'!$I$1</c:f>
              <c:strCache>
                <c:ptCount val="1"/>
                <c:pt idx="0">
                  <c:v>SWR(f3)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'SWR(f3)'!$D$2:$D$32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'SWR(f3)'!$I$2:$I$32</c:f>
              <c:numCache>
                <c:formatCode>General</c:formatCode>
                <c:ptCount val="31"/>
                <c:pt idx="0">
                  <c:v>7.0020289680914107</c:v>
                </c:pt>
                <c:pt idx="1">
                  <c:v>3.5295276992746434</c:v>
                </c:pt>
                <c:pt idx="2">
                  <c:v>2.3718477457790925</c:v>
                </c:pt>
                <c:pt idx="3">
                  <c:v>1.7928777161964338</c:v>
                </c:pt>
                <c:pt idx="4">
                  <c:v>1.4453951256983388</c:v>
                </c:pt>
                <c:pt idx="5">
                  <c:v>1.213658987164947</c:v>
                </c:pt>
                <c:pt idx="6">
                  <c:v>1.048065894525962</c:v>
                </c:pt>
                <c:pt idx="7">
                  <c:v>1.0824689317701732</c:v>
                </c:pt>
                <c:pt idx="8">
                  <c:v>1.2090077356586035</c:v>
                </c:pt>
                <c:pt idx="9">
                  <c:v>1.3338133665246397</c:v>
                </c:pt>
                <c:pt idx="10">
                  <c:v>1.4569412984410248</c:v>
                </c:pt>
                <c:pt idx="11">
                  <c:v>1.5784442136664181</c:v>
                </c:pt>
                <c:pt idx="12">
                  <c:v>1.6983721930150559</c:v>
                </c:pt>
                <c:pt idx="13">
                  <c:v>1.8167728899513922</c:v>
                </c:pt>
                <c:pt idx="14">
                  <c:v>1.9336916900732886</c:v>
                </c:pt>
                <c:pt idx="15">
                  <c:v>2.0491718574504536</c:v>
                </c:pt>
                <c:pt idx="16">
                  <c:v>2.1632546691142416</c:v>
                </c:pt>
                <c:pt idx="17">
                  <c:v>2.2759795388468365</c:v>
                </c:pt>
                <c:pt idx="18">
                  <c:v>2.3873841312889512</c:v>
                </c:pt>
                <c:pt idx="19">
                  <c:v>2.4975044672725963</c:v>
                </c:pt>
                <c:pt idx="20">
                  <c:v>2.6063750211870551</c:v>
                </c:pt>
                <c:pt idx="21">
                  <c:v>2.714028811099876</c:v>
                </c:pt>
                <c:pt idx="22">
                  <c:v>2.8204974822787743</c:v>
                </c:pt>
                <c:pt idx="23">
                  <c:v>2.9258113846935903</c:v>
                </c:pt>
                <c:pt idx="24">
                  <c:v>3.0299996450183246</c:v>
                </c:pt>
                <c:pt idx="25">
                  <c:v>3.1330902336012914</c:v>
                </c:pt>
                <c:pt idx="26">
                  <c:v>3.2351100268249717</c:v>
                </c:pt>
                <c:pt idx="27">
                  <c:v>3.3360848652363186</c:v>
                </c:pt>
                <c:pt idx="28">
                  <c:v>3.4360396077915958</c:v>
                </c:pt>
                <c:pt idx="29">
                  <c:v>3.534998182527354</c:v>
                </c:pt>
                <c:pt idx="30">
                  <c:v>3.6329836339401518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90-4016-89F5-BF67670EB80C}"/>
            </c:ext>
          </c:extLst>
        </c:ser>
        <c:ser>
          <c:idx val="0"/>
          <c:order val="3"/>
          <c:tx>
            <c:strRef>
              <c:f>'SWR(f7)'!$I$1</c:f>
              <c:strCache>
                <c:ptCount val="1"/>
                <c:pt idx="0">
                  <c:v>SWR(f7)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'SWR(f7)'!$D$2:$D$32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'SWR(f7)'!$I$2:$I$32</c:f>
              <c:numCache>
                <c:formatCode>General</c:formatCode>
                <c:ptCount val="31"/>
                <c:pt idx="0">
                  <c:v>76.446732983921493</c:v>
                </c:pt>
                <c:pt idx="1">
                  <c:v>20.891107646548406</c:v>
                </c:pt>
                <c:pt idx="2">
                  <c:v>10.088535935282215</c:v>
                </c:pt>
                <c:pt idx="3">
                  <c:v>6.1339331396106251</c:v>
                </c:pt>
                <c:pt idx="4">
                  <c:v>4.2240644225902608</c:v>
                </c:pt>
                <c:pt idx="5">
                  <c:v>3.1436564954604953</c:v>
                </c:pt>
                <c:pt idx="6">
                  <c:v>2.4663617192628964</c:v>
                </c:pt>
                <c:pt idx="7">
                  <c:v>2.0100092214170999</c:v>
                </c:pt>
                <c:pt idx="8">
                  <c:v>1.6856412784187524</c:v>
                </c:pt>
                <c:pt idx="9">
                  <c:v>1.4453951256983388</c:v>
                </c:pt>
                <c:pt idx="10">
                  <c:v>1.2615458667086381</c:v>
                </c:pt>
                <c:pt idx="11">
                  <c:v>1.1170717898949178</c:v>
                </c:pt>
                <c:pt idx="12">
                  <c:v>1.0010188828870143</c:v>
                </c:pt>
                <c:pt idx="13">
                  <c:v>1.1036815345210056</c:v>
                </c:pt>
                <c:pt idx="14">
                  <c:v>1.2090077356586035</c:v>
                </c:pt>
                <c:pt idx="15">
                  <c:v>1.3147230550729239</c:v>
                </c:pt>
                <c:pt idx="16">
                  <c:v>1.4206306818068231</c:v>
                </c:pt>
                <c:pt idx="17">
                  <c:v>1.5265672477005134</c:v>
                </c:pt>
                <c:pt idx="18">
                  <c:v>1.6323968929924222</c:v>
                </c:pt>
                <c:pt idx="19">
                  <c:v>1.7380065035701178</c:v>
                </c:pt>
                <c:pt idx="20">
                  <c:v>1.8433018625565896</c:v>
                </c:pt>
                <c:pt idx="21">
                  <c:v>1.9482045211463199</c:v>
                </c:pt>
                <c:pt idx="22">
                  <c:v>2.052649239441569</c:v>
                </c:pt>
                <c:pt idx="23">
                  <c:v>2.1565818821403302</c:v>
                </c:pt>
                <c:pt idx="24">
                  <c:v>2.2599576795359901</c:v>
                </c:pt>
                <c:pt idx="25">
                  <c:v>2.3627397836883324</c:v>
                </c:pt>
                <c:pt idx="26">
                  <c:v>2.4648980644422536</c:v>
                </c:pt>
                <c:pt idx="27">
                  <c:v>2.5664081013741389</c:v>
                </c:pt>
                <c:pt idx="28">
                  <c:v>2.6672503365861995</c:v>
                </c:pt>
                <c:pt idx="29">
                  <c:v>2.7674093601688399</c:v>
                </c:pt>
                <c:pt idx="30">
                  <c:v>2.8668733055712625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90-4016-89F5-BF67670EB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418383"/>
        <c:axId val="1106418799"/>
      </c:scatterChart>
      <c:valAx>
        <c:axId val="1106418383"/>
        <c:scaling>
          <c:orientation val="minMax"/>
          <c:max val="4.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6418799"/>
        <c:crosses val="autoZero"/>
        <c:crossBetween val="midCat"/>
      </c:valAx>
      <c:valAx>
        <c:axId val="1106418799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6418383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'SWR(f3)'!$I$1</c:f>
              <c:strCache>
                <c:ptCount val="1"/>
                <c:pt idx="0">
                  <c:v>SWR(f3)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'SWR(f3)'!$D$2:$D$32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'SWR(f3)'!$I$2:$I$32</c:f>
              <c:numCache>
                <c:formatCode>General</c:formatCode>
                <c:ptCount val="31"/>
                <c:pt idx="0">
                  <c:v>7.0020289680914107</c:v>
                </c:pt>
                <c:pt idx="1">
                  <c:v>3.5295276992746434</c:v>
                </c:pt>
                <c:pt idx="2">
                  <c:v>2.3718477457790925</c:v>
                </c:pt>
                <c:pt idx="3">
                  <c:v>1.7928777161964338</c:v>
                </c:pt>
                <c:pt idx="4">
                  <c:v>1.4453951256983388</c:v>
                </c:pt>
                <c:pt idx="5">
                  <c:v>1.213658987164947</c:v>
                </c:pt>
                <c:pt idx="6">
                  <c:v>1.048065894525962</c:v>
                </c:pt>
                <c:pt idx="7">
                  <c:v>1.0824689317701732</c:v>
                </c:pt>
                <c:pt idx="8">
                  <c:v>1.2090077356586035</c:v>
                </c:pt>
                <c:pt idx="9">
                  <c:v>1.3338133665246397</c:v>
                </c:pt>
                <c:pt idx="10">
                  <c:v>1.4569412984410248</c:v>
                </c:pt>
                <c:pt idx="11">
                  <c:v>1.5784442136664181</c:v>
                </c:pt>
                <c:pt idx="12">
                  <c:v>1.6983721930150559</c:v>
                </c:pt>
                <c:pt idx="13">
                  <c:v>1.8167728899513922</c:v>
                </c:pt>
                <c:pt idx="14">
                  <c:v>1.9336916900732886</c:v>
                </c:pt>
                <c:pt idx="15">
                  <c:v>2.0491718574504536</c:v>
                </c:pt>
                <c:pt idx="16">
                  <c:v>2.1632546691142416</c:v>
                </c:pt>
                <c:pt idx="17">
                  <c:v>2.2759795388468365</c:v>
                </c:pt>
                <c:pt idx="18">
                  <c:v>2.3873841312889512</c:v>
                </c:pt>
                <c:pt idx="19">
                  <c:v>2.4975044672725963</c:v>
                </c:pt>
                <c:pt idx="20">
                  <c:v>2.6063750211870551</c:v>
                </c:pt>
                <c:pt idx="21">
                  <c:v>2.714028811099876</c:v>
                </c:pt>
                <c:pt idx="22">
                  <c:v>2.8204974822787743</c:v>
                </c:pt>
                <c:pt idx="23">
                  <c:v>2.9258113846935903</c:v>
                </c:pt>
                <c:pt idx="24">
                  <c:v>3.0299996450183246</c:v>
                </c:pt>
                <c:pt idx="25">
                  <c:v>3.1330902336012914</c:v>
                </c:pt>
                <c:pt idx="26">
                  <c:v>3.2351100268249717</c:v>
                </c:pt>
                <c:pt idx="27">
                  <c:v>3.3360848652363186</c:v>
                </c:pt>
                <c:pt idx="28">
                  <c:v>3.4360396077915958</c:v>
                </c:pt>
                <c:pt idx="29">
                  <c:v>3.534998182527354</c:v>
                </c:pt>
                <c:pt idx="30">
                  <c:v>3.6329836339401518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36-4A68-A762-B45AB4E06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418383"/>
        <c:axId val="1106418799"/>
      </c:scatterChart>
      <c:valAx>
        <c:axId val="1106418383"/>
        <c:scaling>
          <c:orientation val="minMax"/>
          <c:max val="4.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6418799"/>
        <c:crosses val="autoZero"/>
        <c:crossBetween val="midCat"/>
      </c:valAx>
      <c:valAx>
        <c:axId val="1106418799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6418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strRef>
              <c:f>'SWR(f1)'!$I$1</c:f>
              <c:strCache>
                <c:ptCount val="1"/>
                <c:pt idx="0">
                  <c:v>SWR(f1)</c:v>
                </c:pt>
              </c:strCache>
            </c:strRef>
          </c:tx>
          <c:xVal>
            <c:numRef>
              <c:f>'SWR(f1)'!$D$2:$D$32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'SWR(f1)'!$I$2:$I$32</c:f>
              <c:numCache>
                <c:formatCode>General</c:formatCode>
                <c:ptCount val="31"/>
                <c:pt idx="0">
                  <c:v>1.2615458667086381</c:v>
                </c:pt>
                <c:pt idx="1">
                  <c:v>1.1170717898949178</c:v>
                </c:pt>
                <c:pt idx="2">
                  <c:v>1.0010188828870143</c:v>
                </c:pt>
                <c:pt idx="3">
                  <c:v>1.1036815345210056</c:v>
                </c:pt>
                <c:pt idx="4">
                  <c:v>1.2090077356586035</c:v>
                </c:pt>
                <c:pt idx="5">
                  <c:v>1.3147230550729239</c:v>
                </c:pt>
                <c:pt idx="6">
                  <c:v>1.4206306818068231</c:v>
                </c:pt>
                <c:pt idx="7">
                  <c:v>1.5265672477005134</c:v>
                </c:pt>
                <c:pt idx="8">
                  <c:v>1.6323968929924222</c:v>
                </c:pt>
                <c:pt idx="9">
                  <c:v>1.7380065035701178</c:v>
                </c:pt>
                <c:pt idx="10">
                  <c:v>1.8433018625565896</c:v>
                </c:pt>
                <c:pt idx="11">
                  <c:v>1.9482045211463199</c:v>
                </c:pt>
                <c:pt idx="12">
                  <c:v>2.052649239441569</c:v>
                </c:pt>
                <c:pt idx="13">
                  <c:v>2.1565818821403293</c:v>
                </c:pt>
                <c:pt idx="14">
                  <c:v>2.2599576795359901</c:v>
                </c:pt>
                <c:pt idx="15">
                  <c:v>2.3627397836883324</c:v>
                </c:pt>
                <c:pt idx="16">
                  <c:v>2.4648980644422536</c:v>
                </c:pt>
                <c:pt idx="17">
                  <c:v>2.5664081013741389</c:v>
                </c:pt>
                <c:pt idx="18">
                  <c:v>2.6672503365861995</c:v>
                </c:pt>
                <c:pt idx="19">
                  <c:v>2.7674093601688399</c:v>
                </c:pt>
                <c:pt idx="20">
                  <c:v>2.8668733055712625</c:v>
                </c:pt>
                <c:pt idx="21">
                  <c:v>2.9656333364038279</c:v>
                </c:pt>
                <c:pt idx="22">
                  <c:v>3.0636832096003852</c:v>
                </c:pt>
                <c:pt idx="23">
                  <c:v>3.1610189025896474</c:v>
                </c:pt>
                <c:pt idx="24">
                  <c:v>3.2576382943103432</c:v>
                </c:pt>
                <c:pt idx="25">
                  <c:v>3.3535408916692413</c:v>
                </c:pt>
                <c:pt idx="26">
                  <c:v>3.4487275944720959</c:v>
                </c:pt>
                <c:pt idx="27">
                  <c:v>3.5432004930230812</c:v>
                </c:pt>
                <c:pt idx="28">
                  <c:v>3.6369626935419959</c:v>
                </c:pt>
                <c:pt idx="29">
                  <c:v>3.7300181673315387</c:v>
                </c:pt>
                <c:pt idx="30">
                  <c:v>3.822371620272885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6A9-4CA3-8CE8-BF8B81F620CD}"/>
            </c:ext>
          </c:extLst>
        </c:ser>
        <c:ser>
          <c:idx val="3"/>
          <c:order val="1"/>
          <c:tx>
            <c:strRef>
              <c:f>'SWR(f2)'!$I$1</c:f>
              <c:strCache>
                <c:ptCount val="1"/>
                <c:pt idx="0">
                  <c:v>SWR(f2)</c:v>
                </c:pt>
              </c:strCache>
            </c:strRef>
          </c:tx>
          <c:xVal>
            <c:numRef>
              <c:f>'SWR(f2)'!$D$2:$D$32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'SWR(f2)'!$I$2:$I$32</c:f>
              <c:numCache>
                <c:formatCode>General</c:formatCode>
                <c:ptCount val="31"/>
                <c:pt idx="0">
                  <c:v>1.0512367963027787</c:v>
                </c:pt>
                <c:pt idx="1">
                  <c:v>1.1562821967654917</c:v>
                </c:pt>
                <c:pt idx="2">
                  <c:v>1.2618299189992341</c:v>
                </c:pt>
                <c:pt idx="3">
                  <c:v>1.3676637483551324</c:v>
                </c:pt>
                <c:pt idx="4">
                  <c:v>1.4736044224925735</c:v>
                </c:pt>
                <c:pt idx="5">
                  <c:v>1.5795029891244123</c:v>
                </c:pt>
                <c:pt idx="6">
                  <c:v>1.6852354943036143</c:v>
                </c:pt>
                <c:pt idx="7">
                  <c:v>1.7906987046657425</c:v>
                </c:pt>
                <c:pt idx="8">
                  <c:v>1.8958066398397539</c:v>
                </c:pt>
                <c:pt idx="9">
                  <c:v>2.0004877445776219</c:v>
                </c:pt>
                <c:pt idx="10">
                  <c:v>2.104682569641013</c:v>
                </c:pt>
                <c:pt idx="11">
                  <c:v>2.2083418600012892</c:v>
                </c:pt>
                <c:pt idx="12">
                  <c:v>2.3114249711744757</c:v>
                </c:pt>
                <c:pt idx="13">
                  <c:v>2.4138985514501061</c:v>
                </c:pt>
                <c:pt idx="14">
                  <c:v>2.5157354407594084</c:v>
                </c:pt>
                <c:pt idx="15">
                  <c:v>2.6169137469599693</c:v>
                </c:pt>
                <c:pt idx="16">
                  <c:v>2.7174160681176422</c:v>
                </c:pt>
                <c:pt idx="17">
                  <c:v>2.8172288354770343</c:v>
                </c:pt>
                <c:pt idx="18">
                  <c:v>2.9163417566267058</c:v>
                </c:pt>
                <c:pt idx="19">
                  <c:v>3.0147473421813467</c:v>
                </c:pt>
                <c:pt idx="20">
                  <c:v>3.1124405023448278</c:v>
                </c:pt>
                <c:pt idx="21">
                  <c:v>3.2094182021551143</c:v>
                </c:pt>
                <c:pt idx="22">
                  <c:v>3.3056791661745937</c:v>
                </c:pt>
                <c:pt idx="23">
                  <c:v>3.4012236249774364</c:v>
                </c:pt>
                <c:pt idx="24">
                  <c:v>3.4960530970762971</c:v>
                </c:pt>
                <c:pt idx="25">
                  <c:v>3.5901702009844683</c:v>
                </c:pt>
                <c:pt idx="26">
                  <c:v>3.6835784929733206</c:v>
                </c:pt>
                <c:pt idx="27">
                  <c:v>3.7762823267957155</c:v>
                </c:pt>
                <c:pt idx="28">
                  <c:v>3.8682867322332815</c:v>
                </c:pt>
                <c:pt idx="29">
                  <c:v>3.9595973098122008</c:v>
                </c:pt>
                <c:pt idx="30">
                  <c:v>4.0502201394371848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A9-4CA3-8CE8-BF8B81F620CD}"/>
            </c:ext>
          </c:extLst>
        </c:ser>
        <c:ser>
          <c:idx val="1"/>
          <c:order val="2"/>
          <c:tx>
            <c:strRef>
              <c:f>'SWR(f3&amp;fnew)'!$K$1</c:f>
              <c:strCache>
                <c:ptCount val="1"/>
                <c:pt idx="0">
                  <c:v>SWR(f3&amp;new)</c:v>
                </c:pt>
              </c:strCache>
            </c:strRef>
          </c:tx>
          <c:xVal>
            <c:numRef>
              <c:f>'SWR(f3&amp;fnew)'!$D$2:$D$32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2.65</c:v>
                </c:pt>
                <c:pt idx="7">
                  <c:v>2.7</c:v>
                </c:pt>
                <c:pt idx="8">
                  <c:v>2.73</c:v>
                </c:pt>
                <c:pt idx="9">
                  <c:v>2.7355740989999999</c:v>
                </c:pt>
                <c:pt idx="10">
                  <c:v>2.7389999999999999</c:v>
                </c:pt>
                <c:pt idx="11">
                  <c:v>2.74</c:v>
                </c:pt>
                <c:pt idx="12">
                  <c:v>2.75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4.0999999999999996</c:v>
                </c:pt>
                <c:pt idx="27">
                  <c:v>4.2</c:v>
                </c:pt>
                <c:pt idx="28">
                  <c:v>4.3</c:v>
                </c:pt>
                <c:pt idx="29">
                  <c:v>4.4000000000000004</c:v>
                </c:pt>
                <c:pt idx="30">
                  <c:v>4.5</c:v>
                </c:pt>
              </c:numCache>
            </c:numRef>
          </c:xVal>
          <c:yVal>
            <c:numRef>
              <c:f>'SWR(f3&amp;fnew)'!$K$2:$K$32</c:f>
              <c:numCache>
                <c:formatCode>General</c:formatCode>
                <c:ptCount val="31"/>
                <c:pt idx="0">
                  <c:v>3.607851988132063</c:v>
                </c:pt>
                <c:pt idx="1">
                  <c:v>2.1266896174879024</c:v>
                </c:pt>
                <c:pt idx="2">
                  <c:v>1.5461619138421083</c:v>
                </c:pt>
                <c:pt idx="3">
                  <c:v>1.2292402235332285</c:v>
                </c:pt>
                <c:pt idx="4">
                  <c:v>1.0275910299139612</c:v>
                </c:pt>
                <c:pt idx="5">
                  <c:v>1.127121782969031</c:v>
                </c:pt>
                <c:pt idx="6">
                  <c:v>1.2022761442419212</c:v>
                </c:pt>
                <c:pt idx="7">
                  <c:v>1.2763250548088594</c:v>
                </c:pt>
                <c:pt idx="8">
                  <c:v>1.3202532864761765</c:v>
                </c:pt>
                <c:pt idx="9">
                  <c:v>1.3283753346951799</c:v>
                </c:pt>
                <c:pt idx="10">
                  <c:v>1.3333611142873283</c:v>
                </c:pt>
                <c:pt idx="11">
                  <c:v>1.3348155586822268</c:v>
                </c:pt>
                <c:pt idx="12">
                  <c:v>1.3493383805379768</c:v>
                </c:pt>
                <c:pt idx="13">
                  <c:v>1.4213761141054639</c:v>
                </c:pt>
                <c:pt idx="14">
                  <c:v>1.5627271614816016</c:v>
                </c:pt>
                <c:pt idx="15">
                  <c:v>1.7007264710929237</c:v>
                </c:pt>
                <c:pt idx="16">
                  <c:v>1.8356524002231618</c:v>
                </c:pt>
                <c:pt idx="17">
                  <c:v>1.9677339442042996</c:v>
                </c:pt>
                <c:pt idx="18">
                  <c:v>2.0971638672623398</c:v>
                </c:pt>
                <c:pt idx="19">
                  <c:v>2.2241074759596611</c:v>
                </c:pt>
                <c:pt idx="20">
                  <c:v>2.3487087035713663</c:v>
                </c:pt>
                <c:pt idx="21">
                  <c:v>2.4710944643432557</c:v>
                </c:pt>
                <c:pt idx="22">
                  <c:v>2.5913778546706316</c:v>
                </c:pt>
                <c:pt idx="23">
                  <c:v>2.7096605621719418</c:v>
                </c:pt>
                <c:pt idx="24">
                  <c:v>2.8260347161302635</c:v>
                </c:pt>
                <c:pt idx="25">
                  <c:v>2.9405843347561507</c:v>
                </c:pt>
                <c:pt idx="26">
                  <c:v>3.0533864754512599</c:v>
                </c:pt>
                <c:pt idx="27">
                  <c:v>3.1645121622549315</c:v>
                </c:pt>
                <c:pt idx="28">
                  <c:v>3.2740271433588282</c:v>
                </c:pt>
                <c:pt idx="29">
                  <c:v>3.3819925170834915</c:v>
                </c:pt>
                <c:pt idx="30">
                  <c:v>3.4884652546524921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6A9-4CA3-8CE8-BF8B81F620CD}"/>
            </c:ext>
          </c:extLst>
        </c:ser>
        <c:ser>
          <c:idx val="2"/>
          <c:order val="3"/>
          <c:tx>
            <c:strRef>
              <c:f>'SWR(f3)'!$I$1</c:f>
              <c:strCache>
                <c:ptCount val="1"/>
                <c:pt idx="0">
                  <c:v>SWR(f3)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'SWR(f3)'!$D$2:$D$32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'SWR(f3)'!$I$2:$I$32</c:f>
              <c:numCache>
                <c:formatCode>General</c:formatCode>
                <c:ptCount val="31"/>
                <c:pt idx="0">
                  <c:v>7.0020289680914107</c:v>
                </c:pt>
                <c:pt idx="1">
                  <c:v>3.5295276992746434</c:v>
                </c:pt>
                <c:pt idx="2">
                  <c:v>2.3718477457790925</c:v>
                </c:pt>
                <c:pt idx="3">
                  <c:v>1.7928777161964338</c:v>
                </c:pt>
                <c:pt idx="4">
                  <c:v>1.4453951256983388</c:v>
                </c:pt>
                <c:pt idx="5">
                  <c:v>1.213658987164947</c:v>
                </c:pt>
                <c:pt idx="6">
                  <c:v>1.048065894525962</c:v>
                </c:pt>
                <c:pt idx="7">
                  <c:v>1.0824689317701732</c:v>
                </c:pt>
                <c:pt idx="8">
                  <c:v>1.2090077356586035</c:v>
                </c:pt>
                <c:pt idx="9">
                  <c:v>1.3338133665246397</c:v>
                </c:pt>
                <c:pt idx="10">
                  <c:v>1.4569412984410248</c:v>
                </c:pt>
                <c:pt idx="11">
                  <c:v>1.5784442136664181</c:v>
                </c:pt>
                <c:pt idx="12">
                  <c:v>1.6983721930150559</c:v>
                </c:pt>
                <c:pt idx="13">
                  <c:v>1.8167728899513922</c:v>
                </c:pt>
                <c:pt idx="14">
                  <c:v>1.9336916900732886</c:v>
                </c:pt>
                <c:pt idx="15">
                  <c:v>2.0491718574504536</c:v>
                </c:pt>
                <c:pt idx="16">
                  <c:v>2.1632546691142416</c:v>
                </c:pt>
                <c:pt idx="17">
                  <c:v>2.2759795388468365</c:v>
                </c:pt>
                <c:pt idx="18">
                  <c:v>2.3873841312889512</c:v>
                </c:pt>
                <c:pt idx="19">
                  <c:v>2.4975044672725963</c:v>
                </c:pt>
                <c:pt idx="20">
                  <c:v>2.6063750211870551</c:v>
                </c:pt>
                <c:pt idx="21">
                  <c:v>2.714028811099876</c:v>
                </c:pt>
                <c:pt idx="22">
                  <c:v>2.8204974822787743</c:v>
                </c:pt>
                <c:pt idx="23">
                  <c:v>2.9258113846935903</c:v>
                </c:pt>
                <c:pt idx="24">
                  <c:v>3.0299996450183246</c:v>
                </c:pt>
                <c:pt idx="25">
                  <c:v>3.1330902336012914</c:v>
                </c:pt>
                <c:pt idx="26">
                  <c:v>3.2351100268249717</c:v>
                </c:pt>
                <c:pt idx="27">
                  <c:v>3.3360848652363186</c:v>
                </c:pt>
                <c:pt idx="28">
                  <c:v>3.4360396077915958</c:v>
                </c:pt>
                <c:pt idx="29">
                  <c:v>3.534998182527354</c:v>
                </c:pt>
                <c:pt idx="30">
                  <c:v>3.6329836339401518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6A9-4CA3-8CE8-BF8B81F620CD}"/>
            </c:ext>
          </c:extLst>
        </c:ser>
        <c:ser>
          <c:idx val="0"/>
          <c:order val="4"/>
          <c:tx>
            <c:strRef>
              <c:f>'SWR(f7)'!$I$1</c:f>
              <c:strCache>
                <c:ptCount val="1"/>
                <c:pt idx="0">
                  <c:v>SWR(f7)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'SWR(f7)'!$D$2:$D$32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'SWR(f7)'!$I$2:$I$32</c:f>
              <c:numCache>
                <c:formatCode>General</c:formatCode>
                <c:ptCount val="31"/>
                <c:pt idx="0">
                  <c:v>76.446732983921493</c:v>
                </c:pt>
                <c:pt idx="1">
                  <c:v>20.891107646548406</c:v>
                </c:pt>
                <c:pt idx="2">
                  <c:v>10.088535935282215</c:v>
                </c:pt>
                <c:pt idx="3">
                  <c:v>6.1339331396106251</c:v>
                </c:pt>
                <c:pt idx="4">
                  <c:v>4.2240644225902608</c:v>
                </c:pt>
                <c:pt idx="5">
                  <c:v>3.1436564954604953</c:v>
                </c:pt>
                <c:pt idx="6">
                  <c:v>2.4663617192628964</c:v>
                </c:pt>
                <c:pt idx="7">
                  <c:v>2.0100092214170999</c:v>
                </c:pt>
                <c:pt idx="8">
                  <c:v>1.6856412784187524</c:v>
                </c:pt>
                <c:pt idx="9">
                  <c:v>1.4453951256983388</c:v>
                </c:pt>
                <c:pt idx="10">
                  <c:v>1.2615458667086381</c:v>
                </c:pt>
                <c:pt idx="11">
                  <c:v>1.1170717898949178</c:v>
                </c:pt>
                <c:pt idx="12">
                  <c:v>1.0010188828870143</c:v>
                </c:pt>
                <c:pt idx="13">
                  <c:v>1.1036815345210056</c:v>
                </c:pt>
                <c:pt idx="14">
                  <c:v>1.2090077356586035</c:v>
                </c:pt>
                <c:pt idx="15">
                  <c:v>1.3147230550729239</c:v>
                </c:pt>
                <c:pt idx="16">
                  <c:v>1.4206306818068231</c:v>
                </c:pt>
                <c:pt idx="17">
                  <c:v>1.5265672477005134</c:v>
                </c:pt>
                <c:pt idx="18">
                  <c:v>1.6323968929924222</c:v>
                </c:pt>
                <c:pt idx="19">
                  <c:v>1.7380065035701178</c:v>
                </c:pt>
                <c:pt idx="20">
                  <c:v>1.8433018625565896</c:v>
                </c:pt>
                <c:pt idx="21">
                  <c:v>1.9482045211463199</c:v>
                </c:pt>
                <c:pt idx="22">
                  <c:v>2.052649239441569</c:v>
                </c:pt>
                <c:pt idx="23">
                  <c:v>2.1565818821403302</c:v>
                </c:pt>
                <c:pt idx="24">
                  <c:v>2.2599576795359901</c:v>
                </c:pt>
                <c:pt idx="25">
                  <c:v>2.3627397836883324</c:v>
                </c:pt>
                <c:pt idx="26">
                  <c:v>2.4648980644422536</c:v>
                </c:pt>
                <c:pt idx="27">
                  <c:v>2.5664081013741389</c:v>
                </c:pt>
                <c:pt idx="28">
                  <c:v>2.6672503365861995</c:v>
                </c:pt>
                <c:pt idx="29">
                  <c:v>2.7674093601688399</c:v>
                </c:pt>
                <c:pt idx="30">
                  <c:v>2.8668733055712625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6A9-4CA3-8CE8-BF8B81F62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418383"/>
        <c:axId val="1106418799"/>
      </c:scatterChart>
      <c:valAx>
        <c:axId val="1106418383"/>
        <c:scaling>
          <c:orientation val="minMax"/>
          <c:max val="4.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6418799"/>
        <c:crosses val="autoZero"/>
        <c:crossBetween val="midCat"/>
      </c:valAx>
      <c:valAx>
        <c:axId val="1106418799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6418383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5"/>
          <c:order val="0"/>
          <c:tx>
            <c:strRef>
              <c:f>'SWR(f8)'!$I$1</c:f>
              <c:strCache>
                <c:ptCount val="1"/>
                <c:pt idx="0">
                  <c:v>SWR(f8)</c:v>
                </c:pt>
              </c:strCache>
            </c:strRef>
          </c:tx>
          <c:xVal>
            <c:numRef>
              <c:f>'SWR(f8)'!$D$2:$D$32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'SWR(f8)'!$I$2:$I$32</c:f>
              <c:numCache>
                <c:formatCode>General</c:formatCode>
                <c:ptCount val="31"/>
                <c:pt idx="0">
                  <c:v>6.1339331396106189</c:v>
                </c:pt>
                <c:pt idx="1">
                  <c:v>4.2240644225902573</c:v>
                </c:pt>
                <c:pt idx="2">
                  <c:v>3.143656495460498</c:v>
                </c:pt>
                <c:pt idx="3">
                  <c:v>2.4663617192628977</c:v>
                </c:pt>
                <c:pt idx="4">
                  <c:v>2.010009221417099</c:v>
                </c:pt>
                <c:pt idx="5">
                  <c:v>1.6856412784187524</c:v>
                </c:pt>
                <c:pt idx="6">
                  <c:v>1.4453951256983388</c:v>
                </c:pt>
                <c:pt idx="7">
                  <c:v>1.2615458667086394</c:v>
                </c:pt>
                <c:pt idx="8">
                  <c:v>1.1170717898949178</c:v>
                </c:pt>
                <c:pt idx="9">
                  <c:v>1.0010188828870143</c:v>
                </c:pt>
                <c:pt idx="10">
                  <c:v>1.103681534521006</c:v>
                </c:pt>
                <c:pt idx="11">
                  <c:v>1.2090077356586035</c:v>
                </c:pt>
                <c:pt idx="12">
                  <c:v>1.3147230550729239</c:v>
                </c:pt>
                <c:pt idx="13">
                  <c:v>1.4206306818068231</c:v>
                </c:pt>
                <c:pt idx="14">
                  <c:v>1.5265672477005134</c:v>
                </c:pt>
                <c:pt idx="15">
                  <c:v>1.6323968929924231</c:v>
                </c:pt>
                <c:pt idx="16">
                  <c:v>1.7380065035701178</c:v>
                </c:pt>
                <c:pt idx="17">
                  <c:v>1.8433018625565896</c:v>
                </c:pt>
                <c:pt idx="18">
                  <c:v>1.9482045211463199</c:v>
                </c:pt>
                <c:pt idx="19">
                  <c:v>2.052649239441569</c:v>
                </c:pt>
                <c:pt idx="20">
                  <c:v>2.1565818821403289</c:v>
                </c:pt>
                <c:pt idx="21">
                  <c:v>2.2599576795359901</c:v>
                </c:pt>
                <c:pt idx="22">
                  <c:v>2.3627397836883324</c:v>
                </c:pt>
                <c:pt idx="23">
                  <c:v>2.4648980644422536</c:v>
                </c:pt>
                <c:pt idx="24">
                  <c:v>2.5664081013741389</c:v>
                </c:pt>
                <c:pt idx="25">
                  <c:v>2.6672503365861995</c:v>
                </c:pt>
                <c:pt idx="26">
                  <c:v>2.7674093601688399</c:v>
                </c:pt>
                <c:pt idx="27">
                  <c:v>2.8668733055712625</c:v>
                </c:pt>
                <c:pt idx="28">
                  <c:v>2.9656333364038279</c:v>
                </c:pt>
                <c:pt idx="29">
                  <c:v>3.0636832096003852</c:v>
                </c:pt>
                <c:pt idx="30">
                  <c:v>3.1610189025896465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0C1-4475-A7C2-C596B3C46D14}"/>
            </c:ext>
          </c:extLst>
        </c:ser>
        <c:ser>
          <c:idx val="4"/>
          <c:order val="1"/>
          <c:tx>
            <c:strRef>
              <c:f>'SWR(f1)'!$I$1</c:f>
              <c:strCache>
                <c:ptCount val="1"/>
                <c:pt idx="0">
                  <c:v>SWR(f1)</c:v>
                </c:pt>
              </c:strCache>
            </c:strRef>
          </c:tx>
          <c:xVal>
            <c:numRef>
              <c:f>'SWR(f1)'!$D$2:$D$32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'SWR(f1)'!$I$2:$I$32</c:f>
              <c:numCache>
                <c:formatCode>General</c:formatCode>
                <c:ptCount val="31"/>
                <c:pt idx="0">
                  <c:v>1.2615458667086381</c:v>
                </c:pt>
                <c:pt idx="1">
                  <c:v>1.1170717898949178</c:v>
                </c:pt>
                <c:pt idx="2">
                  <c:v>1.0010188828870143</c:v>
                </c:pt>
                <c:pt idx="3">
                  <c:v>1.1036815345210056</c:v>
                </c:pt>
                <c:pt idx="4">
                  <c:v>1.2090077356586035</c:v>
                </c:pt>
                <c:pt idx="5">
                  <c:v>1.3147230550729239</c:v>
                </c:pt>
                <c:pt idx="6">
                  <c:v>1.4206306818068231</c:v>
                </c:pt>
                <c:pt idx="7">
                  <c:v>1.5265672477005134</c:v>
                </c:pt>
                <c:pt idx="8">
                  <c:v>1.6323968929924222</c:v>
                </c:pt>
                <c:pt idx="9">
                  <c:v>1.7380065035701178</c:v>
                </c:pt>
                <c:pt idx="10">
                  <c:v>1.8433018625565896</c:v>
                </c:pt>
                <c:pt idx="11">
                  <c:v>1.9482045211463199</c:v>
                </c:pt>
                <c:pt idx="12">
                  <c:v>2.052649239441569</c:v>
                </c:pt>
                <c:pt idx="13">
                  <c:v>2.1565818821403293</c:v>
                </c:pt>
                <c:pt idx="14">
                  <c:v>2.2599576795359901</c:v>
                </c:pt>
                <c:pt idx="15">
                  <c:v>2.3627397836883324</c:v>
                </c:pt>
                <c:pt idx="16">
                  <c:v>2.4648980644422536</c:v>
                </c:pt>
                <c:pt idx="17">
                  <c:v>2.5664081013741389</c:v>
                </c:pt>
                <c:pt idx="18">
                  <c:v>2.6672503365861995</c:v>
                </c:pt>
                <c:pt idx="19">
                  <c:v>2.7674093601688399</c:v>
                </c:pt>
                <c:pt idx="20">
                  <c:v>2.8668733055712625</c:v>
                </c:pt>
                <c:pt idx="21">
                  <c:v>2.9656333364038279</c:v>
                </c:pt>
                <c:pt idx="22">
                  <c:v>3.0636832096003852</c:v>
                </c:pt>
                <c:pt idx="23">
                  <c:v>3.1610189025896474</c:v>
                </c:pt>
                <c:pt idx="24">
                  <c:v>3.2576382943103432</c:v>
                </c:pt>
                <c:pt idx="25">
                  <c:v>3.3535408916692413</c:v>
                </c:pt>
                <c:pt idx="26">
                  <c:v>3.4487275944720959</c:v>
                </c:pt>
                <c:pt idx="27">
                  <c:v>3.5432004930230812</c:v>
                </c:pt>
                <c:pt idx="28">
                  <c:v>3.6369626935419959</c:v>
                </c:pt>
                <c:pt idx="29">
                  <c:v>3.7300181673315387</c:v>
                </c:pt>
                <c:pt idx="30">
                  <c:v>3.822371620272885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C1-4475-A7C2-C596B3C46D14}"/>
            </c:ext>
          </c:extLst>
        </c:ser>
        <c:ser>
          <c:idx val="3"/>
          <c:order val="2"/>
          <c:tx>
            <c:strRef>
              <c:f>'SWR(f2)'!$I$1</c:f>
              <c:strCache>
                <c:ptCount val="1"/>
                <c:pt idx="0">
                  <c:v>SWR(f2)</c:v>
                </c:pt>
              </c:strCache>
            </c:strRef>
          </c:tx>
          <c:xVal>
            <c:numRef>
              <c:f>'SWR(f2)'!$D$2:$D$32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'SWR(f2)'!$I$2:$I$32</c:f>
              <c:numCache>
                <c:formatCode>General</c:formatCode>
                <c:ptCount val="31"/>
                <c:pt idx="0">
                  <c:v>1.0512367963027787</c:v>
                </c:pt>
                <c:pt idx="1">
                  <c:v>1.1562821967654917</c:v>
                </c:pt>
                <c:pt idx="2">
                  <c:v>1.2618299189992341</c:v>
                </c:pt>
                <c:pt idx="3">
                  <c:v>1.3676637483551324</c:v>
                </c:pt>
                <c:pt idx="4">
                  <c:v>1.4736044224925735</c:v>
                </c:pt>
                <c:pt idx="5">
                  <c:v>1.5795029891244123</c:v>
                </c:pt>
                <c:pt idx="6">
                  <c:v>1.6852354943036143</c:v>
                </c:pt>
                <c:pt idx="7">
                  <c:v>1.7906987046657425</c:v>
                </c:pt>
                <c:pt idx="8">
                  <c:v>1.8958066398397539</c:v>
                </c:pt>
                <c:pt idx="9">
                  <c:v>2.0004877445776219</c:v>
                </c:pt>
                <c:pt idx="10">
                  <c:v>2.104682569641013</c:v>
                </c:pt>
                <c:pt idx="11">
                  <c:v>2.2083418600012892</c:v>
                </c:pt>
                <c:pt idx="12">
                  <c:v>2.3114249711744757</c:v>
                </c:pt>
                <c:pt idx="13">
                  <c:v>2.4138985514501061</c:v>
                </c:pt>
                <c:pt idx="14">
                  <c:v>2.5157354407594084</c:v>
                </c:pt>
                <c:pt idx="15">
                  <c:v>2.6169137469599693</c:v>
                </c:pt>
                <c:pt idx="16">
                  <c:v>2.7174160681176422</c:v>
                </c:pt>
                <c:pt idx="17">
                  <c:v>2.8172288354770343</c:v>
                </c:pt>
                <c:pt idx="18">
                  <c:v>2.9163417566267058</c:v>
                </c:pt>
                <c:pt idx="19">
                  <c:v>3.0147473421813467</c:v>
                </c:pt>
                <c:pt idx="20">
                  <c:v>3.1124405023448278</c:v>
                </c:pt>
                <c:pt idx="21">
                  <c:v>3.2094182021551143</c:v>
                </c:pt>
                <c:pt idx="22">
                  <c:v>3.3056791661745937</c:v>
                </c:pt>
                <c:pt idx="23">
                  <c:v>3.4012236249774364</c:v>
                </c:pt>
                <c:pt idx="24">
                  <c:v>3.4960530970762971</c:v>
                </c:pt>
                <c:pt idx="25">
                  <c:v>3.5901702009844683</c:v>
                </c:pt>
                <c:pt idx="26">
                  <c:v>3.6835784929733206</c:v>
                </c:pt>
                <c:pt idx="27">
                  <c:v>3.7762823267957155</c:v>
                </c:pt>
                <c:pt idx="28">
                  <c:v>3.8682867322332815</c:v>
                </c:pt>
                <c:pt idx="29">
                  <c:v>3.9595973098122008</c:v>
                </c:pt>
                <c:pt idx="30">
                  <c:v>4.0502201394371848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0C1-4475-A7C2-C596B3C46D14}"/>
            </c:ext>
          </c:extLst>
        </c:ser>
        <c:ser>
          <c:idx val="1"/>
          <c:order val="3"/>
          <c:tx>
            <c:strRef>
              <c:f>'SWR(f3&amp;fnew)'!$K$1</c:f>
              <c:strCache>
                <c:ptCount val="1"/>
                <c:pt idx="0">
                  <c:v>SWR(f3&amp;new)</c:v>
                </c:pt>
              </c:strCache>
            </c:strRef>
          </c:tx>
          <c:xVal>
            <c:numRef>
              <c:f>'SWR(f3&amp;fnew)'!$D$2:$D$32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2.65</c:v>
                </c:pt>
                <c:pt idx="7">
                  <c:v>2.7</c:v>
                </c:pt>
                <c:pt idx="8">
                  <c:v>2.73</c:v>
                </c:pt>
                <c:pt idx="9">
                  <c:v>2.7355740989999999</c:v>
                </c:pt>
                <c:pt idx="10">
                  <c:v>2.7389999999999999</c:v>
                </c:pt>
                <c:pt idx="11">
                  <c:v>2.74</c:v>
                </c:pt>
                <c:pt idx="12">
                  <c:v>2.75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4.0999999999999996</c:v>
                </c:pt>
                <c:pt idx="27">
                  <c:v>4.2</c:v>
                </c:pt>
                <c:pt idx="28">
                  <c:v>4.3</c:v>
                </c:pt>
                <c:pt idx="29">
                  <c:v>4.4000000000000004</c:v>
                </c:pt>
                <c:pt idx="30">
                  <c:v>4.5</c:v>
                </c:pt>
              </c:numCache>
            </c:numRef>
          </c:xVal>
          <c:yVal>
            <c:numRef>
              <c:f>'SWR(f3&amp;fnew)'!$K$2:$K$32</c:f>
              <c:numCache>
                <c:formatCode>General</c:formatCode>
                <c:ptCount val="31"/>
                <c:pt idx="0">
                  <c:v>3.607851988132063</c:v>
                </c:pt>
                <c:pt idx="1">
                  <c:v>2.1266896174879024</c:v>
                </c:pt>
                <c:pt idx="2">
                  <c:v>1.5461619138421083</c:v>
                </c:pt>
                <c:pt idx="3">
                  <c:v>1.2292402235332285</c:v>
                </c:pt>
                <c:pt idx="4">
                  <c:v>1.0275910299139612</c:v>
                </c:pt>
                <c:pt idx="5">
                  <c:v>1.127121782969031</c:v>
                </c:pt>
                <c:pt idx="6">
                  <c:v>1.2022761442419212</c:v>
                </c:pt>
                <c:pt idx="7">
                  <c:v>1.2763250548088594</c:v>
                </c:pt>
                <c:pt idx="8">
                  <c:v>1.3202532864761765</c:v>
                </c:pt>
                <c:pt idx="9">
                  <c:v>1.3283753346951799</c:v>
                </c:pt>
                <c:pt idx="10">
                  <c:v>1.3333611142873283</c:v>
                </c:pt>
                <c:pt idx="11">
                  <c:v>1.3348155586822268</c:v>
                </c:pt>
                <c:pt idx="12">
                  <c:v>1.3493383805379768</c:v>
                </c:pt>
                <c:pt idx="13">
                  <c:v>1.4213761141054639</c:v>
                </c:pt>
                <c:pt idx="14">
                  <c:v>1.5627271614816016</c:v>
                </c:pt>
                <c:pt idx="15">
                  <c:v>1.7007264710929237</c:v>
                </c:pt>
                <c:pt idx="16">
                  <c:v>1.8356524002231618</c:v>
                </c:pt>
                <c:pt idx="17">
                  <c:v>1.9677339442042996</c:v>
                </c:pt>
                <c:pt idx="18">
                  <c:v>2.0971638672623398</c:v>
                </c:pt>
                <c:pt idx="19">
                  <c:v>2.2241074759596611</c:v>
                </c:pt>
                <c:pt idx="20">
                  <c:v>2.3487087035713663</c:v>
                </c:pt>
                <c:pt idx="21">
                  <c:v>2.4710944643432557</c:v>
                </c:pt>
                <c:pt idx="22">
                  <c:v>2.5913778546706316</c:v>
                </c:pt>
                <c:pt idx="23">
                  <c:v>2.7096605621719418</c:v>
                </c:pt>
                <c:pt idx="24">
                  <c:v>2.8260347161302635</c:v>
                </c:pt>
                <c:pt idx="25">
                  <c:v>2.9405843347561507</c:v>
                </c:pt>
                <c:pt idx="26">
                  <c:v>3.0533864754512599</c:v>
                </c:pt>
                <c:pt idx="27">
                  <c:v>3.1645121622549315</c:v>
                </c:pt>
                <c:pt idx="28">
                  <c:v>3.2740271433588282</c:v>
                </c:pt>
                <c:pt idx="29">
                  <c:v>3.3819925170834915</c:v>
                </c:pt>
                <c:pt idx="30">
                  <c:v>3.4884652546524921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0C1-4475-A7C2-C596B3C46D14}"/>
            </c:ext>
          </c:extLst>
        </c:ser>
        <c:ser>
          <c:idx val="2"/>
          <c:order val="4"/>
          <c:tx>
            <c:strRef>
              <c:f>'SWR(f3)'!$I$1</c:f>
              <c:strCache>
                <c:ptCount val="1"/>
                <c:pt idx="0">
                  <c:v>SWR(f3)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'SWR(f3)'!$D$2:$D$32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'SWR(f3)'!$I$2:$I$32</c:f>
              <c:numCache>
                <c:formatCode>General</c:formatCode>
                <c:ptCount val="31"/>
                <c:pt idx="0">
                  <c:v>7.0020289680914107</c:v>
                </c:pt>
                <c:pt idx="1">
                  <c:v>3.5295276992746434</c:v>
                </c:pt>
                <c:pt idx="2">
                  <c:v>2.3718477457790925</c:v>
                </c:pt>
                <c:pt idx="3">
                  <c:v>1.7928777161964338</c:v>
                </c:pt>
                <c:pt idx="4">
                  <c:v>1.4453951256983388</c:v>
                </c:pt>
                <c:pt idx="5">
                  <c:v>1.213658987164947</c:v>
                </c:pt>
                <c:pt idx="6">
                  <c:v>1.048065894525962</c:v>
                </c:pt>
                <c:pt idx="7">
                  <c:v>1.0824689317701732</c:v>
                </c:pt>
                <c:pt idx="8">
                  <c:v>1.2090077356586035</c:v>
                </c:pt>
                <c:pt idx="9">
                  <c:v>1.3338133665246397</c:v>
                </c:pt>
                <c:pt idx="10">
                  <c:v>1.4569412984410248</c:v>
                </c:pt>
                <c:pt idx="11">
                  <c:v>1.5784442136664181</c:v>
                </c:pt>
                <c:pt idx="12">
                  <c:v>1.6983721930150559</c:v>
                </c:pt>
                <c:pt idx="13">
                  <c:v>1.8167728899513922</c:v>
                </c:pt>
                <c:pt idx="14">
                  <c:v>1.9336916900732886</c:v>
                </c:pt>
                <c:pt idx="15">
                  <c:v>2.0491718574504536</c:v>
                </c:pt>
                <c:pt idx="16">
                  <c:v>2.1632546691142416</c:v>
                </c:pt>
                <c:pt idx="17">
                  <c:v>2.2759795388468365</c:v>
                </c:pt>
                <c:pt idx="18">
                  <c:v>2.3873841312889512</c:v>
                </c:pt>
                <c:pt idx="19">
                  <c:v>2.4975044672725963</c:v>
                </c:pt>
                <c:pt idx="20">
                  <c:v>2.6063750211870551</c:v>
                </c:pt>
                <c:pt idx="21">
                  <c:v>2.714028811099876</c:v>
                </c:pt>
                <c:pt idx="22">
                  <c:v>2.8204974822787743</c:v>
                </c:pt>
                <c:pt idx="23">
                  <c:v>2.9258113846935903</c:v>
                </c:pt>
                <c:pt idx="24">
                  <c:v>3.0299996450183246</c:v>
                </c:pt>
                <c:pt idx="25">
                  <c:v>3.1330902336012914</c:v>
                </c:pt>
                <c:pt idx="26">
                  <c:v>3.2351100268249717</c:v>
                </c:pt>
                <c:pt idx="27">
                  <c:v>3.3360848652363186</c:v>
                </c:pt>
                <c:pt idx="28">
                  <c:v>3.4360396077915958</c:v>
                </c:pt>
                <c:pt idx="29">
                  <c:v>3.534998182527354</c:v>
                </c:pt>
                <c:pt idx="30">
                  <c:v>3.6329836339401518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0C1-4475-A7C2-C596B3C46D14}"/>
            </c:ext>
          </c:extLst>
        </c:ser>
        <c:ser>
          <c:idx val="0"/>
          <c:order val="5"/>
          <c:tx>
            <c:strRef>
              <c:f>'SWR(f7)'!$I$1</c:f>
              <c:strCache>
                <c:ptCount val="1"/>
                <c:pt idx="0">
                  <c:v>SWR(f7)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'SWR(f7)'!$D$2:$D$32</c:f>
              <c:numCache>
                <c:formatCode>General</c:formatCode>
                <c:ptCount val="31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3.6</c:v>
                </c:pt>
                <c:pt idx="16">
                  <c:v>3.7</c:v>
                </c:pt>
                <c:pt idx="17">
                  <c:v>3.8</c:v>
                </c:pt>
                <c:pt idx="18">
                  <c:v>3.9</c:v>
                </c:pt>
                <c:pt idx="19">
                  <c:v>4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4.7</c:v>
                </c:pt>
                <c:pt idx="27">
                  <c:v>4.8</c:v>
                </c:pt>
                <c:pt idx="28">
                  <c:v>4.9000000000000004</c:v>
                </c:pt>
                <c:pt idx="29">
                  <c:v>5</c:v>
                </c:pt>
                <c:pt idx="30">
                  <c:v>5.0999999999999996</c:v>
                </c:pt>
              </c:numCache>
            </c:numRef>
          </c:xVal>
          <c:yVal>
            <c:numRef>
              <c:f>'SWR(f7)'!$I$2:$I$32</c:f>
              <c:numCache>
                <c:formatCode>General</c:formatCode>
                <c:ptCount val="31"/>
                <c:pt idx="0">
                  <c:v>76.446732983921493</c:v>
                </c:pt>
                <c:pt idx="1">
                  <c:v>20.891107646548406</c:v>
                </c:pt>
                <c:pt idx="2">
                  <c:v>10.088535935282215</c:v>
                </c:pt>
                <c:pt idx="3">
                  <c:v>6.1339331396106251</c:v>
                </c:pt>
                <c:pt idx="4">
                  <c:v>4.2240644225902608</c:v>
                </c:pt>
                <c:pt idx="5">
                  <c:v>3.1436564954604953</c:v>
                </c:pt>
                <c:pt idx="6">
                  <c:v>2.4663617192628964</c:v>
                </c:pt>
                <c:pt idx="7">
                  <c:v>2.0100092214170999</c:v>
                </c:pt>
                <c:pt idx="8">
                  <c:v>1.6856412784187524</c:v>
                </c:pt>
                <c:pt idx="9">
                  <c:v>1.4453951256983388</c:v>
                </c:pt>
                <c:pt idx="10">
                  <c:v>1.2615458667086381</c:v>
                </c:pt>
                <c:pt idx="11">
                  <c:v>1.1170717898949178</c:v>
                </c:pt>
                <c:pt idx="12">
                  <c:v>1.0010188828870143</c:v>
                </c:pt>
                <c:pt idx="13">
                  <c:v>1.1036815345210056</c:v>
                </c:pt>
                <c:pt idx="14">
                  <c:v>1.2090077356586035</c:v>
                </c:pt>
                <c:pt idx="15">
                  <c:v>1.3147230550729239</c:v>
                </c:pt>
                <c:pt idx="16">
                  <c:v>1.4206306818068231</c:v>
                </c:pt>
                <c:pt idx="17">
                  <c:v>1.5265672477005134</c:v>
                </c:pt>
                <c:pt idx="18">
                  <c:v>1.6323968929924222</c:v>
                </c:pt>
                <c:pt idx="19">
                  <c:v>1.7380065035701178</c:v>
                </c:pt>
                <c:pt idx="20">
                  <c:v>1.8433018625565896</c:v>
                </c:pt>
                <c:pt idx="21">
                  <c:v>1.9482045211463199</c:v>
                </c:pt>
                <c:pt idx="22">
                  <c:v>2.052649239441569</c:v>
                </c:pt>
                <c:pt idx="23">
                  <c:v>2.1565818821403302</c:v>
                </c:pt>
                <c:pt idx="24">
                  <c:v>2.2599576795359901</c:v>
                </c:pt>
                <c:pt idx="25">
                  <c:v>2.3627397836883324</c:v>
                </c:pt>
                <c:pt idx="26">
                  <c:v>2.4648980644422536</c:v>
                </c:pt>
                <c:pt idx="27">
                  <c:v>2.5664081013741389</c:v>
                </c:pt>
                <c:pt idx="28">
                  <c:v>2.6672503365861995</c:v>
                </c:pt>
                <c:pt idx="29">
                  <c:v>2.7674093601688399</c:v>
                </c:pt>
                <c:pt idx="30">
                  <c:v>2.8668733055712625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0C1-4475-A7C2-C596B3C46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418383"/>
        <c:axId val="1106418799"/>
      </c:scatterChart>
      <c:valAx>
        <c:axId val="1106418383"/>
        <c:scaling>
          <c:orientation val="minMax"/>
          <c:max val="4.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D/a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6418799"/>
        <c:crosses val="autoZero"/>
        <c:crossBetween val="midCat"/>
      </c:valAx>
      <c:valAx>
        <c:axId val="1106418799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SWR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6418383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51</xdr:row>
      <xdr:rowOff>47624</xdr:rowOff>
    </xdr:from>
    <xdr:to>
      <xdr:col>25</xdr:col>
      <xdr:colOff>571501</xdr:colOff>
      <xdr:row>51</xdr:row>
      <xdr:rowOff>114299</xdr:rowOff>
    </xdr:to>
    <xdr:sp macro="" textlink="">
      <xdr:nvSpPr>
        <xdr:cNvPr id="1100" name="正方形/長方形 1099">
          <a:extLst>
            <a:ext uri="{FF2B5EF4-FFF2-40B4-BE49-F238E27FC236}">
              <a16:creationId xmlns:a16="http://schemas.microsoft.com/office/drawing/2014/main" id="{E1D0A1FB-EC69-681D-201C-857E1DD75E59}"/>
            </a:ext>
          </a:extLst>
        </xdr:cNvPr>
        <xdr:cNvSpPr/>
      </xdr:nvSpPr>
      <xdr:spPr>
        <a:xfrm>
          <a:off x="24269700" y="13620749"/>
          <a:ext cx="1238251" cy="666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638174</xdr:colOff>
      <xdr:row>51</xdr:row>
      <xdr:rowOff>47625</xdr:rowOff>
    </xdr:from>
    <xdr:to>
      <xdr:col>26</xdr:col>
      <xdr:colOff>495299</xdr:colOff>
      <xdr:row>56</xdr:row>
      <xdr:rowOff>28575</xdr:rowOff>
    </xdr:to>
    <xdr:sp macro="" textlink="">
      <xdr:nvSpPr>
        <xdr:cNvPr id="1047" name="部分円 1046">
          <a:extLst>
            <a:ext uri="{FF2B5EF4-FFF2-40B4-BE49-F238E27FC236}">
              <a16:creationId xmlns:a16="http://schemas.microsoft.com/office/drawing/2014/main" id="{A3D71A97-0420-FDB2-C056-9602E5E5F680}"/>
            </a:ext>
          </a:extLst>
        </xdr:cNvPr>
        <xdr:cNvSpPr/>
      </xdr:nvSpPr>
      <xdr:spPr>
        <a:xfrm flipH="1">
          <a:off x="24888824" y="13620750"/>
          <a:ext cx="1228725" cy="1171575"/>
        </a:xfrm>
        <a:prstGeom prst="pie">
          <a:avLst>
            <a:gd name="adj1" fmla="val 5320067"/>
            <a:gd name="adj2" fmla="val 16200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133349</xdr:colOff>
      <xdr:row>51</xdr:row>
      <xdr:rowOff>47625</xdr:rowOff>
    </xdr:from>
    <xdr:to>
      <xdr:col>24</xdr:col>
      <xdr:colOff>676274</xdr:colOff>
      <xdr:row>56</xdr:row>
      <xdr:rowOff>28575</xdr:rowOff>
    </xdr:to>
    <xdr:sp macro="" textlink="">
      <xdr:nvSpPr>
        <xdr:cNvPr id="28" name="部分円 27">
          <a:extLst>
            <a:ext uri="{FF2B5EF4-FFF2-40B4-BE49-F238E27FC236}">
              <a16:creationId xmlns:a16="http://schemas.microsoft.com/office/drawing/2014/main" id="{BD7F978C-FF59-FE7A-CEAB-2631A3B0C4FC}"/>
            </a:ext>
          </a:extLst>
        </xdr:cNvPr>
        <xdr:cNvSpPr/>
      </xdr:nvSpPr>
      <xdr:spPr>
        <a:xfrm>
          <a:off x="23698199" y="13620750"/>
          <a:ext cx="1228725" cy="1171575"/>
        </a:xfrm>
        <a:prstGeom prst="pie">
          <a:avLst>
            <a:gd name="adj1" fmla="val 5320067"/>
            <a:gd name="adj2" fmla="val 16200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152399</xdr:colOff>
      <xdr:row>35</xdr:row>
      <xdr:rowOff>209549</xdr:rowOff>
    </xdr:from>
    <xdr:to>
      <xdr:col>23</xdr:col>
      <xdr:colOff>276224</xdr:colOff>
      <xdr:row>41</xdr:row>
      <xdr:rowOff>142874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66C84D61-EDF2-7E70-54A5-8D9E1002D8CD}"/>
            </a:ext>
          </a:extLst>
        </xdr:cNvPr>
        <xdr:cNvSpPr/>
      </xdr:nvSpPr>
      <xdr:spPr>
        <a:xfrm>
          <a:off x="21888449" y="9972674"/>
          <a:ext cx="1495425" cy="13620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485775</xdr:colOff>
      <xdr:row>25</xdr:row>
      <xdr:rowOff>142875</xdr:rowOff>
    </xdr:from>
    <xdr:to>
      <xdr:col>28</xdr:col>
      <xdr:colOff>533400</xdr:colOff>
      <xdr:row>34</xdr:row>
      <xdr:rowOff>66675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6F8506-2C55-CFBB-D0BD-8B90E9FC68B8}"/>
            </a:ext>
          </a:extLst>
        </xdr:cNvPr>
        <xdr:cNvGrpSpPr/>
      </xdr:nvGrpSpPr>
      <xdr:grpSpPr>
        <a:xfrm>
          <a:off x="24050625" y="7524750"/>
          <a:ext cx="3476625" cy="2066925"/>
          <a:chOff x="-219075" y="171450"/>
          <a:chExt cx="3495675" cy="2066925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D365903E-9167-52A5-64AC-C92F829D2E17}"/>
              </a:ext>
            </a:extLst>
          </xdr:cNvPr>
          <xdr:cNvGrpSpPr/>
        </xdr:nvGrpSpPr>
        <xdr:grpSpPr>
          <a:xfrm>
            <a:off x="-219075" y="171450"/>
            <a:ext cx="3495675" cy="2066925"/>
            <a:chOff x="-219075" y="171450"/>
            <a:chExt cx="3495675" cy="2066925"/>
          </a:xfrm>
        </xdr:grpSpPr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C3876C5A-5E88-7A9C-D270-3A3DB3CE8BD4}"/>
                </a:ext>
              </a:extLst>
            </xdr:cNvPr>
            <xdr:cNvCxnSpPr/>
          </xdr:nvCxnSpPr>
          <xdr:spPr>
            <a:xfrm flipH="1">
              <a:off x="133350" y="876300"/>
              <a:ext cx="1228726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B8336EF7-3F4C-E4F6-5DA4-7482ADCAA0DB}"/>
                </a:ext>
              </a:extLst>
            </xdr:cNvPr>
            <xdr:cNvGrpSpPr/>
          </xdr:nvGrpSpPr>
          <xdr:grpSpPr>
            <a:xfrm>
              <a:off x="-219075" y="171450"/>
              <a:ext cx="3495675" cy="2066925"/>
              <a:chOff x="-219075" y="171450"/>
              <a:chExt cx="3495675" cy="2066925"/>
            </a:xfrm>
          </xdr:grpSpPr>
          <xdr:sp macro="" textlink="">
            <xdr:nvSpPr>
              <xdr:cNvPr id="12" name="テキスト ボックス 16">
                <a:extLst>
                  <a:ext uri="{FF2B5EF4-FFF2-40B4-BE49-F238E27FC236}">
                    <a16:creationId xmlns:a16="http://schemas.microsoft.com/office/drawing/2014/main" id="{2795160B-4A8B-73A9-A04A-B02A2609FEDE}"/>
                  </a:ext>
                </a:extLst>
              </xdr:cNvPr>
              <xdr:cNvSpPr txBox="1"/>
            </xdr:nvSpPr>
            <xdr:spPr>
              <a:xfrm>
                <a:off x="219075" y="771525"/>
                <a:ext cx="1019175" cy="5524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pPr algn="ctr"/>
                <a:r>
                  <a:rPr lang="en-US" sz="1400" kern="100">
                    <a:solidFill>
                      <a:srgbClr val="000000"/>
                    </a:solidFill>
                    <a:effectLst/>
                    <a:ea typeface="游明朝" panose="02020400000000000000" pitchFamily="18" charset="-128"/>
                    <a:cs typeface="Times New Roman" panose="02020603050405020304" pitchFamily="18" charset="0"/>
                  </a:rPr>
                  <a:t>a</a:t>
                </a:r>
                <a:endParaRPr lang="ja-JP" sz="1050" kern="100">
                  <a:effectLst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3" name="テキスト ボックス 17">
                <a:extLst>
                  <a:ext uri="{FF2B5EF4-FFF2-40B4-BE49-F238E27FC236}">
                    <a16:creationId xmlns:a16="http://schemas.microsoft.com/office/drawing/2014/main" id="{099D0C90-A70A-F1FE-66F8-BCD42E84C0C5}"/>
                  </a:ext>
                </a:extLst>
              </xdr:cNvPr>
              <xdr:cNvSpPr txBox="1"/>
            </xdr:nvSpPr>
            <xdr:spPr>
              <a:xfrm>
                <a:off x="1762125" y="1619250"/>
                <a:ext cx="1019175" cy="619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pPr algn="ctr"/>
                <a:r>
                  <a:rPr lang="en-US" sz="1400" kern="100">
                    <a:solidFill>
                      <a:srgbClr val="000000"/>
                    </a:solidFill>
                    <a:effectLst/>
                    <a:ea typeface="游明朝" panose="02020400000000000000" pitchFamily="18" charset="-128"/>
                    <a:cs typeface="Times New Roman" panose="02020603050405020304" pitchFamily="18" charset="0"/>
                  </a:rPr>
                  <a:t>D</a:t>
                </a:r>
                <a:endParaRPr lang="ja-JP" sz="1050" kern="100">
                  <a:effectLst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4" name="テキスト ボックス 21">
                <a:extLst>
                  <a:ext uri="{FF2B5EF4-FFF2-40B4-BE49-F238E27FC236}">
                    <a16:creationId xmlns:a16="http://schemas.microsoft.com/office/drawing/2014/main" id="{4E49BC04-80C3-23A4-C80D-3BD70DB1B0F0}"/>
                  </a:ext>
                </a:extLst>
              </xdr:cNvPr>
              <xdr:cNvSpPr txBox="1"/>
            </xdr:nvSpPr>
            <xdr:spPr>
              <a:xfrm>
                <a:off x="-219075" y="923925"/>
                <a:ext cx="600075" cy="6381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pPr algn="ctr"/>
                <a:r>
                  <a:rPr lang="en-US" sz="1400" kern="100">
                    <a:solidFill>
                      <a:srgbClr val="000000"/>
                    </a:solidFill>
                    <a:effectLst/>
                    <a:ea typeface="游明朝" panose="02020400000000000000" pitchFamily="18" charset="-128"/>
                    <a:cs typeface="Times New Roman" panose="02020603050405020304" pitchFamily="18" charset="0"/>
                  </a:rPr>
                  <a:t>d</a:t>
                </a:r>
                <a:endParaRPr lang="ja-JP" sz="1050" kern="100">
                  <a:effectLst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15" name="グループ化 14">
                <a:extLst>
                  <a:ext uri="{FF2B5EF4-FFF2-40B4-BE49-F238E27FC236}">
                    <a16:creationId xmlns:a16="http://schemas.microsoft.com/office/drawing/2014/main" id="{20EA3856-D460-DD3B-BEBA-D18703097DFC}"/>
                  </a:ext>
                </a:extLst>
              </xdr:cNvPr>
              <xdr:cNvGrpSpPr/>
            </xdr:nvGrpSpPr>
            <xdr:grpSpPr>
              <a:xfrm>
                <a:off x="142875" y="381000"/>
                <a:ext cx="3133725" cy="1733550"/>
                <a:chOff x="142875" y="381000"/>
                <a:chExt cx="3133725" cy="1733550"/>
              </a:xfrm>
            </xdr:grpSpPr>
            <xdr:sp macro="" textlink="">
              <xdr:nvSpPr>
                <xdr:cNvPr id="17" name="楕円 16">
                  <a:extLst>
                    <a:ext uri="{FF2B5EF4-FFF2-40B4-BE49-F238E27FC236}">
                      <a16:creationId xmlns:a16="http://schemas.microsoft.com/office/drawing/2014/main" id="{29B572D1-6144-7B99-E5B8-2A82CC446720}"/>
                    </a:ext>
                  </a:extLst>
                </xdr:cNvPr>
                <xdr:cNvSpPr/>
              </xdr:nvSpPr>
              <xdr:spPr>
                <a:xfrm>
                  <a:off x="1285875" y="876300"/>
                  <a:ext cx="628650" cy="638175"/>
                </a:xfrm>
                <a:prstGeom prst="ellipse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8" name="楕円 17">
                  <a:extLst>
                    <a:ext uri="{FF2B5EF4-FFF2-40B4-BE49-F238E27FC236}">
                      <a16:creationId xmlns:a16="http://schemas.microsoft.com/office/drawing/2014/main" id="{CBD5D818-F762-36B6-01D8-D6A801608C71}"/>
                    </a:ext>
                  </a:extLst>
                </xdr:cNvPr>
                <xdr:cNvSpPr/>
              </xdr:nvSpPr>
              <xdr:spPr>
                <a:xfrm>
                  <a:off x="2647950" y="866775"/>
                  <a:ext cx="628650" cy="638175"/>
                </a:xfrm>
                <a:prstGeom prst="ellipse">
                  <a:avLst/>
                </a:prstGeom>
              </xdr:spPr>
              <xdr:style>
                <a:lnRef idx="2">
                  <a:schemeClr val="accent2">
                    <a:shade val="50000"/>
                  </a:schemeClr>
                </a:lnRef>
                <a:fillRef idx="1">
                  <a:schemeClr val="accent2"/>
                </a:fillRef>
                <a:effectRef idx="0">
                  <a:schemeClr val="accent2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/>
                <a:p>
                  <a:endParaRPr lang="ja-JP" altLang="en-US"/>
                </a:p>
              </xdr:txBody>
            </xdr:sp>
            <xdr:cxnSp macro="">
              <xdr:nvCxnSpPr>
                <xdr:cNvPr id="19" name="直線コネクタ 18">
                  <a:extLst>
                    <a:ext uri="{FF2B5EF4-FFF2-40B4-BE49-F238E27FC236}">
                      <a16:creationId xmlns:a16="http://schemas.microsoft.com/office/drawing/2014/main" id="{DABCBC8A-C111-9CF2-8169-7EC94BF416C7}"/>
                    </a:ext>
                  </a:extLst>
                </xdr:cNvPr>
                <xdr:cNvCxnSpPr/>
              </xdr:nvCxnSpPr>
              <xdr:spPr>
                <a:xfrm>
                  <a:off x="1609725" y="1609725"/>
                  <a:ext cx="0" cy="504825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0" name="直線コネクタ 19">
                  <a:extLst>
                    <a:ext uri="{FF2B5EF4-FFF2-40B4-BE49-F238E27FC236}">
                      <a16:creationId xmlns:a16="http://schemas.microsoft.com/office/drawing/2014/main" id="{0F02CD4C-B093-BBB4-5F27-5FFEA1A6036C}"/>
                    </a:ext>
                  </a:extLst>
                </xdr:cNvPr>
                <xdr:cNvCxnSpPr/>
              </xdr:nvCxnSpPr>
              <xdr:spPr>
                <a:xfrm>
                  <a:off x="2962275" y="1600200"/>
                  <a:ext cx="0" cy="504825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1" name="直線矢印コネクタ 20">
                  <a:extLst>
                    <a:ext uri="{FF2B5EF4-FFF2-40B4-BE49-F238E27FC236}">
                      <a16:creationId xmlns:a16="http://schemas.microsoft.com/office/drawing/2014/main" id="{813B6135-F198-AC58-CC5A-97A1C00CB01C}"/>
                    </a:ext>
                  </a:extLst>
                </xdr:cNvPr>
                <xdr:cNvCxnSpPr/>
              </xdr:nvCxnSpPr>
              <xdr:spPr>
                <a:xfrm>
                  <a:off x="1609725" y="1990725"/>
                  <a:ext cx="1362075" cy="0"/>
                </a:xfrm>
                <a:prstGeom prst="straightConnector1">
                  <a:avLst/>
                </a:prstGeom>
                <a:ln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2" name="直線コネクタ 21">
                  <a:extLst>
                    <a:ext uri="{FF2B5EF4-FFF2-40B4-BE49-F238E27FC236}">
                      <a16:creationId xmlns:a16="http://schemas.microsoft.com/office/drawing/2014/main" id="{7E29409C-173E-089D-3873-07F8A68F8CD4}"/>
                    </a:ext>
                  </a:extLst>
                </xdr:cNvPr>
                <xdr:cNvCxnSpPr/>
              </xdr:nvCxnSpPr>
              <xdr:spPr>
                <a:xfrm flipH="1">
                  <a:off x="142875" y="1524000"/>
                  <a:ext cx="1219202" cy="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3" name="直線コネクタ 22">
                  <a:extLst>
                    <a:ext uri="{FF2B5EF4-FFF2-40B4-BE49-F238E27FC236}">
                      <a16:creationId xmlns:a16="http://schemas.microsoft.com/office/drawing/2014/main" id="{DE195838-8776-8D66-2822-F19372A4F124}"/>
                    </a:ext>
                  </a:extLst>
                </xdr:cNvPr>
                <xdr:cNvCxnSpPr/>
              </xdr:nvCxnSpPr>
              <xdr:spPr>
                <a:xfrm>
                  <a:off x="1924050" y="381000"/>
                  <a:ext cx="0" cy="504825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" name="直線コネクタ 23">
                  <a:extLst>
                    <a:ext uri="{FF2B5EF4-FFF2-40B4-BE49-F238E27FC236}">
                      <a16:creationId xmlns:a16="http://schemas.microsoft.com/office/drawing/2014/main" id="{524C2B8A-A91E-0578-F90C-EF9635F60999}"/>
                    </a:ext>
                  </a:extLst>
                </xdr:cNvPr>
                <xdr:cNvCxnSpPr/>
              </xdr:nvCxnSpPr>
              <xdr:spPr>
                <a:xfrm>
                  <a:off x="2647950" y="400050"/>
                  <a:ext cx="0" cy="504825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6" name="テキスト ボックス 25">
                <a:extLst>
                  <a:ext uri="{FF2B5EF4-FFF2-40B4-BE49-F238E27FC236}">
                    <a16:creationId xmlns:a16="http://schemas.microsoft.com/office/drawing/2014/main" id="{7D71DCAA-FBCF-7DDF-5794-BAE0364584A1}"/>
                  </a:ext>
                </a:extLst>
              </xdr:cNvPr>
              <xdr:cNvSpPr txBox="1"/>
            </xdr:nvSpPr>
            <xdr:spPr>
              <a:xfrm>
                <a:off x="1781175" y="171450"/>
                <a:ext cx="1019175" cy="619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pPr algn="ctr"/>
                <a:r>
                  <a:rPr lang="en-US" sz="1400" kern="100">
                    <a:solidFill>
                      <a:srgbClr val="000000"/>
                    </a:solidFill>
                    <a:effectLst/>
                    <a:ea typeface="游明朝" panose="02020400000000000000" pitchFamily="18" charset="-128"/>
                    <a:cs typeface="Times New Roman" panose="02020603050405020304" pitchFamily="18" charset="0"/>
                  </a:rPr>
                  <a:t>GAP</a:t>
                </a:r>
                <a:endParaRPr lang="ja-JP" sz="1050" kern="100">
                  <a:effectLst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DB4DEE18-7B9D-2514-698D-7534E25E50FE}"/>
              </a:ext>
            </a:extLst>
          </xdr:cNvPr>
          <xdr:cNvGrpSpPr/>
        </xdr:nvGrpSpPr>
        <xdr:grpSpPr>
          <a:xfrm>
            <a:off x="171450" y="542925"/>
            <a:ext cx="2486025" cy="981075"/>
            <a:chOff x="171450" y="542925"/>
            <a:chExt cx="2486025" cy="981075"/>
          </a:xfrm>
        </xdr:grpSpPr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A25C5B1-B5E8-7EC9-3210-D1214B7B78AA}"/>
                </a:ext>
              </a:extLst>
            </xdr:cNvPr>
            <xdr:cNvCxnSpPr/>
          </xdr:nvCxnSpPr>
          <xdr:spPr>
            <a:xfrm flipH="1">
              <a:off x="581025" y="1209675"/>
              <a:ext cx="790575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直線矢印コネクタ 6">
              <a:extLst>
                <a:ext uri="{FF2B5EF4-FFF2-40B4-BE49-F238E27FC236}">
                  <a16:creationId xmlns:a16="http://schemas.microsoft.com/office/drawing/2014/main" id="{7DC7D8FA-CAB3-BC53-78DA-C93390A9ECA0}"/>
                </a:ext>
              </a:extLst>
            </xdr:cNvPr>
            <xdr:cNvCxnSpPr/>
          </xdr:nvCxnSpPr>
          <xdr:spPr>
            <a:xfrm>
              <a:off x="809625" y="866775"/>
              <a:ext cx="0" cy="352425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線矢印コネクタ 7">
              <a:extLst>
                <a:ext uri="{FF2B5EF4-FFF2-40B4-BE49-F238E27FC236}">
                  <a16:creationId xmlns:a16="http://schemas.microsoft.com/office/drawing/2014/main" id="{BE8426E7-8A25-EB99-4F34-1638CCCC82D3}"/>
                </a:ext>
              </a:extLst>
            </xdr:cNvPr>
            <xdr:cNvCxnSpPr/>
          </xdr:nvCxnSpPr>
          <xdr:spPr>
            <a:xfrm>
              <a:off x="171450" y="857250"/>
              <a:ext cx="0" cy="666750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直線矢印コネクタ 8">
              <a:extLst>
                <a:ext uri="{FF2B5EF4-FFF2-40B4-BE49-F238E27FC236}">
                  <a16:creationId xmlns:a16="http://schemas.microsoft.com/office/drawing/2014/main" id="{0A2B985F-6345-E752-C8FF-25BFD8A4C8EA}"/>
                </a:ext>
              </a:extLst>
            </xdr:cNvPr>
            <xdr:cNvCxnSpPr/>
          </xdr:nvCxnSpPr>
          <xdr:spPr>
            <a:xfrm>
              <a:off x="1914525" y="542925"/>
              <a:ext cx="742950" cy="0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27</xdr:col>
      <xdr:colOff>619125</xdr:colOff>
      <xdr:row>39</xdr:row>
      <xdr:rowOff>9524</xdr:rowOff>
    </xdr:from>
    <xdr:to>
      <xdr:col>33</xdr:col>
      <xdr:colOff>152399</xdr:colOff>
      <xdr:row>48</xdr:row>
      <xdr:rowOff>19050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EB177853-944B-795E-2C95-759BED10A914}"/>
            </a:ext>
          </a:extLst>
        </xdr:cNvPr>
        <xdr:cNvGrpSpPr/>
      </xdr:nvGrpSpPr>
      <xdr:grpSpPr>
        <a:xfrm>
          <a:off x="26927175" y="10725149"/>
          <a:ext cx="3648074" cy="2152651"/>
          <a:chOff x="16354425" y="2295524"/>
          <a:chExt cx="3648074" cy="2152651"/>
        </a:xfrm>
      </xdr:grpSpPr>
      <xdr:grpSp>
        <xdr:nvGrpSpPr>
          <xdr:cNvPr id="45" name="グループ化 44">
            <a:extLst>
              <a:ext uri="{FF2B5EF4-FFF2-40B4-BE49-F238E27FC236}">
                <a16:creationId xmlns:a16="http://schemas.microsoft.com/office/drawing/2014/main" id="{D0C8FA2D-FADA-24A6-0FE9-343A7E737EB2}"/>
              </a:ext>
            </a:extLst>
          </xdr:cNvPr>
          <xdr:cNvGrpSpPr/>
        </xdr:nvGrpSpPr>
        <xdr:grpSpPr>
          <a:xfrm>
            <a:off x="16354425" y="3086100"/>
            <a:ext cx="1476375" cy="1362075"/>
            <a:chOff x="0" y="0"/>
            <a:chExt cx="1476375" cy="1362075"/>
          </a:xfrm>
        </xdr:grpSpPr>
        <xdr:grpSp>
          <xdr:nvGrpSpPr>
            <xdr:cNvPr id="46" name="グループ化 45">
              <a:extLst>
                <a:ext uri="{FF2B5EF4-FFF2-40B4-BE49-F238E27FC236}">
                  <a16:creationId xmlns:a16="http://schemas.microsoft.com/office/drawing/2014/main" id="{76788CBB-12EA-BD7C-2DC8-1D719222A1EA}"/>
                </a:ext>
              </a:extLst>
            </xdr:cNvPr>
            <xdr:cNvGrpSpPr/>
          </xdr:nvGrpSpPr>
          <xdr:grpSpPr>
            <a:xfrm>
              <a:off x="0" y="0"/>
              <a:ext cx="1476375" cy="1362075"/>
              <a:chOff x="0" y="0"/>
              <a:chExt cx="1476375" cy="1362075"/>
            </a:xfrm>
          </xdr:grpSpPr>
          <xdr:sp macro="" textlink="">
            <xdr:nvSpPr>
              <xdr:cNvPr id="48" name="楕円 47">
                <a:extLst>
                  <a:ext uri="{FF2B5EF4-FFF2-40B4-BE49-F238E27FC236}">
                    <a16:creationId xmlns:a16="http://schemas.microsoft.com/office/drawing/2014/main" id="{A4237914-20CC-D7FD-89B1-CB1F2475DD1D}"/>
                  </a:ext>
                </a:extLst>
              </xdr:cNvPr>
              <xdr:cNvSpPr/>
            </xdr:nvSpPr>
            <xdr:spPr>
              <a:xfrm>
                <a:off x="0" y="0"/>
                <a:ext cx="1476375" cy="1362075"/>
              </a:xfrm>
              <a:prstGeom prst="ellipse">
                <a:avLst/>
              </a:prstGeom>
              <a:solidFill>
                <a:schemeClr val="bg2">
                  <a:lumMod val="75000"/>
                </a:schemeClr>
              </a:solidFill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49" name="楕円 48">
                <a:extLst>
                  <a:ext uri="{FF2B5EF4-FFF2-40B4-BE49-F238E27FC236}">
                    <a16:creationId xmlns:a16="http://schemas.microsoft.com/office/drawing/2014/main" id="{362DE42A-A9E8-326F-4E35-2C76042058AC}"/>
                  </a:ext>
                </a:extLst>
              </xdr:cNvPr>
              <xdr:cNvSpPr/>
            </xdr:nvSpPr>
            <xdr:spPr>
              <a:xfrm>
                <a:off x="171450" y="171450"/>
                <a:ext cx="1133475" cy="1038225"/>
              </a:xfrm>
              <a:prstGeom prst="ellipse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50" name="楕円 49">
                <a:extLst>
                  <a:ext uri="{FF2B5EF4-FFF2-40B4-BE49-F238E27FC236}">
                    <a16:creationId xmlns:a16="http://schemas.microsoft.com/office/drawing/2014/main" id="{95900B7D-9B3F-8FD5-9C7A-052430EF8F5E}"/>
                  </a:ext>
                </a:extLst>
              </xdr:cNvPr>
              <xdr:cNvSpPr/>
            </xdr:nvSpPr>
            <xdr:spPr>
              <a:xfrm>
                <a:off x="238125" y="228600"/>
                <a:ext cx="1000125" cy="914400"/>
              </a:xfrm>
              <a:prstGeom prst="ellipse">
                <a:avLst/>
              </a:prstGeom>
              <a:solidFill>
                <a:srgbClr val="C00000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51" name="直線矢印コネクタ 50">
                <a:extLst>
                  <a:ext uri="{FF2B5EF4-FFF2-40B4-BE49-F238E27FC236}">
                    <a16:creationId xmlns:a16="http://schemas.microsoft.com/office/drawing/2014/main" id="{8B9B7DC0-0735-E524-CA70-B3D7F96B0E59}"/>
                  </a:ext>
                </a:extLst>
              </xdr:cNvPr>
              <xdr:cNvCxnSpPr/>
            </xdr:nvCxnSpPr>
            <xdr:spPr>
              <a:xfrm flipH="1" flipV="1">
                <a:off x="384590" y="362511"/>
                <a:ext cx="339310" cy="332814"/>
              </a:xfrm>
              <a:prstGeom prst="straightConnector1">
                <a:avLst/>
              </a:prstGeom>
              <a:ln w="38100">
                <a:solidFill>
                  <a:schemeClr val="bg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7" name="テキスト ボックス 21">
              <a:extLst>
                <a:ext uri="{FF2B5EF4-FFF2-40B4-BE49-F238E27FC236}">
                  <a16:creationId xmlns:a16="http://schemas.microsoft.com/office/drawing/2014/main" id="{022A7776-9AB2-6507-B51F-7CE53D64A749}"/>
                </a:ext>
              </a:extLst>
            </xdr:cNvPr>
            <xdr:cNvSpPr txBox="1"/>
          </xdr:nvSpPr>
          <xdr:spPr>
            <a:xfrm>
              <a:off x="495300" y="276225"/>
              <a:ext cx="895350" cy="70485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/>
              <a:r>
                <a:rPr lang="en-US" sz="1200" kern="100">
                  <a:solidFill>
                    <a:srgbClr val="FFFFFF"/>
                  </a:solidFill>
                  <a:effectLst/>
                  <a:latin typeface="ＭＳ Ｐゴシック" panose="020B0600070205080204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a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52" name="グループ化 51">
            <a:extLst>
              <a:ext uri="{FF2B5EF4-FFF2-40B4-BE49-F238E27FC236}">
                <a16:creationId xmlns:a16="http://schemas.microsoft.com/office/drawing/2014/main" id="{4349D169-20D9-3EE1-2F93-FF5CC98B18D9}"/>
              </a:ext>
            </a:extLst>
          </xdr:cNvPr>
          <xdr:cNvGrpSpPr/>
        </xdr:nvGrpSpPr>
        <xdr:grpSpPr>
          <a:xfrm>
            <a:off x="17840325" y="3086100"/>
            <a:ext cx="1476375" cy="1362075"/>
            <a:chOff x="0" y="0"/>
            <a:chExt cx="1476375" cy="1362075"/>
          </a:xfrm>
        </xdr:grpSpPr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D5EF0BDB-C1E8-ADB4-90DE-598261F58A0D}"/>
                </a:ext>
              </a:extLst>
            </xdr:cNvPr>
            <xdr:cNvGrpSpPr/>
          </xdr:nvGrpSpPr>
          <xdr:grpSpPr>
            <a:xfrm>
              <a:off x="0" y="0"/>
              <a:ext cx="1476375" cy="1362075"/>
              <a:chOff x="0" y="0"/>
              <a:chExt cx="1476375" cy="1362075"/>
            </a:xfrm>
          </xdr:grpSpPr>
          <xdr:sp macro="" textlink="">
            <xdr:nvSpPr>
              <xdr:cNvPr id="55" name="楕円 54">
                <a:extLst>
                  <a:ext uri="{FF2B5EF4-FFF2-40B4-BE49-F238E27FC236}">
                    <a16:creationId xmlns:a16="http://schemas.microsoft.com/office/drawing/2014/main" id="{64A184CD-5CB6-465C-B41E-E2820EC76CFE}"/>
                  </a:ext>
                </a:extLst>
              </xdr:cNvPr>
              <xdr:cNvSpPr/>
            </xdr:nvSpPr>
            <xdr:spPr>
              <a:xfrm>
                <a:off x="0" y="0"/>
                <a:ext cx="1476375" cy="1362075"/>
              </a:xfrm>
              <a:prstGeom prst="ellipse">
                <a:avLst/>
              </a:prstGeom>
              <a:solidFill>
                <a:schemeClr val="bg2">
                  <a:lumMod val="75000"/>
                </a:schemeClr>
              </a:solidFill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56" name="楕円 55">
                <a:extLst>
                  <a:ext uri="{FF2B5EF4-FFF2-40B4-BE49-F238E27FC236}">
                    <a16:creationId xmlns:a16="http://schemas.microsoft.com/office/drawing/2014/main" id="{A529900C-1E08-FA4E-D7A6-7E74E16CFB9C}"/>
                  </a:ext>
                </a:extLst>
              </xdr:cNvPr>
              <xdr:cNvSpPr/>
            </xdr:nvSpPr>
            <xdr:spPr>
              <a:xfrm>
                <a:off x="171450" y="171450"/>
                <a:ext cx="1133475" cy="1038225"/>
              </a:xfrm>
              <a:prstGeom prst="ellipse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57" name="楕円 56">
                <a:extLst>
                  <a:ext uri="{FF2B5EF4-FFF2-40B4-BE49-F238E27FC236}">
                    <a16:creationId xmlns:a16="http://schemas.microsoft.com/office/drawing/2014/main" id="{84156D3B-840E-C3C5-32F8-38F2366FCEA6}"/>
                  </a:ext>
                </a:extLst>
              </xdr:cNvPr>
              <xdr:cNvSpPr/>
            </xdr:nvSpPr>
            <xdr:spPr>
              <a:xfrm>
                <a:off x="238125" y="228600"/>
                <a:ext cx="1000125" cy="914400"/>
              </a:xfrm>
              <a:prstGeom prst="ellipse">
                <a:avLst/>
              </a:prstGeom>
              <a:solidFill>
                <a:srgbClr val="C00000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58" name="直線矢印コネクタ 57">
                <a:extLst>
                  <a:ext uri="{FF2B5EF4-FFF2-40B4-BE49-F238E27FC236}">
                    <a16:creationId xmlns:a16="http://schemas.microsoft.com/office/drawing/2014/main" id="{B195147B-9FA4-25E4-C6A8-AE089306A8DE}"/>
                  </a:ext>
                </a:extLst>
              </xdr:cNvPr>
              <xdr:cNvCxnSpPr/>
            </xdr:nvCxnSpPr>
            <xdr:spPr>
              <a:xfrm flipH="1" flipV="1">
                <a:off x="384590" y="362511"/>
                <a:ext cx="339310" cy="332814"/>
              </a:xfrm>
              <a:prstGeom prst="straightConnector1">
                <a:avLst/>
              </a:prstGeom>
              <a:ln w="38100">
                <a:solidFill>
                  <a:schemeClr val="bg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4" name="テキスト ボックス 21">
              <a:extLst>
                <a:ext uri="{FF2B5EF4-FFF2-40B4-BE49-F238E27FC236}">
                  <a16:creationId xmlns:a16="http://schemas.microsoft.com/office/drawing/2014/main" id="{29D6D5C2-50B4-DA0D-B88A-870D79182F37}"/>
                </a:ext>
              </a:extLst>
            </xdr:cNvPr>
            <xdr:cNvSpPr txBox="1"/>
          </xdr:nvSpPr>
          <xdr:spPr>
            <a:xfrm>
              <a:off x="495300" y="276225"/>
              <a:ext cx="895350" cy="70485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/>
              <a:r>
                <a:rPr lang="en-US" sz="1200" kern="100">
                  <a:solidFill>
                    <a:srgbClr val="FFFFFF"/>
                  </a:solidFill>
                  <a:effectLst/>
                  <a:latin typeface="ＭＳ Ｐゴシック" panose="020B0600070205080204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a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59" name="吹き出し: 角を丸めた四角形 58">
            <a:extLst>
              <a:ext uri="{FF2B5EF4-FFF2-40B4-BE49-F238E27FC236}">
                <a16:creationId xmlns:a16="http://schemas.microsoft.com/office/drawing/2014/main" id="{7E1262AA-F321-DB69-8AD4-7C31BF53F27E}"/>
              </a:ext>
            </a:extLst>
          </xdr:cNvPr>
          <xdr:cNvSpPr/>
        </xdr:nvSpPr>
        <xdr:spPr>
          <a:xfrm>
            <a:off x="18449925" y="2343150"/>
            <a:ext cx="1238250" cy="371475"/>
          </a:xfrm>
          <a:prstGeom prst="wedgeRoundRectCallout">
            <a:avLst>
              <a:gd name="adj1" fmla="val -30171"/>
              <a:gd name="adj2" fmla="val 211224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sz="105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エナメル塗料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60" name="吹き出し: 角を丸めた四角形 59">
            <a:extLst>
              <a:ext uri="{FF2B5EF4-FFF2-40B4-BE49-F238E27FC236}">
                <a16:creationId xmlns:a16="http://schemas.microsoft.com/office/drawing/2014/main" id="{7CCAF531-2ABA-E384-F43C-3E862F45822D}"/>
              </a:ext>
            </a:extLst>
          </xdr:cNvPr>
          <xdr:cNvSpPr/>
        </xdr:nvSpPr>
        <xdr:spPr>
          <a:xfrm>
            <a:off x="16849725" y="2295524"/>
            <a:ext cx="1257300" cy="561975"/>
          </a:xfrm>
          <a:prstGeom prst="wedgeRoundRectCallout">
            <a:avLst>
              <a:gd name="adj1" fmla="val -27607"/>
              <a:gd name="adj2" fmla="val 107918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sz="110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熱収縮チューブ 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62" name="吹き出し: 角を丸めた四角形 61">
            <a:extLst>
              <a:ext uri="{FF2B5EF4-FFF2-40B4-BE49-F238E27FC236}">
                <a16:creationId xmlns:a16="http://schemas.microsoft.com/office/drawing/2014/main" id="{9F264313-9E5F-97D7-8812-7A268E5ABC63}"/>
              </a:ext>
            </a:extLst>
          </xdr:cNvPr>
          <xdr:cNvSpPr/>
        </xdr:nvSpPr>
        <xdr:spPr>
          <a:xfrm>
            <a:off x="19326224" y="2876550"/>
            <a:ext cx="676275" cy="485775"/>
          </a:xfrm>
          <a:prstGeom prst="wedgeRoundRectCallout">
            <a:avLst>
              <a:gd name="adj1" fmla="val -120312"/>
              <a:gd name="adj2" fmla="val 133999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altLang="en-US" sz="105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導線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22</xdr:col>
      <xdr:colOff>219075</xdr:colOff>
      <xdr:row>15</xdr:row>
      <xdr:rowOff>152400</xdr:rowOff>
    </xdr:from>
    <xdr:to>
      <xdr:col>27</xdr:col>
      <xdr:colOff>438149</xdr:colOff>
      <xdr:row>25</xdr:row>
      <xdr:rowOff>9525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6019694A-8DD7-5AE5-3ED4-11A250988879}"/>
            </a:ext>
          </a:extLst>
        </xdr:cNvPr>
        <xdr:cNvGrpSpPr/>
      </xdr:nvGrpSpPr>
      <xdr:grpSpPr>
        <a:xfrm>
          <a:off x="23098125" y="5153025"/>
          <a:ext cx="3648074" cy="2238375"/>
          <a:chOff x="16354425" y="2209800"/>
          <a:chExt cx="3648074" cy="2238375"/>
        </a:xfrm>
      </xdr:grpSpPr>
      <xdr:grpSp>
        <xdr:nvGrpSpPr>
          <xdr:cNvPr id="1024" name="グループ化 1023">
            <a:extLst>
              <a:ext uri="{FF2B5EF4-FFF2-40B4-BE49-F238E27FC236}">
                <a16:creationId xmlns:a16="http://schemas.microsoft.com/office/drawing/2014/main" id="{ED3E351F-9D69-AFD6-0349-F952C55CF5D1}"/>
              </a:ext>
            </a:extLst>
          </xdr:cNvPr>
          <xdr:cNvGrpSpPr/>
        </xdr:nvGrpSpPr>
        <xdr:grpSpPr>
          <a:xfrm>
            <a:off x="16354425" y="3086100"/>
            <a:ext cx="1476375" cy="1362075"/>
            <a:chOff x="0" y="0"/>
            <a:chExt cx="1476375" cy="1362075"/>
          </a:xfrm>
        </xdr:grpSpPr>
        <xdr:grpSp>
          <xdr:nvGrpSpPr>
            <xdr:cNvPr id="1039" name="グループ化 1038">
              <a:extLst>
                <a:ext uri="{FF2B5EF4-FFF2-40B4-BE49-F238E27FC236}">
                  <a16:creationId xmlns:a16="http://schemas.microsoft.com/office/drawing/2014/main" id="{A56592CF-4C84-2F38-BA1C-6DF46641D806}"/>
                </a:ext>
              </a:extLst>
            </xdr:cNvPr>
            <xdr:cNvGrpSpPr/>
          </xdr:nvGrpSpPr>
          <xdr:grpSpPr>
            <a:xfrm>
              <a:off x="0" y="0"/>
              <a:ext cx="1476375" cy="1362075"/>
              <a:chOff x="0" y="0"/>
              <a:chExt cx="1476375" cy="1362075"/>
            </a:xfrm>
          </xdr:grpSpPr>
          <xdr:sp macro="" textlink="">
            <xdr:nvSpPr>
              <xdr:cNvPr id="1041" name="楕円 1040">
                <a:extLst>
                  <a:ext uri="{FF2B5EF4-FFF2-40B4-BE49-F238E27FC236}">
                    <a16:creationId xmlns:a16="http://schemas.microsoft.com/office/drawing/2014/main" id="{E5A7BE7F-D9A6-5F75-7E97-E8612E10ED5B}"/>
                  </a:ext>
                </a:extLst>
              </xdr:cNvPr>
              <xdr:cNvSpPr/>
            </xdr:nvSpPr>
            <xdr:spPr>
              <a:xfrm>
                <a:off x="0" y="0"/>
                <a:ext cx="1476375" cy="1362075"/>
              </a:xfrm>
              <a:prstGeom prst="ellipse">
                <a:avLst/>
              </a:prstGeom>
              <a:solidFill>
                <a:schemeClr val="accent6">
                  <a:lumMod val="60000"/>
                  <a:lumOff val="40000"/>
                </a:schemeClr>
              </a:solidFill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42" name="楕円 1041">
                <a:extLst>
                  <a:ext uri="{FF2B5EF4-FFF2-40B4-BE49-F238E27FC236}">
                    <a16:creationId xmlns:a16="http://schemas.microsoft.com/office/drawing/2014/main" id="{E360DC2C-BAFD-1760-F23B-A9B270B1688D}"/>
                  </a:ext>
                </a:extLst>
              </xdr:cNvPr>
              <xdr:cNvSpPr/>
            </xdr:nvSpPr>
            <xdr:spPr>
              <a:xfrm>
                <a:off x="171450" y="171450"/>
                <a:ext cx="1133475" cy="1038225"/>
              </a:xfrm>
              <a:prstGeom prst="ellipse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43" name="楕円 1042">
                <a:extLst>
                  <a:ext uri="{FF2B5EF4-FFF2-40B4-BE49-F238E27FC236}">
                    <a16:creationId xmlns:a16="http://schemas.microsoft.com/office/drawing/2014/main" id="{825845FD-C4D8-ED50-8B33-E9E1E37CB200}"/>
                  </a:ext>
                </a:extLst>
              </xdr:cNvPr>
              <xdr:cNvSpPr/>
            </xdr:nvSpPr>
            <xdr:spPr>
              <a:xfrm>
                <a:off x="238125" y="228600"/>
                <a:ext cx="1000125" cy="914400"/>
              </a:xfrm>
              <a:prstGeom prst="ellipse">
                <a:avLst/>
              </a:prstGeom>
              <a:solidFill>
                <a:srgbClr val="C00000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1044" name="直線矢印コネクタ 1043">
                <a:extLst>
                  <a:ext uri="{FF2B5EF4-FFF2-40B4-BE49-F238E27FC236}">
                    <a16:creationId xmlns:a16="http://schemas.microsoft.com/office/drawing/2014/main" id="{32074EC8-4EDC-452E-FF63-CDFB7839BF05}"/>
                  </a:ext>
                </a:extLst>
              </xdr:cNvPr>
              <xdr:cNvCxnSpPr/>
            </xdr:nvCxnSpPr>
            <xdr:spPr>
              <a:xfrm flipH="1" flipV="1">
                <a:off x="384590" y="362511"/>
                <a:ext cx="339310" cy="332814"/>
              </a:xfrm>
              <a:prstGeom prst="straightConnector1">
                <a:avLst/>
              </a:prstGeom>
              <a:ln w="38100">
                <a:solidFill>
                  <a:schemeClr val="bg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40" name="テキスト ボックス 21">
              <a:extLst>
                <a:ext uri="{FF2B5EF4-FFF2-40B4-BE49-F238E27FC236}">
                  <a16:creationId xmlns:a16="http://schemas.microsoft.com/office/drawing/2014/main" id="{D8AA11D0-44F2-9427-46BC-C53C1770688D}"/>
                </a:ext>
              </a:extLst>
            </xdr:cNvPr>
            <xdr:cNvSpPr txBox="1"/>
          </xdr:nvSpPr>
          <xdr:spPr>
            <a:xfrm>
              <a:off x="495300" y="276225"/>
              <a:ext cx="895350" cy="70485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/>
              <a:r>
                <a:rPr lang="en-US" sz="1200" kern="100">
                  <a:solidFill>
                    <a:srgbClr val="FFFFFF"/>
                  </a:solidFill>
                  <a:effectLst/>
                  <a:latin typeface="ＭＳ Ｐゴシック" panose="020B0600070205080204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a=0.6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25" name="グループ化 1024">
            <a:extLst>
              <a:ext uri="{FF2B5EF4-FFF2-40B4-BE49-F238E27FC236}">
                <a16:creationId xmlns:a16="http://schemas.microsoft.com/office/drawing/2014/main" id="{57100F7D-B02B-58E6-1F24-7E537DF303F4}"/>
              </a:ext>
            </a:extLst>
          </xdr:cNvPr>
          <xdr:cNvGrpSpPr/>
        </xdr:nvGrpSpPr>
        <xdr:grpSpPr>
          <a:xfrm>
            <a:off x="17840325" y="3086100"/>
            <a:ext cx="1476375" cy="1362075"/>
            <a:chOff x="0" y="0"/>
            <a:chExt cx="1476375" cy="1362075"/>
          </a:xfrm>
        </xdr:grpSpPr>
        <xdr:grpSp>
          <xdr:nvGrpSpPr>
            <xdr:cNvPr id="1031" name="グループ化 1030">
              <a:extLst>
                <a:ext uri="{FF2B5EF4-FFF2-40B4-BE49-F238E27FC236}">
                  <a16:creationId xmlns:a16="http://schemas.microsoft.com/office/drawing/2014/main" id="{1D43872B-E54C-F87C-1CF2-7B39FF42B69B}"/>
                </a:ext>
              </a:extLst>
            </xdr:cNvPr>
            <xdr:cNvGrpSpPr/>
          </xdr:nvGrpSpPr>
          <xdr:grpSpPr>
            <a:xfrm>
              <a:off x="0" y="0"/>
              <a:ext cx="1476375" cy="1362075"/>
              <a:chOff x="0" y="0"/>
              <a:chExt cx="1476375" cy="1362075"/>
            </a:xfrm>
          </xdr:grpSpPr>
          <xdr:sp macro="" textlink="">
            <xdr:nvSpPr>
              <xdr:cNvPr id="1035" name="楕円 1034">
                <a:extLst>
                  <a:ext uri="{FF2B5EF4-FFF2-40B4-BE49-F238E27FC236}">
                    <a16:creationId xmlns:a16="http://schemas.microsoft.com/office/drawing/2014/main" id="{068756E9-1CDE-D3C4-FBBE-7E1B76FD29AC}"/>
                  </a:ext>
                </a:extLst>
              </xdr:cNvPr>
              <xdr:cNvSpPr/>
            </xdr:nvSpPr>
            <xdr:spPr>
              <a:xfrm>
                <a:off x="0" y="0"/>
                <a:ext cx="1476375" cy="1362075"/>
              </a:xfrm>
              <a:prstGeom prst="ellipse">
                <a:avLst/>
              </a:prstGeom>
              <a:solidFill>
                <a:schemeClr val="bg2">
                  <a:lumMod val="75000"/>
                </a:schemeClr>
              </a:solidFill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36" name="楕円 1035">
                <a:extLst>
                  <a:ext uri="{FF2B5EF4-FFF2-40B4-BE49-F238E27FC236}">
                    <a16:creationId xmlns:a16="http://schemas.microsoft.com/office/drawing/2014/main" id="{20CD1DE2-0017-627E-A161-B9F967DA5F6B}"/>
                  </a:ext>
                </a:extLst>
              </xdr:cNvPr>
              <xdr:cNvSpPr/>
            </xdr:nvSpPr>
            <xdr:spPr>
              <a:xfrm>
                <a:off x="171450" y="171450"/>
                <a:ext cx="1133475" cy="1038225"/>
              </a:xfrm>
              <a:prstGeom prst="ellipse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37" name="楕円 1036">
                <a:extLst>
                  <a:ext uri="{FF2B5EF4-FFF2-40B4-BE49-F238E27FC236}">
                    <a16:creationId xmlns:a16="http://schemas.microsoft.com/office/drawing/2014/main" id="{C38F44CB-4ED8-0877-BF7E-39D60B19577F}"/>
                  </a:ext>
                </a:extLst>
              </xdr:cNvPr>
              <xdr:cNvSpPr/>
            </xdr:nvSpPr>
            <xdr:spPr>
              <a:xfrm>
                <a:off x="238125" y="228600"/>
                <a:ext cx="1000125" cy="914400"/>
              </a:xfrm>
              <a:prstGeom prst="ellipse">
                <a:avLst/>
              </a:prstGeom>
              <a:solidFill>
                <a:srgbClr val="C00000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1038" name="直線矢印コネクタ 1037">
                <a:extLst>
                  <a:ext uri="{FF2B5EF4-FFF2-40B4-BE49-F238E27FC236}">
                    <a16:creationId xmlns:a16="http://schemas.microsoft.com/office/drawing/2014/main" id="{53DF5990-DCE7-400F-7072-257D77BAB0FA}"/>
                  </a:ext>
                </a:extLst>
              </xdr:cNvPr>
              <xdr:cNvCxnSpPr/>
            </xdr:nvCxnSpPr>
            <xdr:spPr>
              <a:xfrm flipH="1" flipV="1">
                <a:off x="384590" y="362511"/>
                <a:ext cx="339310" cy="332814"/>
              </a:xfrm>
              <a:prstGeom prst="straightConnector1">
                <a:avLst/>
              </a:prstGeom>
              <a:ln w="38100">
                <a:solidFill>
                  <a:schemeClr val="bg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32" name="テキスト ボックス 21">
              <a:extLst>
                <a:ext uri="{FF2B5EF4-FFF2-40B4-BE49-F238E27FC236}">
                  <a16:creationId xmlns:a16="http://schemas.microsoft.com/office/drawing/2014/main" id="{F9A611D4-A0B3-CC91-A9D9-E87AD4B4F4B6}"/>
                </a:ext>
              </a:extLst>
            </xdr:cNvPr>
            <xdr:cNvSpPr txBox="1"/>
          </xdr:nvSpPr>
          <xdr:spPr>
            <a:xfrm>
              <a:off x="495300" y="276225"/>
              <a:ext cx="895350" cy="70485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/>
              <a:r>
                <a:rPr lang="en-US" sz="1200" kern="100">
                  <a:solidFill>
                    <a:srgbClr val="FFFFFF"/>
                  </a:solidFill>
                  <a:effectLst/>
                  <a:latin typeface="ＭＳ Ｐゴシック" panose="020B0600070205080204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a=0.6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028" name="吹き出し: 角を丸めた四角形 1027">
            <a:extLst>
              <a:ext uri="{FF2B5EF4-FFF2-40B4-BE49-F238E27FC236}">
                <a16:creationId xmlns:a16="http://schemas.microsoft.com/office/drawing/2014/main" id="{355E297B-F686-BE64-38AC-65FAD92E2A64}"/>
              </a:ext>
            </a:extLst>
          </xdr:cNvPr>
          <xdr:cNvSpPr/>
        </xdr:nvSpPr>
        <xdr:spPr>
          <a:xfrm>
            <a:off x="18449925" y="2209800"/>
            <a:ext cx="1238250" cy="504825"/>
          </a:xfrm>
          <a:prstGeom prst="wedgeRoundRectCallout">
            <a:avLst>
              <a:gd name="adj1" fmla="val -27863"/>
              <a:gd name="adj2" fmla="val 167828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sz="105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エナメル塗料</a:t>
            </a:r>
            <a:endParaRPr lang="en-US" altLang="ja-JP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>
              <a:lnSpc>
                <a:spcPts val="1200"/>
              </a:lnSpc>
            </a:pPr>
            <a:r>
              <a:rPr lang="en-US" altLang="ja-JP" sz="105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t=0.025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029" name="吹き出し: 角を丸めた四角形 1028">
            <a:extLst>
              <a:ext uri="{FF2B5EF4-FFF2-40B4-BE49-F238E27FC236}">
                <a16:creationId xmlns:a16="http://schemas.microsoft.com/office/drawing/2014/main" id="{9B7E84BD-14D5-0913-E2AB-DC0D5D737424}"/>
              </a:ext>
            </a:extLst>
          </xdr:cNvPr>
          <xdr:cNvSpPr/>
        </xdr:nvSpPr>
        <xdr:spPr>
          <a:xfrm>
            <a:off x="16354425" y="2219325"/>
            <a:ext cx="1257300" cy="390525"/>
          </a:xfrm>
          <a:prstGeom prst="wedgeRoundRectCallout">
            <a:avLst>
              <a:gd name="adj1" fmla="val -23062"/>
              <a:gd name="adj2" fmla="val 227225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sz="110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熱収縮チューブ</a:t>
            </a:r>
            <a:endParaRPr lang="en-US" alt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>
              <a:lnSpc>
                <a:spcPts val="1200"/>
              </a:lnSpc>
            </a:pPr>
            <a:r>
              <a:rPr lang="en-US" altLang="ja-JP" sz="1400" b="1" kern="100">
                <a:solidFill>
                  <a:srgbClr val="FF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Φ1.5</a:t>
            </a:r>
            <a:r>
              <a:rPr lang="ja-JP" sz="1400" b="1" kern="100">
                <a:solidFill>
                  <a:srgbClr val="FF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1030" name="吹き出し: 角を丸めた四角形 1029">
            <a:extLst>
              <a:ext uri="{FF2B5EF4-FFF2-40B4-BE49-F238E27FC236}">
                <a16:creationId xmlns:a16="http://schemas.microsoft.com/office/drawing/2014/main" id="{810482FE-78D7-0B67-717B-36D9FE110337}"/>
              </a:ext>
            </a:extLst>
          </xdr:cNvPr>
          <xdr:cNvSpPr/>
        </xdr:nvSpPr>
        <xdr:spPr>
          <a:xfrm>
            <a:off x="19326224" y="2876550"/>
            <a:ext cx="676275" cy="485775"/>
          </a:xfrm>
          <a:prstGeom prst="wedgeRoundRectCallout">
            <a:avLst>
              <a:gd name="adj1" fmla="val -120312"/>
              <a:gd name="adj2" fmla="val 133999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altLang="en-US" sz="105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導線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25" name="吹き出し: 角を丸めた四角形 1124">
            <a:extLst>
              <a:ext uri="{FF2B5EF4-FFF2-40B4-BE49-F238E27FC236}">
                <a16:creationId xmlns:a16="http://schemas.microsoft.com/office/drawing/2014/main" id="{9ECD897F-483D-8B22-E419-A91548B839E3}"/>
              </a:ext>
            </a:extLst>
          </xdr:cNvPr>
          <xdr:cNvSpPr/>
        </xdr:nvSpPr>
        <xdr:spPr>
          <a:xfrm>
            <a:off x="17164050" y="2686050"/>
            <a:ext cx="1257300" cy="390525"/>
          </a:xfrm>
          <a:prstGeom prst="wedgeRoundRectCallout">
            <a:avLst>
              <a:gd name="adj1" fmla="val 27696"/>
              <a:gd name="adj2" fmla="val 110152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sz="110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熱収縮チューブ</a:t>
            </a:r>
            <a:endParaRPr lang="en-US" alt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>
              <a:lnSpc>
                <a:spcPts val="1200"/>
              </a:lnSpc>
            </a:pPr>
            <a:r>
              <a:rPr lang="en-US" altLang="ja-JP" sz="1400" b="1" kern="100">
                <a:solidFill>
                  <a:srgbClr val="FF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Φ1.5</a:t>
            </a:r>
            <a:r>
              <a:rPr lang="ja-JP" sz="1400" b="1" kern="100">
                <a:solidFill>
                  <a:srgbClr val="FF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 </a:t>
            </a:r>
          </a:p>
        </xdr:txBody>
      </xdr:sp>
    </xdr:grpSp>
    <xdr:clientData/>
  </xdr:twoCellAnchor>
  <xdr:twoCellAnchor>
    <xdr:from>
      <xdr:col>15</xdr:col>
      <xdr:colOff>657225</xdr:colOff>
      <xdr:row>20</xdr:row>
      <xdr:rowOff>133350</xdr:rowOff>
    </xdr:from>
    <xdr:to>
      <xdr:col>18</xdr:col>
      <xdr:colOff>76200</xdr:colOff>
      <xdr:row>26</xdr:row>
      <xdr:rowOff>66675</xdr:rowOff>
    </xdr:to>
    <xdr:grpSp>
      <xdr:nvGrpSpPr>
        <xdr:cNvPr id="1046" name="グループ化 1045">
          <a:extLst>
            <a:ext uri="{FF2B5EF4-FFF2-40B4-BE49-F238E27FC236}">
              <a16:creationId xmlns:a16="http://schemas.microsoft.com/office/drawing/2014/main" id="{AC89D350-3F50-AD37-74FF-795D2AAF6B67}"/>
            </a:ext>
          </a:extLst>
        </xdr:cNvPr>
        <xdr:cNvGrpSpPr/>
      </xdr:nvGrpSpPr>
      <xdr:grpSpPr>
        <a:xfrm>
          <a:off x="18735675" y="6324600"/>
          <a:ext cx="1476375" cy="1362075"/>
          <a:chOff x="0" y="0"/>
          <a:chExt cx="1476375" cy="1362075"/>
        </a:xfrm>
      </xdr:grpSpPr>
      <xdr:grpSp>
        <xdr:nvGrpSpPr>
          <xdr:cNvPr id="1057" name="グループ化 1056">
            <a:extLst>
              <a:ext uri="{FF2B5EF4-FFF2-40B4-BE49-F238E27FC236}">
                <a16:creationId xmlns:a16="http://schemas.microsoft.com/office/drawing/2014/main" id="{E34F3BA5-FA4C-7F03-395D-1226CE5621C7}"/>
              </a:ext>
            </a:extLst>
          </xdr:cNvPr>
          <xdr:cNvGrpSpPr/>
        </xdr:nvGrpSpPr>
        <xdr:grpSpPr>
          <a:xfrm>
            <a:off x="0" y="0"/>
            <a:ext cx="1476375" cy="1362075"/>
            <a:chOff x="0" y="0"/>
            <a:chExt cx="1476375" cy="1362075"/>
          </a:xfrm>
        </xdr:grpSpPr>
        <xdr:sp macro="" textlink="">
          <xdr:nvSpPr>
            <xdr:cNvPr id="1059" name="楕円 1058">
              <a:extLst>
                <a:ext uri="{FF2B5EF4-FFF2-40B4-BE49-F238E27FC236}">
                  <a16:creationId xmlns:a16="http://schemas.microsoft.com/office/drawing/2014/main" id="{7009E17C-9B34-8DE7-3344-4BBD4C1D8D5E}"/>
                </a:ext>
              </a:extLst>
            </xdr:cNvPr>
            <xdr:cNvSpPr/>
          </xdr:nvSpPr>
          <xdr:spPr>
            <a:xfrm>
              <a:off x="0" y="0"/>
              <a:ext cx="1476375" cy="1362075"/>
            </a:xfrm>
            <a:prstGeom prst="ellipse">
              <a:avLst/>
            </a:prstGeom>
            <a:solidFill>
              <a:schemeClr val="bg2">
                <a:lumMod val="75000"/>
              </a:schemeClr>
            </a:solidFill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060" name="楕円 1059">
              <a:extLst>
                <a:ext uri="{FF2B5EF4-FFF2-40B4-BE49-F238E27FC236}">
                  <a16:creationId xmlns:a16="http://schemas.microsoft.com/office/drawing/2014/main" id="{D4016774-B432-590F-BABF-7113E267D7B5}"/>
                </a:ext>
              </a:extLst>
            </xdr:cNvPr>
            <xdr:cNvSpPr/>
          </xdr:nvSpPr>
          <xdr:spPr>
            <a:xfrm>
              <a:off x="171450" y="171450"/>
              <a:ext cx="1133475" cy="1038225"/>
            </a:xfrm>
            <a:prstGeom prst="ellipse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061" name="楕円 1060">
              <a:extLst>
                <a:ext uri="{FF2B5EF4-FFF2-40B4-BE49-F238E27FC236}">
                  <a16:creationId xmlns:a16="http://schemas.microsoft.com/office/drawing/2014/main" id="{DB346606-9B6E-D75F-D8B8-511E385D785F}"/>
                </a:ext>
              </a:extLst>
            </xdr:cNvPr>
            <xdr:cNvSpPr/>
          </xdr:nvSpPr>
          <xdr:spPr>
            <a:xfrm>
              <a:off x="238125" y="228600"/>
              <a:ext cx="1000125" cy="914400"/>
            </a:xfrm>
            <a:prstGeom prst="ellipse">
              <a:avLst/>
            </a:prstGeom>
            <a:solidFill>
              <a:srgbClr val="C0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062" name="直線矢印コネクタ 1061">
              <a:extLst>
                <a:ext uri="{FF2B5EF4-FFF2-40B4-BE49-F238E27FC236}">
                  <a16:creationId xmlns:a16="http://schemas.microsoft.com/office/drawing/2014/main" id="{901695FC-1ABA-5E38-27B2-38DFFC15E64A}"/>
                </a:ext>
              </a:extLst>
            </xdr:cNvPr>
            <xdr:cNvCxnSpPr/>
          </xdr:nvCxnSpPr>
          <xdr:spPr>
            <a:xfrm flipH="1" flipV="1">
              <a:off x="384590" y="362511"/>
              <a:ext cx="339310" cy="332814"/>
            </a:xfrm>
            <a:prstGeom prst="straightConnector1">
              <a:avLst/>
            </a:prstGeom>
            <a:ln w="38100">
              <a:solidFill>
                <a:schemeClr val="bg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58" name="テキスト ボックス 21">
            <a:extLst>
              <a:ext uri="{FF2B5EF4-FFF2-40B4-BE49-F238E27FC236}">
                <a16:creationId xmlns:a16="http://schemas.microsoft.com/office/drawing/2014/main" id="{95DD2FAC-C97C-437F-B51A-B7FD306BADA4}"/>
              </a:ext>
            </a:extLst>
          </xdr:cNvPr>
          <xdr:cNvSpPr txBox="1"/>
        </xdr:nvSpPr>
        <xdr:spPr>
          <a:xfrm>
            <a:off x="495300" y="276225"/>
            <a:ext cx="895350" cy="70485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/>
            <a:r>
              <a:rPr lang="en-US" sz="1200" kern="100">
                <a:solidFill>
                  <a:srgbClr val="FFFFFF"/>
                </a:solidFill>
                <a:effectLst/>
                <a:latin typeface="ＭＳ Ｐゴシック" panose="020B0600070205080204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a=0.6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18</xdr:col>
      <xdr:colOff>85725</xdr:colOff>
      <xdr:row>21</xdr:row>
      <xdr:rowOff>66675</xdr:rowOff>
    </xdr:from>
    <xdr:to>
      <xdr:col>19</xdr:col>
      <xdr:colOff>533400</xdr:colOff>
      <xdr:row>25</xdr:row>
      <xdr:rowOff>152400</xdr:rowOff>
    </xdr:to>
    <xdr:grpSp>
      <xdr:nvGrpSpPr>
        <xdr:cNvPr id="1051" name="グループ化 1050">
          <a:extLst>
            <a:ext uri="{FF2B5EF4-FFF2-40B4-BE49-F238E27FC236}">
              <a16:creationId xmlns:a16="http://schemas.microsoft.com/office/drawing/2014/main" id="{CC9F9CA9-9EEC-34D7-6DCE-1CDFE6DE89B7}"/>
            </a:ext>
          </a:extLst>
        </xdr:cNvPr>
        <xdr:cNvGrpSpPr/>
      </xdr:nvGrpSpPr>
      <xdr:grpSpPr>
        <a:xfrm>
          <a:off x="20221575" y="6496050"/>
          <a:ext cx="1133475" cy="1038225"/>
          <a:chOff x="171450" y="171450"/>
          <a:chExt cx="1133475" cy="1038225"/>
        </a:xfrm>
      </xdr:grpSpPr>
      <xdr:sp macro="" textlink="">
        <xdr:nvSpPr>
          <xdr:cNvPr id="1054" name="楕円 1053">
            <a:extLst>
              <a:ext uri="{FF2B5EF4-FFF2-40B4-BE49-F238E27FC236}">
                <a16:creationId xmlns:a16="http://schemas.microsoft.com/office/drawing/2014/main" id="{58844C06-5D46-D628-447B-A68AF3405E84}"/>
              </a:ext>
            </a:extLst>
          </xdr:cNvPr>
          <xdr:cNvSpPr/>
        </xdr:nvSpPr>
        <xdr:spPr>
          <a:xfrm>
            <a:off x="171450" y="171450"/>
            <a:ext cx="1133475" cy="1038225"/>
          </a:xfrm>
          <a:prstGeom prst="ellipse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055" name="楕円 1054">
            <a:extLst>
              <a:ext uri="{FF2B5EF4-FFF2-40B4-BE49-F238E27FC236}">
                <a16:creationId xmlns:a16="http://schemas.microsoft.com/office/drawing/2014/main" id="{3A7D9E77-2446-0F8F-FE33-3E14BA5DBA5B}"/>
              </a:ext>
            </a:extLst>
          </xdr:cNvPr>
          <xdr:cNvSpPr/>
        </xdr:nvSpPr>
        <xdr:spPr>
          <a:xfrm>
            <a:off x="238125" y="228600"/>
            <a:ext cx="1000125" cy="914400"/>
          </a:xfrm>
          <a:prstGeom prst="ellipse">
            <a:avLst/>
          </a:prstGeom>
          <a:solidFill>
            <a:srgbClr val="C0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056" name="直線矢印コネクタ 1055">
            <a:extLst>
              <a:ext uri="{FF2B5EF4-FFF2-40B4-BE49-F238E27FC236}">
                <a16:creationId xmlns:a16="http://schemas.microsoft.com/office/drawing/2014/main" id="{3505B4BA-4DA5-1C5E-FAE0-7E941CDD5121}"/>
              </a:ext>
            </a:extLst>
          </xdr:cNvPr>
          <xdr:cNvCxnSpPr/>
        </xdr:nvCxnSpPr>
        <xdr:spPr>
          <a:xfrm flipH="1" flipV="1">
            <a:off x="384590" y="362511"/>
            <a:ext cx="339310" cy="332814"/>
          </a:xfrm>
          <a:prstGeom prst="straightConnector1">
            <a:avLst/>
          </a:prstGeom>
          <a:ln w="38100">
            <a:solidFill>
              <a:schemeClr val="bg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400050</xdr:colOff>
      <xdr:row>21</xdr:row>
      <xdr:rowOff>171450</xdr:rowOff>
    </xdr:from>
    <xdr:to>
      <xdr:col>19</xdr:col>
      <xdr:colOff>609600</xdr:colOff>
      <xdr:row>24</xdr:row>
      <xdr:rowOff>161925</xdr:rowOff>
    </xdr:to>
    <xdr:sp macro="" textlink="">
      <xdr:nvSpPr>
        <xdr:cNvPr id="1052" name="テキスト ボックス 21">
          <a:extLst>
            <a:ext uri="{FF2B5EF4-FFF2-40B4-BE49-F238E27FC236}">
              <a16:creationId xmlns:a16="http://schemas.microsoft.com/office/drawing/2014/main" id="{76C086D0-318F-F61C-6431-52ACC1C3D399}"/>
            </a:ext>
          </a:extLst>
        </xdr:cNvPr>
        <xdr:cNvSpPr txBox="1"/>
      </xdr:nvSpPr>
      <xdr:spPr>
        <a:xfrm>
          <a:off x="18145125" y="3981450"/>
          <a:ext cx="895350" cy="7048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sz="1200" kern="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a=0.6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9525</xdr:colOff>
      <xdr:row>17</xdr:row>
      <xdr:rowOff>104775</xdr:rowOff>
    </xdr:from>
    <xdr:to>
      <xdr:col>20</xdr:col>
      <xdr:colOff>561975</xdr:colOff>
      <xdr:row>19</xdr:row>
      <xdr:rowOff>0</xdr:rowOff>
    </xdr:to>
    <xdr:sp macro="" textlink="">
      <xdr:nvSpPr>
        <xdr:cNvPr id="1048" name="吹き出し: 角を丸めた四角形 1047">
          <a:extLst>
            <a:ext uri="{FF2B5EF4-FFF2-40B4-BE49-F238E27FC236}">
              <a16:creationId xmlns:a16="http://schemas.microsoft.com/office/drawing/2014/main" id="{236D02D8-F504-ED5C-1023-DE3566FF54CB}"/>
            </a:ext>
          </a:extLst>
        </xdr:cNvPr>
        <xdr:cNvSpPr/>
      </xdr:nvSpPr>
      <xdr:spPr>
        <a:xfrm>
          <a:off x="18440400" y="2962275"/>
          <a:ext cx="1238250" cy="371475"/>
        </a:xfrm>
        <a:prstGeom prst="wedgeRoundRectCallout">
          <a:avLst>
            <a:gd name="adj1" fmla="val -30171"/>
            <a:gd name="adj2" fmla="val 224045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エナメル塗料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466725</xdr:colOff>
      <xdr:row>17</xdr:row>
      <xdr:rowOff>57149</xdr:rowOff>
    </xdr:from>
    <xdr:to>
      <xdr:col>18</xdr:col>
      <xdr:colOff>352425</xdr:colOff>
      <xdr:row>19</xdr:row>
      <xdr:rowOff>142874</xdr:rowOff>
    </xdr:to>
    <xdr:sp macro="" textlink="">
      <xdr:nvSpPr>
        <xdr:cNvPr id="1049" name="吹き出し: 角を丸めた四角形 1048">
          <a:extLst>
            <a:ext uri="{FF2B5EF4-FFF2-40B4-BE49-F238E27FC236}">
              <a16:creationId xmlns:a16="http://schemas.microsoft.com/office/drawing/2014/main" id="{9C3A5F80-3C0B-7AAE-8037-BA8FDA878E04}"/>
            </a:ext>
          </a:extLst>
        </xdr:cNvPr>
        <xdr:cNvSpPr/>
      </xdr:nvSpPr>
      <xdr:spPr>
        <a:xfrm>
          <a:off x="16840200" y="2914649"/>
          <a:ext cx="1257300" cy="561975"/>
        </a:xfrm>
        <a:prstGeom prst="wedgeRoundRectCallout">
          <a:avLst>
            <a:gd name="adj1" fmla="val -27607"/>
            <a:gd name="adj2" fmla="val 10791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熱収縮チューブ</a:t>
          </a:r>
          <a:endParaRPr lang="en-US" altLang="ja-JP" sz="1100" kern="100">
            <a:solidFill>
              <a:srgbClr val="00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</a:pPr>
          <a:r>
            <a:rPr lang="en-US" altLang="ja-JP" sz="1400" b="1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Φ2</a:t>
          </a:r>
          <a:r>
            <a:rPr lang="ja-JP" sz="1400" b="1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20</xdr:col>
      <xdr:colOff>200024</xdr:colOff>
      <xdr:row>19</xdr:row>
      <xdr:rowOff>161925</xdr:rowOff>
    </xdr:from>
    <xdr:to>
      <xdr:col>21</xdr:col>
      <xdr:colOff>190499</xdr:colOff>
      <xdr:row>21</xdr:row>
      <xdr:rowOff>171450</xdr:rowOff>
    </xdr:to>
    <xdr:sp macro="" textlink="">
      <xdr:nvSpPr>
        <xdr:cNvPr id="1050" name="吹き出し: 角を丸めた四角形 1049">
          <a:extLst>
            <a:ext uri="{FF2B5EF4-FFF2-40B4-BE49-F238E27FC236}">
              <a16:creationId xmlns:a16="http://schemas.microsoft.com/office/drawing/2014/main" id="{CDF482C2-B720-3C88-A030-4AA1BD0DB560}"/>
            </a:ext>
          </a:extLst>
        </xdr:cNvPr>
        <xdr:cNvSpPr/>
      </xdr:nvSpPr>
      <xdr:spPr>
        <a:xfrm>
          <a:off x="19316699" y="3495675"/>
          <a:ext cx="676275" cy="485775"/>
        </a:xfrm>
        <a:prstGeom prst="wedgeRoundRectCallout">
          <a:avLst>
            <a:gd name="adj1" fmla="val -141439"/>
            <a:gd name="adj2" fmla="val 133999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altLang="en-US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導線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200025</xdr:colOff>
      <xdr:row>31</xdr:row>
      <xdr:rowOff>38100</xdr:rowOff>
    </xdr:from>
    <xdr:to>
      <xdr:col>18</xdr:col>
      <xdr:colOff>419099</xdr:colOff>
      <xdr:row>40</xdr:row>
      <xdr:rowOff>152400</xdr:rowOff>
    </xdr:to>
    <xdr:grpSp>
      <xdr:nvGrpSpPr>
        <xdr:cNvPr id="1063" name="グループ化 1062">
          <a:extLst>
            <a:ext uri="{FF2B5EF4-FFF2-40B4-BE49-F238E27FC236}">
              <a16:creationId xmlns:a16="http://schemas.microsoft.com/office/drawing/2014/main" id="{2BA6129B-11CE-8BDF-A70D-B62EA9787171}"/>
            </a:ext>
          </a:extLst>
        </xdr:cNvPr>
        <xdr:cNvGrpSpPr/>
      </xdr:nvGrpSpPr>
      <xdr:grpSpPr>
        <a:xfrm>
          <a:off x="16906875" y="8848725"/>
          <a:ext cx="3648074" cy="2257425"/>
          <a:chOff x="16354425" y="2190750"/>
          <a:chExt cx="3648074" cy="2257425"/>
        </a:xfrm>
      </xdr:grpSpPr>
      <xdr:grpSp>
        <xdr:nvGrpSpPr>
          <xdr:cNvPr id="1064" name="グループ化 1063">
            <a:extLst>
              <a:ext uri="{FF2B5EF4-FFF2-40B4-BE49-F238E27FC236}">
                <a16:creationId xmlns:a16="http://schemas.microsoft.com/office/drawing/2014/main" id="{C22F5FE4-8199-FF71-A267-09862B2AFEB9}"/>
              </a:ext>
            </a:extLst>
          </xdr:cNvPr>
          <xdr:cNvGrpSpPr/>
        </xdr:nvGrpSpPr>
        <xdr:grpSpPr>
          <a:xfrm>
            <a:off x="16354425" y="3086100"/>
            <a:ext cx="1476375" cy="1362075"/>
            <a:chOff x="0" y="0"/>
            <a:chExt cx="1476375" cy="1362075"/>
          </a:xfrm>
        </xdr:grpSpPr>
        <xdr:grpSp>
          <xdr:nvGrpSpPr>
            <xdr:cNvPr id="1075" name="グループ化 1074">
              <a:extLst>
                <a:ext uri="{FF2B5EF4-FFF2-40B4-BE49-F238E27FC236}">
                  <a16:creationId xmlns:a16="http://schemas.microsoft.com/office/drawing/2014/main" id="{083B5C67-4758-7E9F-FC50-473B4121A7C3}"/>
                </a:ext>
              </a:extLst>
            </xdr:cNvPr>
            <xdr:cNvGrpSpPr/>
          </xdr:nvGrpSpPr>
          <xdr:grpSpPr>
            <a:xfrm>
              <a:off x="0" y="0"/>
              <a:ext cx="1476375" cy="1362075"/>
              <a:chOff x="0" y="0"/>
              <a:chExt cx="1476375" cy="1362075"/>
            </a:xfrm>
          </xdr:grpSpPr>
          <xdr:sp macro="" textlink="">
            <xdr:nvSpPr>
              <xdr:cNvPr id="1077" name="楕円 1076">
                <a:extLst>
                  <a:ext uri="{FF2B5EF4-FFF2-40B4-BE49-F238E27FC236}">
                    <a16:creationId xmlns:a16="http://schemas.microsoft.com/office/drawing/2014/main" id="{4BFA3A92-2F27-6444-6ABA-2E0E33280C30}"/>
                  </a:ext>
                </a:extLst>
              </xdr:cNvPr>
              <xdr:cNvSpPr/>
            </xdr:nvSpPr>
            <xdr:spPr>
              <a:xfrm>
                <a:off x="0" y="0"/>
                <a:ext cx="1476375" cy="1362075"/>
              </a:xfrm>
              <a:prstGeom prst="ellipse">
                <a:avLst/>
              </a:prstGeom>
              <a:solidFill>
                <a:schemeClr val="accent2"/>
              </a:solidFill>
              <a:ln>
                <a:noFill/>
              </a:ln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78" name="楕円 1077">
                <a:extLst>
                  <a:ext uri="{FF2B5EF4-FFF2-40B4-BE49-F238E27FC236}">
                    <a16:creationId xmlns:a16="http://schemas.microsoft.com/office/drawing/2014/main" id="{173B0DF1-76BE-69E7-A2EB-010C2BF5F783}"/>
                  </a:ext>
                </a:extLst>
              </xdr:cNvPr>
              <xdr:cNvSpPr/>
            </xdr:nvSpPr>
            <xdr:spPr>
              <a:xfrm>
                <a:off x="171450" y="171450"/>
                <a:ext cx="1133475" cy="1038225"/>
              </a:xfrm>
              <a:prstGeom prst="ellipse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79" name="楕円 1078">
                <a:extLst>
                  <a:ext uri="{FF2B5EF4-FFF2-40B4-BE49-F238E27FC236}">
                    <a16:creationId xmlns:a16="http://schemas.microsoft.com/office/drawing/2014/main" id="{FB3BA73F-4293-D6C5-4AC3-1A0339E61556}"/>
                  </a:ext>
                </a:extLst>
              </xdr:cNvPr>
              <xdr:cNvSpPr/>
            </xdr:nvSpPr>
            <xdr:spPr>
              <a:xfrm>
                <a:off x="238125" y="228600"/>
                <a:ext cx="1000125" cy="914400"/>
              </a:xfrm>
              <a:prstGeom prst="ellipse">
                <a:avLst/>
              </a:prstGeom>
              <a:solidFill>
                <a:srgbClr val="C00000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1080" name="直線矢印コネクタ 1079">
                <a:extLst>
                  <a:ext uri="{FF2B5EF4-FFF2-40B4-BE49-F238E27FC236}">
                    <a16:creationId xmlns:a16="http://schemas.microsoft.com/office/drawing/2014/main" id="{18346DC0-CCE9-D534-49A1-C0AA38E545F8}"/>
                  </a:ext>
                </a:extLst>
              </xdr:cNvPr>
              <xdr:cNvCxnSpPr/>
            </xdr:nvCxnSpPr>
            <xdr:spPr>
              <a:xfrm flipH="1" flipV="1">
                <a:off x="384590" y="362511"/>
                <a:ext cx="339310" cy="332814"/>
              </a:xfrm>
              <a:prstGeom prst="straightConnector1">
                <a:avLst/>
              </a:prstGeom>
              <a:ln w="38100">
                <a:solidFill>
                  <a:schemeClr val="bg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76" name="テキスト ボックス 21">
              <a:extLst>
                <a:ext uri="{FF2B5EF4-FFF2-40B4-BE49-F238E27FC236}">
                  <a16:creationId xmlns:a16="http://schemas.microsoft.com/office/drawing/2014/main" id="{300E0E6D-F7EE-8472-82B5-14CA917D126F}"/>
                </a:ext>
              </a:extLst>
            </xdr:cNvPr>
            <xdr:cNvSpPr txBox="1"/>
          </xdr:nvSpPr>
          <xdr:spPr>
            <a:xfrm>
              <a:off x="495300" y="276225"/>
              <a:ext cx="895350" cy="70485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/>
              <a:r>
                <a:rPr lang="en-US" sz="1200" kern="100">
                  <a:solidFill>
                    <a:srgbClr val="FFFFFF"/>
                  </a:solidFill>
                  <a:effectLst/>
                  <a:latin typeface="ＭＳ Ｐゴシック" panose="020B0600070205080204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a=0.6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65" name="グループ化 1064">
            <a:extLst>
              <a:ext uri="{FF2B5EF4-FFF2-40B4-BE49-F238E27FC236}">
                <a16:creationId xmlns:a16="http://schemas.microsoft.com/office/drawing/2014/main" id="{53054C70-F1D4-2865-8AD3-11FB5D7B4694}"/>
              </a:ext>
            </a:extLst>
          </xdr:cNvPr>
          <xdr:cNvGrpSpPr/>
        </xdr:nvGrpSpPr>
        <xdr:grpSpPr>
          <a:xfrm>
            <a:off x="17840325" y="3086100"/>
            <a:ext cx="1476375" cy="1362075"/>
            <a:chOff x="0" y="0"/>
            <a:chExt cx="1476375" cy="1362075"/>
          </a:xfrm>
        </xdr:grpSpPr>
        <xdr:grpSp>
          <xdr:nvGrpSpPr>
            <xdr:cNvPr id="1069" name="グループ化 1068">
              <a:extLst>
                <a:ext uri="{FF2B5EF4-FFF2-40B4-BE49-F238E27FC236}">
                  <a16:creationId xmlns:a16="http://schemas.microsoft.com/office/drawing/2014/main" id="{00AB1C52-A51E-0136-48EB-29A54B77F5CE}"/>
                </a:ext>
              </a:extLst>
            </xdr:cNvPr>
            <xdr:cNvGrpSpPr/>
          </xdr:nvGrpSpPr>
          <xdr:grpSpPr>
            <a:xfrm>
              <a:off x="0" y="0"/>
              <a:ext cx="1476375" cy="1362075"/>
              <a:chOff x="0" y="0"/>
              <a:chExt cx="1476375" cy="1362075"/>
            </a:xfrm>
          </xdr:grpSpPr>
          <xdr:sp macro="" textlink="">
            <xdr:nvSpPr>
              <xdr:cNvPr id="1071" name="楕円 1070">
                <a:extLst>
                  <a:ext uri="{FF2B5EF4-FFF2-40B4-BE49-F238E27FC236}">
                    <a16:creationId xmlns:a16="http://schemas.microsoft.com/office/drawing/2014/main" id="{F048B50D-1396-119C-0CE2-A45545408854}"/>
                  </a:ext>
                </a:extLst>
              </xdr:cNvPr>
              <xdr:cNvSpPr/>
            </xdr:nvSpPr>
            <xdr:spPr>
              <a:xfrm>
                <a:off x="0" y="0"/>
                <a:ext cx="1476375" cy="1362075"/>
              </a:xfrm>
              <a:prstGeom prst="ellipse">
                <a:avLst/>
              </a:prstGeom>
              <a:solidFill>
                <a:schemeClr val="accent5">
                  <a:lumMod val="75000"/>
                </a:schemeClr>
              </a:solidFill>
              <a:ln>
                <a:noFill/>
              </a:ln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72" name="楕円 1071">
                <a:extLst>
                  <a:ext uri="{FF2B5EF4-FFF2-40B4-BE49-F238E27FC236}">
                    <a16:creationId xmlns:a16="http://schemas.microsoft.com/office/drawing/2014/main" id="{CA263F42-AB39-4332-B32D-60E57AFBA138}"/>
                  </a:ext>
                </a:extLst>
              </xdr:cNvPr>
              <xdr:cNvSpPr/>
            </xdr:nvSpPr>
            <xdr:spPr>
              <a:xfrm>
                <a:off x="171450" y="171450"/>
                <a:ext cx="1133475" cy="1038225"/>
              </a:xfrm>
              <a:prstGeom prst="ellipse">
                <a:avLst/>
              </a:prstGeom>
              <a:solidFill>
                <a:schemeClr val="accent2">
                  <a:lumMod val="60000"/>
                  <a:lumOff val="40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73" name="楕円 1072">
                <a:extLst>
                  <a:ext uri="{FF2B5EF4-FFF2-40B4-BE49-F238E27FC236}">
                    <a16:creationId xmlns:a16="http://schemas.microsoft.com/office/drawing/2014/main" id="{BE87973C-315D-A377-B3B9-C27FB51C241F}"/>
                  </a:ext>
                </a:extLst>
              </xdr:cNvPr>
              <xdr:cNvSpPr/>
            </xdr:nvSpPr>
            <xdr:spPr>
              <a:xfrm>
                <a:off x="238125" y="228600"/>
                <a:ext cx="1000125" cy="914400"/>
              </a:xfrm>
              <a:prstGeom prst="ellipse">
                <a:avLst/>
              </a:prstGeom>
              <a:solidFill>
                <a:srgbClr val="C00000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1074" name="直線矢印コネクタ 1073">
                <a:extLst>
                  <a:ext uri="{FF2B5EF4-FFF2-40B4-BE49-F238E27FC236}">
                    <a16:creationId xmlns:a16="http://schemas.microsoft.com/office/drawing/2014/main" id="{71265FB6-6636-4AAE-F2B0-9905732CB85A}"/>
                  </a:ext>
                </a:extLst>
              </xdr:cNvPr>
              <xdr:cNvCxnSpPr/>
            </xdr:nvCxnSpPr>
            <xdr:spPr>
              <a:xfrm flipH="1" flipV="1">
                <a:off x="384590" y="362511"/>
                <a:ext cx="339310" cy="332814"/>
              </a:xfrm>
              <a:prstGeom prst="straightConnector1">
                <a:avLst/>
              </a:prstGeom>
              <a:ln w="38100">
                <a:solidFill>
                  <a:schemeClr val="bg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70" name="テキスト ボックス 21">
              <a:extLst>
                <a:ext uri="{FF2B5EF4-FFF2-40B4-BE49-F238E27FC236}">
                  <a16:creationId xmlns:a16="http://schemas.microsoft.com/office/drawing/2014/main" id="{846C3ACB-CF2F-E248-1144-3C515F4C47E7}"/>
                </a:ext>
              </a:extLst>
            </xdr:cNvPr>
            <xdr:cNvSpPr txBox="1"/>
          </xdr:nvSpPr>
          <xdr:spPr>
            <a:xfrm>
              <a:off x="495300" y="276225"/>
              <a:ext cx="895350" cy="70485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/>
              <a:r>
                <a:rPr lang="en-US" sz="1200" kern="100">
                  <a:solidFill>
                    <a:srgbClr val="FFFFFF"/>
                  </a:solidFill>
                  <a:effectLst/>
                  <a:latin typeface="ＭＳ Ｐゴシック" panose="020B0600070205080204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a=0.6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066" name="吹き出し: 角を丸めた四角形 1065">
            <a:extLst>
              <a:ext uri="{FF2B5EF4-FFF2-40B4-BE49-F238E27FC236}">
                <a16:creationId xmlns:a16="http://schemas.microsoft.com/office/drawing/2014/main" id="{56C934B7-B7B0-22A9-3F79-808C226B7BB7}"/>
              </a:ext>
            </a:extLst>
          </xdr:cNvPr>
          <xdr:cNvSpPr/>
        </xdr:nvSpPr>
        <xdr:spPr>
          <a:xfrm>
            <a:off x="18449925" y="2209800"/>
            <a:ext cx="1238250" cy="504825"/>
          </a:xfrm>
          <a:prstGeom prst="wedgeRoundRectCallout">
            <a:avLst>
              <a:gd name="adj1" fmla="val -27863"/>
              <a:gd name="adj2" fmla="val 167828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sz="105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エナメル塗料</a:t>
            </a:r>
            <a:endParaRPr lang="en-US" altLang="ja-JP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>
              <a:lnSpc>
                <a:spcPts val="1200"/>
              </a:lnSpc>
            </a:pPr>
            <a:r>
              <a:rPr lang="en-US" altLang="ja-JP" sz="105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t=0.025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067" name="吹き出し: 角を丸めた四角形 1066">
            <a:extLst>
              <a:ext uri="{FF2B5EF4-FFF2-40B4-BE49-F238E27FC236}">
                <a16:creationId xmlns:a16="http://schemas.microsoft.com/office/drawing/2014/main" id="{C464EFAC-FCF4-FEF2-CE5A-F85CC7286F63}"/>
              </a:ext>
            </a:extLst>
          </xdr:cNvPr>
          <xdr:cNvSpPr/>
        </xdr:nvSpPr>
        <xdr:spPr>
          <a:xfrm>
            <a:off x="16478250" y="2190750"/>
            <a:ext cx="1257300" cy="428625"/>
          </a:xfrm>
          <a:prstGeom prst="wedgeRoundRectCallout">
            <a:avLst>
              <a:gd name="adj1" fmla="val -29122"/>
              <a:gd name="adj2" fmla="val 205978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sz="110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熱収縮チューブ</a:t>
            </a:r>
            <a:endParaRPr lang="en-US" alt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>
              <a:lnSpc>
                <a:spcPts val="1200"/>
              </a:lnSpc>
            </a:pPr>
            <a:r>
              <a:rPr lang="en-US" altLang="ja-JP" sz="1400" b="1" kern="100">
                <a:solidFill>
                  <a:srgbClr val="FF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Φ2</a:t>
            </a:r>
            <a:r>
              <a:rPr lang="ja-JP" sz="1400" b="1" kern="100">
                <a:solidFill>
                  <a:srgbClr val="FF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1068" name="吹き出し: 角を丸めた四角形 1067">
            <a:extLst>
              <a:ext uri="{FF2B5EF4-FFF2-40B4-BE49-F238E27FC236}">
                <a16:creationId xmlns:a16="http://schemas.microsoft.com/office/drawing/2014/main" id="{8A34D202-B1F1-EC66-0CFB-872284489830}"/>
              </a:ext>
            </a:extLst>
          </xdr:cNvPr>
          <xdr:cNvSpPr/>
        </xdr:nvSpPr>
        <xdr:spPr>
          <a:xfrm>
            <a:off x="19326224" y="2876550"/>
            <a:ext cx="676275" cy="485775"/>
          </a:xfrm>
          <a:prstGeom prst="wedgeRoundRectCallout">
            <a:avLst>
              <a:gd name="adj1" fmla="val -120312"/>
              <a:gd name="adj2" fmla="val 133999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altLang="en-US" sz="105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導線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24" name="吹き出し: 角を丸めた四角形 1123">
            <a:extLst>
              <a:ext uri="{FF2B5EF4-FFF2-40B4-BE49-F238E27FC236}">
                <a16:creationId xmlns:a16="http://schemas.microsoft.com/office/drawing/2014/main" id="{859C65DD-4889-E271-A357-0DB712D65414}"/>
              </a:ext>
            </a:extLst>
          </xdr:cNvPr>
          <xdr:cNvSpPr/>
        </xdr:nvSpPr>
        <xdr:spPr>
          <a:xfrm>
            <a:off x="17183100" y="2667000"/>
            <a:ext cx="1257300" cy="428625"/>
          </a:xfrm>
          <a:prstGeom prst="wedgeRoundRectCallout">
            <a:avLst>
              <a:gd name="adj1" fmla="val 21636"/>
              <a:gd name="adj2" fmla="val 114867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sz="110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熱収縮チューブ</a:t>
            </a:r>
            <a:endParaRPr lang="en-US" alt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ctr">
              <a:lnSpc>
                <a:spcPts val="1200"/>
              </a:lnSpc>
            </a:pPr>
            <a:r>
              <a:rPr lang="en-US" altLang="ja-JP" sz="1400" b="1" kern="100">
                <a:solidFill>
                  <a:srgbClr val="FF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Φ2</a:t>
            </a:r>
            <a:r>
              <a:rPr lang="ja-JP" sz="1400" b="1" kern="100">
                <a:solidFill>
                  <a:srgbClr val="FF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 </a:t>
            </a:r>
          </a:p>
        </xdr:txBody>
      </xdr:sp>
    </xdr:grpSp>
    <xdr:clientData/>
  </xdr:twoCellAnchor>
  <xdr:twoCellAnchor>
    <xdr:from>
      <xdr:col>20</xdr:col>
      <xdr:colOff>114300</xdr:colOff>
      <xdr:row>33</xdr:row>
      <xdr:rowOff>180975</xdr:rowOff>
    </xdr:from>
    <xdr:to>
      <xdr:col>25</xdr:col>
      <xdr:colOff>333374</xdr:colOff>
      <xdr:row>41</xdr:row>
      <xdr:rowOff>142875</xdr:rowOff>
    </xdr:to>
    <xdr:grpSp>
      <xdr:nvGrpSpPr>
        <xdr:cNvPr id="1081" name="グループ化 1080">
          <a:extLst>
            <a:ext uri="{FF2B5EF4-FFF2-40B4-BE49-F238E27FC236}">
              <a16:creationId xmlns:a16="http://schemas.microsoft.com/office/drawing/2014/main" id="{97DE2731-DF71-FC50-18D5-8C7A645F2753}"/>
            </a:ext>
          </a:extLst>
        </xdr:cNvPr>
        <xdr:cNvGrpSpPr/>
      </xdr:nvGrpSpPr>
      <xdr:grpSpPr>
        <a:xfrm>
          <a:off x="21621750" y="9467850"/>
          <a:ext cx="3648074" cy="1866900"/>
          <a:chOff x="16354425" y="2581275"/>
          <a:chExt cx="3648074" cy="1866900"/>
        </a:xfrm>
      </xdr:grpSpPr>
      <xdr:grpSp>
        <xdr:nvGrpSpPr>
          <xdr:cNvPr id="1082" name="グループ化 1081">
            <a:extLst>
              <a:ext uri="{FF2B5EF4-FFF2-40B4-BE49-F238E27FC236}">
                <a16:creationId xmlns:a16="http://schemas.microsoft.com/office/drawing/2014/main" id="{8A9E46D7-5743-25B3-B55C-2888AE0A2A8C}"/>
              </a:ext>
            </a:extLst>
          </xdr:cNvPr>
          <xdr:cNvGrpSpPr/>
        </xdr:nvGrpSpPr>
        <xdr:grpSpPr>
          <a:xfrm>
            <a:off x="16354425" y="3086100"/>
            <a:ext cx="1476375" cy="1362075"/>
            <a:chOff x="0" y="0"/>
            <a:chExt cx="1476375" cy="1362075"/>
          </a:xfrm>
        </xdr:grpSpPr>
        <xdr:grpSp>
          <xdr:nvGrpSpPr>
            <xdr:cNvPr id="1093" name="グループ化 1092">
              <a:extLst>
                <a:ext uri="{FF2B5EF4-FFF2-40B4-BE49-F238E27FC236}">
                  <a16:creationId xmlns:a16="http://schemas.microsoft.com/office/drawing/2014/main" id="{CE04D213-1F0E-2033-58B4-D3EE74B635E0}"/>
                </a:ext>
              </a:extLst>
            </xdr:cNvPr>
            <xdr:cNvGrpSpPr/>
          </xdr:nvGrpSpPr>
          <xdr:grpSpPr>
            <a:xfrm>
              <a:off x="0" y="0"/>
              <a:ext cx="1476375" cy="1362075"/>
              <a:chOff x="0" y="0"/>
              <a:chExt cx="1476375" cy="1362075"/>
            </a:xfrm>
          </xdr:grpSpPr>
          <xdr:sp macro="" textlink="">
            <xdr:nvSpPr>
              <xdr:cNvPr id="1095" name="楕円 1094">
                <a:extLst>
                  <a:ext uri="{FF2B5EF4-FFF2-40B4-BE49-F238E27FC236}">
                    <a16:creationId xmlns:a16="http://schemas.microsoft.com/office/drawing/2014/main" id="{9F3ED33D-80F4-C085-9364-3F56B853C3CE}"/>
                  </a:ext>
                </a:extLst>
              </xdr:cNvPr>
              <xdr:cNvSpPr/>
            </xdr:nvSpPr>
            <xdr:spPr>
              <a:xfrm>
                <a:off x="0" y="0"/>
                <a:ext cx="1476375" cy="1362075"/>
              </a:xfrm>
              <a:prstGeom prst="ellipse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97" name="楕円 1096">
                <a:extLst>
                  <a:ext uri="{FF2B5EF4-FFF2-40B4-BE49-F238E27FC236}">
                    <a16:creationId xmlns:a16="http://schemas.microsoft.com/office/drawing/2014/main" id="{4EF4EE07-D4FE-22B6-DFD8-61B408748189}"/>
                  </a:ext>
                </a:extLst>
              </xdr:cNvPr>
              <xdr:cNvSpPr/>
            </xdr:nvSpPr>
            <xdr:spPr>
              <a:xfrm>
                <a:off x="238125" y="228600"/>
                <a:ext cx="1000125" cy="914400"/>
              </a:xfrm>
              <a:prstGeom prst="ellipse">
                <a:avLst/>
              </a:prstGeom>
              <a:solidFill>
                <a:srgbClr val="C00000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1098" name="直線矢印コネクタ 1097">
                <a:extLst>
                  <a:ext uri="{FF2B5EF4-FFF2-40B4-BE49-F238E27FC236}">
                    <a16:creationId xmlns:a16="http://schemas.microsoft.com/office/drawing/2014/main" id="{0BAF2FB4-CB3D-5D27-C115-0F73F30B860C}"/>
                  </a:ext>
                </a:extLst>
              </xdr:cNvPr>
              <xdr:cNvCxnSpPr/>
            </xdr:nvCxnSpPr>
            <xdr:spPr>
              <a:xfrm flipH="1" flipV="1">
                <a:off x="384590" y="362511"/>
                <a:ext cx="339310" cy="332814"/>
              </a:xfrm>
              <a:prstGeom prst="straightConnector1">
                <a:avLst/>
              </a:prstGeom>
              <a:ln w="38100">
                <a:solidFill>
                  <a:schemeClr val="bg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94" name="テキスト ボックス 21">
              <a:extLst>
                <a:ext uri="{FF2B5EF4-FFF2-40B4-BE49-F238E27FC236}">
                  <a16:creationId xmlns:a16="http://schemas.microsoft.com/office/drawing/2014/main" id="{2B761648-6D24-0702-4AA8-A1AAFAF363BF}"/>
                </a:ext>
              </a:extLst>
            </xdr:cNvPr>
            <xdr:cNvSpPr txBox="1"/>
          </xdr:nvSpPr>
          <xdr:spPr>
            <a:xfrm>
              <a:off x="495300" y="276225"/>
              <a:ext cx="895350" cy="70485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/>
              <a:r>
                <a:rPr lang="en-US" sz="1200" kern="100">
                  <a:solidFill>
                    <a:srgbClr val="FFFFFF"/>
                  </a:solidFill>
                  <a:effectLst/>
                  <a:latin typeface="ＭＳ Ｐゴシック" panose="020B0600070205080204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a=0.4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83" name="グループ化 1082">
            <a:extLst>
              <a:ext uri="{FF2B5EF4-FFF2-40B4-BE49-F238E27FC236}">
                <a16:creationId xmlns:a16="http://schemas.microsoft.com/office/drawing/2014/main" id="{AD579BEC-279B-A2B9-7C0D-49DBFE54C129}"/>
              </a:ext>
            </a:extLst>
          </xdr:cNvPr>
          <xdr:cNvGrpSpPr/>
        </xdr:nvGrpSpPr>
        <xdr:grpSpPr>
          <a:xfrm>
            <a:off x="17840325" y="3086100"/>
            <a:ext cx="1476375" cy="1362075"/>
            <a:chOff x="0" y="0"/>
            <a:chExt cx="1476375" cy="1362075"/>
          </a:xfrm>
        </xdr:grpSpPr>
        <xdr:grpSp>
          <xdr:nvGrpSpPr>
            <xdr:cNvPr id="1087" name="グループ化 1086">
              <a:extLst>
                <a:ext uri="{FF2B5EF4-FFF2-40B4-BE49-F238E27FC236}">
                  <a16:creationId xmlns:a16="http://schemas.microsoft.com/office/drawing/2014/main" id="{631D1F75-356A-6574-C04F-71EFC3B87A5E}"/>
                </a:ext>
              </a:extLst>
            </xdr:cNvPr>
            <xdr:cNvGrpSpPr/>
          </xdr:nvGrpSpPr>
          <xdr:grpSpPr>
            <a:xfrm>
              <a:off x="0" y="0"/>
              <a:ext cx="1476375" cy="1362075"/>
              <a:chOff x="0" y="0"/>
              <a:chExt cx="1476375" cy="1362075"/>
            </a:xfrm>
          </xdr:grpSpPr>
          <xdr:sp macro="" textlink="">
            <xdr:nvSpPr>
              <xdr:cNvPr id="1089" name="楕円 1088">
                <a:extLst>
                  <a:ext uri="{FF2B5EF4-FFF2-40B4-BE49-F238E27FC236}">
                    <a16:creationId xmlns:a16="http://schemas.microsoft.com/office/drawing/2014/main" id="{AA585B90-DE81-5FD8-9373-783B9BB21188}"/>
                  </a:ext>
                </a:extLst>
              </xdr:cNvPr>
              <xdr:cNvSpPr/>
            </xdr:nvSpPr>
            <xdr:spPr>
              <a:xfrm>
                <a:off x="0" y="0"/>
                <a:ext cx="1476375" cy="1362075"/>
              </a:xfrm>
              <a:prstGeom prst="ellipse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91" name="楕円 1090">
                <a:extLst>
                  <a:ext uri="{FF2B5EF4-FFF2-40B4-BE49-F238E27FC236}">
                    <a16:creationId xmlns:a16="http://schemas.microsoft.com/office/drawing/2014/main" id="{3AE5F74F-5E4A-201F-4009-6B1D203AD9E7}"/>
                  </a:ext>
                </a:extLst>
              </xdr:cNvPr>
              <xdr:cNvSpPr/>
            </xdr:nvSpPr>
            <xdr:spPr>
              <a:xfrm>
                <a:off x="238125" y="228600"/>
                <a:ext cx="1000125" cy="914400"/>
              </a:xfrm>
              <a:prstGeom prst="ellipse">
                <a:avLst/>
              </a:prstGeom>
              <a:solidFill>
                <a:srgbClr val="C00000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1092" name="直線矢印コネクタ 1091">
                <a:extLst>
                  <a:ext uri="{FF2B5EF4-FFF2-40B4-BE49-F238E27FC236}">
                    <a16:creationId xmlns:a16="http://schemas.microsoft.com/office/drawing/2014/main" id="{D642716B-ECD7-2678-0B6B-1FCF1FB3C3F6}"/>
                  </a:ext>
                </a:extLst>
              </xdr:cNvPr>
              <xdr:cNvCxnSpPr/>
            </xdr:nvCxnSpPr>
            <xdr:spPr>
              <a:xfrm flipH="1" flipV="1">
                <a:off x="384590" y="362511"/>
                <a:ext cx="339310" cy="332814"/>
              </a:xfrm>
              <a:prstGeom prst="straightConnector1">
                <a:avLst/>
              </a:prstGeom>
              <a:ln w="38100">
                <a:solidFill>
                  <a:schemeClr val="bg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88" name="テキスト ボックス 21">
              <a:extLst>
                <a:ext uri="{FF2B5EF4-FFF2-40B4-BE49-F238E27FC236}">
                  <a16:creationId xmlns:a16="http://schemas.microsoft.com/office/drawing/2014/main" id="{AAB376FB-510A-22A1-CACA-E1AF4E08B0A3}"/>
                </a:ext>
              </a:extLst>
            </xdr:cNvPr>
            <xdr:cNvSpPr txBox="1"/>
          </xdr:nvSpPr>
          <xdr:spPr>
            <a:xfrm>
              <a:off x="495300" y="276225"/>
              <a:ext cx="895350" cy="70485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/>
              <a:r>
                <a:rPr lang="en-US" sz="1200" kern="100">
                  <a:solidFill>
                    <a:srgbClr val="FFFFFF"/>
                  </a:solidFill>
                  <a:effectLst/>
                  <a:latin typeface="ＭＳ Ｐゴシック" panose="020B0600070205080204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a=0.4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085" name="吹き出し: 角を丸めた四角形 1084">
            <a:extLst>
              <a:ext uri="{FF2B5EF4-FFF2-40B4-BE49-F238E27FC236}">
                <a16:creationId xmlns:a16="http://schemas.microsoft.com/office/drawing/2014/main" id="{B15924B6-8072-E8F3-D1CB-226EF5F997DB}"/>
              </a:ext>
            </a:extLst>
          </xdr:cNvPr>
          <xdr:cNvSpPr/>
        </xdr:nvSpPr>
        <xdr:spPr>
          <a:xfrm>
            <a:off x="16449675" y="2581275"/>
            <a:ext cx="1257300" cy="438150"/>
          </a:xfrm>
          <a:prstGeom prst="wedgeRoundRectCallout">
            <a:avLst>
              <a:gd name="adj1" fmla="val -28365"/>
              <a:gd name="adj2" fmla="val 105591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altLang="en-US" sz="110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絶縁マテリアル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086" name="吹き出し: 角を丸めた四角形 1085">
            <a:extLst>
              <a:ext uri="{FF2B5EF4-FFF2-40B4-BE49-F238E27FC236}">
                <a16:creationId xmlns:a16="http://schemas.microsoft.com/office/drawing/2014/main" id="{20F04253-34A7-830E-65EA-252D12076FE7}"/>
              </a:ext>
            </a:extLst>
          </xdr:cNvPr>
          <xdr:cNvSpPr/>
        </xdr:nvSpPr>
        <xdr:spPr>
          <a:xfrm>
            <a:off x="19326224" y="2876550"/>
            <a:ext cx="676275" cy="485775"/>
          </a:xfrm>
          <a:prstGeom prst="wedgeRoundRectCallout">
            <a:avLst>
              <a:gd name="adj1" fmla="val -120312"/>
              <a:gd name="adj2" fmla="val 133999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altLang="en-US" sz="105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導線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962025</xdr:colOff>
      <xdr:row>41</xdr:row>
      <xdr:rowOff>190500</xdr:rowOff>
    </xdr:from>
    <xdr:to>
      <xdr:col>4</xdr:col>
      <xdr:colOff>1200150</xdr:colOff>
      <xdr:row>55</xdr:row>
      <xdr:rowOff>66675</xdr:rowOff>
    </xdr:to>
    <xdr:graphicFrame macro="">
      <xdr:nvGraphicFramePr>
        <xdr:cNvPr id="1106" name="グラフ 1105">
          <a:extLst>
            <a:ext uri="{FF2B5EF4-FFF2-40B4-BE49-F238E27FC236}">
              <a16:creationId xmlns:a16="http://schemas.microsoft.com/office/drawing/2014/main" id="{06733F18-6099-27B6-881D-79DBD3582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628650</xdr:colOff>
      <xdr:row>46</xdr:row>
      <xdr:rowOff>123825</xdr:rowOff>
    </xdr:from>
    <xdr:to>
      <xdr:col>18</xdr:col>
      <xdr:colOff>47625</xdr:colOff>
      <xdr:row>52</xdr:row>
      <xdr:rowOff>57150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94C46D6E-E1AA-2AC0-C026-3605C1B879F0}"/>
            </a:ext>
          </a:extLst>
        </xdr:cNvPr>
        <xdr:cNvGrpSpPr/>
      </xdr:nvGrpSpPr>
      <xdr:grpSpPr>
        <a:xfrm>
          <a:off x="18707100" y="12506325"/>
          <a:ext cx="1476375" cy="1362075"/>
          <a:chOff x="0" y="0"/>
          <a:chExt cx="1476375" cy="1362075"/>
        </a:xfrm>
      </xdr:grpSpPr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7A405F68-C248-32B6-007A-3898C1F47480}"/>
              </a:ext>
            </a:extLst>
          </xdr:cNvPr>
          <xdr:cNvGrpSpPr/>
        </xdr:nvGrpSpPr>
        <xdr:grpSpPr>
          <a:xfrm>
            <a:off x="0" y="0"/>
            <a:ext cx="1476375" cy="1362075"/>
            <a:chOff x="0" y="0"/>
            <a:chExt cx="1476375" cy="1362075"/>
          </a:xfrm>
        </xdr:grpSpPr>
        <xdr:sp macro="" textlink="">
          <xdr:nvSpPr>
            <xdr:cNvPr id="40" name="楕円 39">
              <a:extLst>
                <a:ext uri="{FF2B5EF4-FFF2-40B4-BE49-F238E27FC236}">
                  <a16:creationId xmlns:a16="http://schemas.microsoft.com/office/drawing/2014/main" id="{88401EE9-54F0-CD45-1742-D567B8AD825A}"/>
                </a:ext>
              </a:extLst>
            </xdr:cNvPr>
            <xdr:cNvSpPr/>
          </xdr:nvSpPr>
          <xdr:spPr>
            <a:xfrm>
              <a:off x="0" y="0"/>
              <a:ext cx="1476375" cy="1362075"/>
            </a:xfrm>
            <a:prstGeom prst="ellipse">
              <a:avLst/>
            </a:prstGeom>
            <a:solidFill>
              <a:schemeClr val="accent4">
                <a:lumMod val="75000"/>
              </a:schemeClr>
            </a:solidFill>
            <a:ln>
              <a:noFill/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1" name="楕円 40">
              <a:extLst>
                <a:ext uri="{FF2B5EF4-FFF2-40B4-BE49-F238E27FC236}">
                  <a16:creationId xmlns:a16="http://schemas.microsoft.com/office/drawing/2014/main" id="{B344FE35-E842-02EE-AB11-988E0B3A878E}"/>
                </a:ext>
              </a:extLst>
            </xdr:cNvPr>
            <xdr:cNvSpPr/>
          </xdr:nvSpPr>
          <xdr:spPr>
            <a:xfrm>
              <a:off x="171450" y="171450"/>
              <a:ext cx="1133475" cy="1038225"/>
            </a:xfrm>
            <a:prstGeom prst="ellipse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2" name="楕円 41">
              <a:extLst>
                <a:ext uri="{FF2B5EF4-FFF2-40B4-BE49-F238E27FC236}">
                  <a16:creationId xmlns:a16="http://schemas.microsoft.com/office/drawing/2014/main" id="{BD085941-E822-4E5A-F2D0-BC5761F4070A}"/>
                </a:ext>
              </a:extLst>
            </xdr:cNvPr>
            <xdr:cNvSpPr/>
          </xdr:nvSpPr>
          <xdr:spPr>
            <a:xfrm>
              <a:off x="238125" y="228600"/>
              <a:ext cx="1000125" cy="914400"/>
            </a:xfrm>
            <a:prstGeom prst="ellipse">
              <a:avLst/>
            </a:prstGeom>
            <a:solidFill>
              <a:srgbClr val="C0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3" name="直線矢印コネクタ 42">
              <a:extLst>
                <a:ext uri="{FF2B5EF4-FFF2-40B4-BE49-F238E27FC236}">
                  <a16:creationId xmlns:a16="http://schemas.microsoft.com/office/drawing/2014/main" id="{3D9F057E-E4A3-3534-AE48-06EFAC4FDABB}"/>
                </a:ext>
              </a:extLst>
            </xdr:cNvPr>
            <xdr:cNvCxnSpPr/>
          </xdr:nvCxnSpPr>
          <xdr:spPr>
            <a:xfrm flipH="1" flipV="1">
              <a:off x="384590" y="362511"/>
              <a:ext cx="339310" cy="332814"/>
            </a:xfrm>
            <a:prstGeom prst="straightConnector1">
              <a:avLst/>
            </a:prstGeom>
            <a:ln w="38100">
              <a:solidFill>
                <a:schemeClr val="bg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9" name="テキスト ボックス 21">
            <a:extLst>
              <a:ext uri="{FF2B5EF4-FFF2-40B4-BE49-F238E27FC236}">
                <a16:creationId xmlns:a16="http://schemas.microsoft.com/office/drawing/2014/main" id="{0B8375DF-14A7-45A0-FCD5-293A41D8277B}"/>
              </a:ext>
            </a:extLst>
          </xdr:cNvPr>
          <xdr:cNvSpPr txBox="1"/>
        </xdr:nvSpPr>
        <xdr:spPr>
          <a:xfrm>
            <a:off x="495300" y="276225"/>
            <a:ext cx="895350" cy="70485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/>
            <a:r>
              <a:rPr lang="en-US" sz="1200" kern="100">
                <a:solidFill>
                  <a:srgbClr val="FFFFFF"/>
                </a:solidFill>
                <a:effectLst/>
                <a:latin typeface="ＭＳ Ｐゴシック" panose="020B0600070205080204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a=0.6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18</xdr:col>
      <xdr:colOff>57150</xdr:colOff>
      <xdr:row>46</xdr:row>
      <xdr:rowOff>76200</xdr:rowOff>
    </xdr:from>
    <xdr:to>
      <xdr:col>20</xdr:col>
      <xdr:colOff>390526</xdr:colOff>
      <xdr:row>52</xdr:row>
      <xdr:rowOff>228600</xdr:rowOff>
    </xdr:to>
    <xdr:grpSp>
      <xdr:nvGrpSpPr>
        <xdr:cNvPr id="1026" name="グループ化 1025">
          <a:extLst>
            <a:ext uri="{FF2B5EF4-FFF2-40B4-BE49-F238E27FC236}">
              <a16:creationId xmlns:a16="http://schemas.microsoft.com/office/drawing/2014/main" id="{E8A4A1C0-0895-BE6C-67BA-C81C0E3B5B97}"/>
            </a:ext>
          </a:extLst>
        </xdr:cNvPr>
        <xdr:cNvGrpSpPr/>
      </xdr:nvGrpSpPr>
      <xdr:grpSpPr>
        <a:xfrm>
          <a:off x="20193000" y="12458700"/>
          <a:ext cx="1704976" cy="1581150"/>
          <a:chOff x="21345525" y="10553700"/>
          <a:chExt cx="1704976" cy="1581150"/>
        </a:xfrm>
      </xdr:grpSpPr>
      <xdr:sp macro="" textlink="">
        <xdr:nvSpPr>
          <xdr:cNvPr id="44" name="楕円 43">
            <a:extLst>
              <a:ext uri="{FF2B5EF4-FFF2-40B4-BE49-F238E27FC236}">
                <a16:creationId xmlns:a16="http://schemas.microsoft.com/office/drawing/2014/main" id="{27EA7551-646C-800C-E759-36307F406E88}"/>
              </a:ext>
            </a:extLst>
          </xdr:cNvPr>
          <xdr:cNvSpPr/>
        </xdr:nvSpPr>
        <xdr:spPr>
          <a:xfrm>
            <a:off x="21345525" y="10553700"/>
            <a:ext cx="1704976" cy="158115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6CFB2636-D64B-2187-78ED-51715E6B0EEC}"/>
              </a:ext>
            </a:extLst>
          </xdr:cNvPr>
          <xdr:cNvGrpSpPr/>
        </xdr:nvGrpSpPr>
        <xdr:grpSpPr>
          <a:xfrm>
            <a:off x="21459825" y="10668000"/>
            <a:ext cx="1476375" cy="1362075"/>
            <a:chOff x="0" y="0"/>
            <a:chExt cx="1476375" cy="1362075"/>
          </a:xfrm>
        </xdr:grpSpPr>
        <xdr:sp macro="" textlink="">
          <xdr:nvSpPr>
            <xdr:cNvPr id="34" name="楕円 33">
              <a:extLst>
                <a:ext uri="{FF2B5EF4-FFF2-40B4-BE49-F238E27FC236}">
                  <a16:creationId xmlns:a16="http://schemas.microsoft.com/office/drawing/2014/main" id="{78F2FD5B-9540-06AD-CEF4-526ADF502654}"/>
                </a:ext>
              </a:extLst>
            </xdr:cNvPr>
            <xdr:cNvSpPr/>
          </xdr:nvSpPr>
          <xdr:spPr>
            <a:xfrm>
              <a:off x="0" y="0"/>
              <a:ext cx="1476375" cy="1362075"/>
            </a:xfrm>
            <a:prstGeom prst="ellipse">
              <a:avLst/>
            </a:prstGeom>
            <a:solidFill>
              <a:schemeClr val="accent2"/>
            </a:solidFill>
            <a:ln>
              <a:noFill/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5" name="楕円 34">
              <a:extLst>
                <a:ext uri="{FF2B5EF4-FFF2-40B4-BE49-F238E27FC236}">
                  <a16:creationId xmlns:a16="http://schemas.microsoft.com/office/drawing/2014/main" id="{DA64FDBC-FEB4-07DB-96FB-C040309F9DEB}"/>
                </a:ext>
              </a:extLst>
            </xdr:cNvPr>
            <xdr:cNvSpPr/>
          </xdr:nvSpPr>
          <xdr:spPr>
            <a:xfrm>
              <a:off x="171450" y="171450"/>
              <a:ext cx="1133475" cy="1038225"/>
            </a:xfrm>
            <a:prstGeom prst="ellipse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6" name="楕円 35">
              <a:extLst>
                <a:ext uri="{FF2B5EF4-FFF2-40B4-BE49-F238E27FC236}">
                  <a16:creationId xmlns:a16="http://schemas.microsoft.com/office/drawing/2014/main" id="{D525083E-B244-E20B-C593-0311EDE4E619}"/>
                </a:ext>
              </a:extLst>
            </xdr:cNvPr>
            <xdr:cNvSpPr/>
          </xdr:nvSpPr>
          <xdr:spPr>
            <a:xfrm>
              <a:off x="238125" y="228600"/>
              <a:ext cx="1000125" cy="914400"/>
            </a:xfrm>
            <a:prstGeom prst="ellipse">
              <a:avLst/>
            </a:prstGeom>
            <a:solidFill>
              <a:srgbClr val="C0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7" name="直線矢印コネクタ 36">
              <a:extLst>
                <a:ext uri="{FF2B5EF4-FFF2-40B4-BE49-F238E27FC236}">
                  <a16:creationId xmlns:a16="http://schemas.microsoft.com/office/drawing/2014/main" id="{0B3AE435-7C45-7584-C55B-1FB560F7FE01}"/>
                </a:ext>
              </a:extLst>
            </xdr:cNvPr>
            <xdr:cNvCxnSpPr/>
          </xdr:nvCxnSpPr>
          <xdr:spPr>
            <a:xfrm flipH="1" flipV="1">
              <a:off x="384590" y="362511"/>
              <a:ext cx="339310" cy="332814"/>
            </a:xfrm>
            <a:prstGeom prst="straightConnector1">
              <a:avLst/>
            </a:prstGeom>
            <a:ln w="38100">
              <a:solidFill>
                <a:schemeClr val="bg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24</xdr:col>
      <xdr:colOff>352425</xdr:colOff>
      <xdr:row>50</xdr:row>
      <xdr:rowOff>228600</xdr:rowOff>
    </xdr:from>
    <xdr:to>
      <xdr:col>25</xdr:col>
      <xdr:colOff>561975</xdr:colOff>
      <xdr:row>53</xdr:row>
      <xdr:rowOff>219075</xdr:rowOff>
    </xdr:to>
    <xdr:sp macro="" textlink="">
      <xdr:nvSpPr>
        <xdr:cNvPr id="33" name="テキスト ボックス 21">
          <a:extLst>
            <a:ext uri="{FF2B5EF4-FFF2-40B4-BE49-F238E27FC236}">
              <a16:creationId xmlns:a16="http://schemas.microsoft.com/office/drawing/2014/main" id="{4A97D999-8B9A-D271-5C6A-707F41077851}"/>
            </a:ext>
          </a:extLst>
        </xdr:cNvPr>
        <xdr:cNvSpPr txBox="1"/>
      </xdr:nvSpPr>
      <xdr:spPr>
        <a:xfrm>
          <a:off x="24793575" y="11658600"/>
          <a:ext cx="895350" cy="7048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sz="1200" kern="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a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0</xdr:colOff>
      <xdr:row>44</xdr:row>
      <xdr:rowOff>85725</xdr:rowOff>
    </xdr:from>
    <xdr:to>
      <xdr:col>16</xdr:col>
      <xdr:colOff>419100</xdr:colOff>
      <xdr:row>45</xdr:row>
      <xdr:rowOff>219075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B440ED04-C1EA-3C52-5559-2EE9E5E07B3B}"/>
            </a:ext>
          </a:extLst>
        </xdr:cNvPr>
        <xdr:cNvSpPr/>
      </xdr:nvSpPr>
      <xdr:spPr>
        <a:xfrm>
          <a:off x="18268950" y="10086975"/>
          <a:ext cx="1104900" cy="371475"/>
        </a:xfrm>
        <a:prstGeom prst="wedgeRoundRectCallout">
          <a:avLst>
            <a:gd name="adj1" fmla="val 43967"/>
            <a:gd name="adj2" fmla="val 175327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エナメル塗料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257175</xdr:colOff>
      <xdr:row>42</xdr:row>
      <xdr:rowOff>28575</xdr:rowOff>
    </xdr:from>
    <xdr:to>
      <xdr:col>18</xdr:col>
      <xdr:colOff>142875</xdr:colOff>
      <xdr:row>44</xdr:row>
      <xdr:rowOff>38099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1CD41E24-0201-31DE-8BF3-0FCF8E265BA1}"/>
            </a:ext>
          </a:extLst>
        </xdr:cNvPr>
        <xdr:cNvSpPr/>
      </xdr:nvSpPr>
      <xdr:spPr>
        <a:xfrm>
          <a:off x="19021425" y="11458575"/>
          <a:ext cx="1257300" cy="485774"/>
        </a:xfrm>
        <a:prstGeom prst="wedgeRoundRectCallout">
          <a:avLst>
            <a:gd name="adj1" fmla="val -13970"/>
            <a:gd name="adj2" fmla="val 18195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熱収縮チューブ</a:t>
          </a:r>
          <a:endParaRPr lang="en-US" altLang="ja-JP" sz="1100" kern="100">
            <a:solidFill>
              <a:srgbClr val="00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</a:pPr>
          <a:r>
            <a:rPr lang="en-US" altLang="ja-JP" sz="1400" b="1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Φ2</a:t>
          </a:r>
          <a:r>
            <a:rPr lang="ja-JP" sz="1400" b="1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14</xdr:col>
      <xdr:colOff>638174</xdr:colOff>
      <xdr:row>46</xdr:row>
      <xdr:rowOff>171450</xdr:rowOff>
    </xdr:from>
    <xdr:to>
      <xdr:col>15</xdr:col>
      <xdr:colOff>628649</xdr:colOff>
      <xdr:row>48</xdr:row>
      <xdr:rowOff>180975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500DECE6-178F-D7E1-61C1-8DAF5196B32D}"/>
            </a:ext>
          </a:extLst>
        </xdr:cNvPr>
        <xdr:cNvSpPr/>
      </xdr:nvSpPr>
      <xdr:spPr>
        <a:xfrm>
          <a:off x="18221324" y="10648950"/>
          <a:ext cx="676275" cy="485775"/>
        </a:xfrm>
        <a:prstGeom prst="wedgeRoundRectCallout">
          <a:avLst>
            <a:gd name="adj1" fmla="val 131801"/>
            <a:gd name="adj2" fmla="val 135960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altLang="en-US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導線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95250</xdr:colOff>
      <xdr:row>43</xdr:row>
      <xdr:rowOff>76201</xdr:rowOff>
    </xdr:from>
    <xdr:to>
      <xdr:col>20</xdr:col>
      <xdr:colOff>666750</xdr:colOff>
      <xdr:row>45</xdr:row>
      <xdr:rowOff>38099</xdr:rowOff>
    </xdr:to>
    <xdr:sp macro="" textlink="">
      <xdr:nvSpPr>
        <xdr:cNvPr id="1027" name="吹き出し: 角を丸めた四角形 1026">
          <a:extLst>
            <a:ext uri="{FF2B5EF4-FFF2-40B4-BE49-F238E27FC236}">
              <a16:creationId xmlns:a16="http://schemas.microsoft.com/office/drawing/2014/main" id="{3B0231D7-9BA6-9374-A509-EA7056882FBC}"/>
            </a:ext>
          </a:extLst>
        </xdr:cNvPr>
        <xdr:cNvSpPr/>
      </xdr:nvSpPr>
      <xdr:spPr>
        <a:xfrm>
          <a:off x="20916900" y="11744326"/>
          <a:ext cx="1257300" cy="438148"/>
        </a:xfrm>
        <a:prstGeom prst="wedgeRoundRectCallout">
          <a:avLst>
            <a:gd name="adj1" fmla="val -10182"/>
            <a:gd name="adj2" fmla="val 15050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熱収縮チューブ</a:t>
          </a:r>
          <a:endParaRPr lang="en-US" altLang="ja-JP" sz="1100" kern="100">
            <a:solidFill>
              <a:srgbClr val="00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Φ2</a:t>
          </a:r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 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0</xdr:colOff>
      <xdr:row>47</xdr:row>
      <xdr:rowOff>228600</xdr:rowOff>
    </xdr:from>
    <xdr:to>
      <xdr:col>20</xdr:col>
      <xdr:colOff>209550</xdr:colOff>
      <xdr:row>50</xdr:row>
      <xdr:rowOff>219075</xdr:rowOff>
    </xdr:to>
    <xdr:sp macro="" textlink="">
      <xdr:nvSpPr>
        <xdr:cNvPr id="4" name="テキスト ボックス 21">
          <a:extLst>
            <a:ext uri="{FF2B5EF4-FFF2-40B4-BE49-F238E27FC236}">
              <a16:creationId xmlns:a16="http://schemas.microsoft.com/office/drawing/2014/main" id="{B61F5B45-F14F-4131-8C25-44FE954EBC71}"/>
            </a:ext>
          </a:extLst>
        </xdr:cNvPr>
        <xdr:cNvSpPr txBox="1"/>
      </xdr:nvSpPr>
      <xdr:spPr>
        <a:xfrm>
          <a:off x="17630775" y="12134850"/>
          <a:ext cx="895350" cy="7048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sz="1200" kern="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a=0.6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23</xdr:col>
      <xdr:colOff>209550</xdr:colOff>
      <xdr:row>51</xdr:row>
      <xdr:rowOff>114300</xdr:rowOff>
    </xdr:from>
    <xdr:to>
      <xdr:col>24</xdr:col>
      <xdr:colOff>657225</xdr:colOff>
      <xdr:row>55</xdr:row>
      <xdr:rowOff>200025</xdr:rowOff>
    </xdr:to>
    <xdr:grpSp>
      <xdr:nvGrpSpPr>
        <xdr:cNvPr id="1107" name="グループ化 1106">
          <a:extLst>
            <a:ext uri="{FF2B5EF4-FFF2-40B4-BE49-F238E27FC236}">
              <a16:creationId xmlns:a16="http://schemas.microsoft.com/office/drawing/2014/main" id="{838198A4-FFFE-CC2D-1C53-33BA7DF381E5}"/>
            </a:ext>
          </a:extLst>
        </xdr:cNvPr>
        <xdr:cNvGrpSpPr/>
      </xdr:nvGrpSpPr>
      <xdr:grpSpPr>
        <a:xfrm>
          <a:off x="23774400" y="13687425"/>
          <a:ext cx="1133475" cy="1038225"/>
          <a:chOff x="23317200" y="13687425"/>
          <a:chExt cx="1133475" cy="1038225"/>
        </a:xfrm>
      </xdr:grpSpPr>
      <xdr:sp macro="" textlink="">
        <xdr:nvSpPr>
          <xdr:cNvPr id="1103" name="楕円 1102">
            <a:extLst>
              <a:ext uri="{FF2B5EF4-FFF2-40B4-BE49-F238E27FC236}">
                <a16:creationId xmlns:a16="http://schemas.microsoft.com/office/drawing/2014/main" id="{41083779-F7E3-EAC8-A351-4791B38F11FF}"/>
              </a:ext>
            </a:extLst>
          </xdr:cNvPr>
          <xdr:cNvSpPr/>
        </xdr:nvSpPr>
        <xdr:spPr>
          <a:xfrm>
            <a:off x="23317200" y="13687425"/>
            <a:ext cx="1133475" cy="1038225"/>
          </a:xfrm>
          <a:prstGeom prst="ellipse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104" name="楕円 1103">
            <a:extLst>
              <a:ext uri="{FF2B5EF4-FFF2-40B4-BE49-F238E27FC236}">
                <a16:creationId xmlns:a16="http://schemas.microsoft.com/office/drawing/2014/main" id="{A5D51084-E748-2FDD-372A-E70C917D9B21}"/>
              </a:ext>
            </a:extLst>
          </xdr:cNvPr>
          <xdr:cNvSpPr/>
        </xdr:nvSpPr>
        <xdr:spPr>
          <a:xfrm>
            <a:off x="23383875" y="13744575"/>
            <a:ext cx="1000125" cy="914400"/>
          </a:xfrm>
          <a:prstGeom prst="ellipse">
            <a:avLst/>
          </a:prstGeom>
          <a:solidFill>
            <a:srgbClr val="C0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105" name="直線矢印コネクタ 1104">
            <a:extLst>
              <a:ext uri="{FF2B5EF4-FFF2-40B4-BE49-F238E27FC236}">
                <a16:creationId xmlns:a16="http://schemas.microsoft.com/office/drawing/2014/main" id="{B4FD1F2E-7832-8B72-4981-210324C08BA7}"/>
              </a:ext>
            </a:extLst>
          </xdr:cNvPr>
          <xdr:cNvCxnSpPr/>
        </xdr:nvCxnSpPr>
        <xdr:spPr>
          <a:xfrm flipH="1" flipV="1">
            <a:off x="23530340" y="13878486"/>
            <a:ext cx="339310" cy="332814"/>
          </a:xfrm>
          <a:prstGeom prst="straightConnector1">
            <a:avLst/>
          </a:prstGeom>
          <a:ln w="38100">
            <a:solidFill>
              <a:schemeClr val="bg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533400</xdr:colOff>
      <xdr:row>51</xdr:row>
      <xdr:rowOff>219075</xdr:rowOff>
    </xdr:from>
    <xdr:to>
      <xdr:col>25</xdr:col>
      <xdr:colOff>57150</xdr:colOff>
      <xdr:row>54</xdr:row>
      <xdr:rowOff>209550</xdr:rowOff>
    </xdr:to>
    <xdr:sp macro="" textlink="">
      <xdr:nvSpPr>
        <xdr:cNvPr id="1101" name="テキスト ボックス 21">
          <a:extLst>
            <a:ext uri="{FF2B5EF4-FFF2-40B4-BE49-F238E27FC236}">
              <a16:creationId xmlns:a16="http://schemas.microsoft.com/office/drawing/2014/main" id="{C4897937-2818-CB75-281B-9BB02F0C3D32}"/>
            </a:ext>
          </a:extLst>
        </xdr:cNvPr>
        <xdr:cNvSpPr txBox="1"/>
      </xdr:nvSpPr>
      <xdr:spPr>
        <a:xfrm>
          <a:off x="23641050" y="13792200"/>
          <a:ext cx="895350" cy="7048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sz="1200" kern="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a=0.6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657225</xdr:colOff>
      <xdr:row>51</xdr:row>
      <xdr:rowOff>114300</xdr:rowOff>
    </xdr:from>
    <xdr:to>
      <xdr:col>26</xdr:col>
      <xdr:colOff>419100</xdr:colOff>
      <xdr:row>55</xdr:row>
      <xdr:rowOff>200025</xdr:rowOff>
    </xdr:to>
    <xdr:sp macro="" textlink="">
      <xdr:nvSpPr>
        <xdr:cNvPr id="1090" name="楕円 1089">
          <a:extLst>
            <a:ext uri="{FF2B5EF4-FFF2-40B4-BE49-F238E27FC236}">
              <a16:creationId xmlns:a16="http://schemas.microsoft.com/office/drawing/2014/main" id="{384157E3-A3A7-3F43-FF6F-EB17F962C04D}"/>
            </a:ext>
          </a:extLst>
        </xdr:cNvPr>
        <xdr:cNvSpPr/>
      </xdr:nvSpPr>
      <xdr:spPr>
        <a:xfrm>
          <a:off x="24450675" y="13687425"/>
          <a:ext cx="1133475" cy="1038225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25</xdr:col>
      <xdr:colOff>38100</xdr:colOff>
      <xdr:row>51</xdr:row>
      <xdr:rowOff>171450</xdr:rowOff>
    </xdr:from>
    <xdr:to>
      <xdr:col>26</xdr:col>
      <xdr:colOff>352425</xdr:colOff>
      <xdr:row>55</xdr:row>
      <xdr:rowOff>133350</xdr:rowOff>
    </xdr:to>
    <xdr:sp macro="" textlink="">
      <xdr:nvSpPr>
        <xdr:cNvPr id="1096" name="楕円 1095">
          <a:extLst>
            <a:ext uri="{FF2B5EF4-FFF2-40B4-BE49-F238E27FC236}">
              <a16:creationId xmlns:a16="http://schemas.microsoft.com/office/drawing/2014/main" id="{EDF40557-FA00-7A6F-95B3-1CF2E6C70AC3}"/>
            </a:ext>
          </a:extLst>
        </xdr:cNvPr>
        <xdr:cNvSpPr/>
      </xdr:nvSpPr>
      <xdr:spPr>
        <a:xfrm>
          <a:off x="24517350" y="13744575"/>
          <a:ext cx="1000125" cy="914400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25</xdr:col>
      <xdr:colOff>184565</xdr:colOff>
      <xdr:row>52</xdr:row>
      <xdr:rowOff>67236</xdr:rowOff>
    </xdr:from>
    <xdr:to>
      <xdr:col>25</xdr:col>
      <xdr:colOff>523875</xdr:colOff>
      <xdr:row>53</xdr:row>
      <xdr:rowOff>161925</xdr:rowOff>
    </xdr:to>
    <xdr:cxnSp macro="">
      <xdr:nvCxnSpPr>
        <xdr:cNvPr id="1099" name="直線矢印コネクタ 1098">
          <a:extLst>
            <a:ext uri="{FF2B5EF4-FFF2-40B4-BE49-F238E27FC236}">
              <a16:creationId xmlns:a16="http://schemas.microsoft.com/office/drawing/2014/main" id="{0C4B3F85-8BAB-1571-97F2-139D9BCC593B}"/>
            </a:ext>
          </a:extLst>
        </xdr:cNvPr>
        <xdr:cNvCxnSpPr/>
      </xdr:nvCxnSpPr>
      <xdr:spPr>
        <a:xfrm flipH="1" flipV="1">
          <a:off x="24663815" y="13878486"/>
          <a:ext cx="339310" cy="332814"/>
        </a:xfrm>
        <a:prstGeom prst="straightConnector1">
          <a:avLst/>
        </a:prstGeom>
        <a:ln w="38100">
          <a:solidFill>
            <a:schemeClr val="bg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295275</xdr:colOff>
      <xdr:row>51</xdr:row>
      <xdr:rowOff>219075</xdr:rowOff>
    </xdr:from>
    <xdr:to>
      <xdr:col>26</xdr:col>
      <xdr:colOff>504825</xdr:colOff>
      <xdr:row>54</xdr:row>
      <xdr:rowOff>209550</xdr:rowOff>
    </xdr:to>
    <xdr:sp macro="" textlink="">
      <xdr:nvSpPr>
        <xdr:cNvPr id="1053" name="テキスト ボックス 21">
          <a:extLst>
            <a:ext uri="{FF2B5EF4-FFF2-40B4-BE49-F238E27FC236}">
              <a16:creationId xmlns:a16="http://schemas.microsoft.com/office/drawing/2014/main" id="{BA40CAE5-3766-05AC-0AF1-A793B1A2BD4C}"/>
            </a:ext>
          </a:extLst>
        </xdr:cNvPr>
        <xdr:cNvSpPr txBox="1"/>
      </xdr:nvSpPr>
      <xdr:spPr>
        <a:xfrm>
          <a:off x="24774525" y="13792200"/>
          <a:ext cx="895350" cy="7048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sz="1200" kern="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a=0.6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47625</xdr:colOff>
      <xdr:row>49</xdr:row>
      <xdr:rowOff>38100</xdr:rowOff>
    </xdr:from>
    <xdr:to>
      <xdr:col>25</xdr:col>
      <xdr:colOff>600075</xdr:colOff>
      <xdr:row>50</xdr:row>
      <xdr:rowOff>171450</xdr:rowOff>
    </xdr:to>
    <xdr:sp macro="" textlink="">
      <xdr:nvSpPr>
        <xdr:cNvPr id="1033" name="吹き出し: 角を丸めた四角形 1032">
          <a:extLst>
            <a:ext uri="{FF2B5EF4-FFF2-40B4-BE49-F238E27FC236}">
              <a16:creationId xmlns:a16="http://schemas.microsoft.com/office/drawing/2014/main" id="{D46B2848-F3E1-74CA-BC7A-CEF68BA12B70}"/>
            </a:ext>
          </a:extLst>
        </xdr:cNvPr>
        <xdr:cNvSpPr/>
      </xdr:nvSpPr>
      <xdr:spPr>
        <a:xfrm>
          <a:off x="23841075" y="13134975"/>
          <a:ext cx="1238250" cy="371475"/>
        </a:xfrm>
        <a:prstGeom prst="wedgeRoundRectCallout">
          <a:avLst>
            <a:gd name="adj1" fmla="val -27094"/>
            <a:gd name="adj2" fmla="val 121480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エナメル塗料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657224</xdr:colOff>
      <xdr:row>49</xdr:row>
      <xdr:rowOff>28575</xdr:rowOff>
    </xdr:from>
    <xdr:to>
      <xdr:col>26</xdr:col>
      <xdr:colOff>647699</xdr:colOff>
      <xdr:row>51</xdr:row>
      <xdr:rowOff>38100</xdr:rowOff>
    </xdr:to>
    <xdr:sp macro="" textlink="">
      <xdr:nvSpPr>
        <xdr:cNvPr id="1045" name="吹き出し: 角を丸めた四角形 1044">
          <a:extLst>
            <a:ext uri="{FF2B5EF4-FFF2-40B4-BE49-F238E27FC236}">
              <a16:creationId xmlns:a16="http://schemas.microsoft.com/office/drawing/2014/main" id="{5028286B-B355-A53C-4961-33E4358A33EA}"/>
            </a:ext>
          </a:extLst>
        </xdr:cNvPr>
        <xdr:cNvSpPr/>
      </xdr:nvSpPr>
      <xdr:spPr>
        <a:xfrm>
          <a:off x="25136474" y="13125450"/>
          <a:ext cx="676275" cy="485775"/>
        </a:xfrm>
        <a:prstGeom prst="wedgeRoundRectCallout">
          <a:avLst>
            <a:gd name="adj1" fmla="val -27354"/>
            <a:gd name="adj2" fmla="val 16929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altLang="en-US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導線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28</xdr:col>
      <xdr:colOff>428625</xdr:colOff>
      <xdr:row>50</xdr:row>
      <xdr:rowOff>152400</xdr:rowOff>
    </xdr:from>
    <xdr:to>
      <xdr:col>33</xdr:col>
      <xdr:colOff>647699</xdr:colOff>
      <xdr:row>58</xdr:row>
      <xdr:rowOff>209550</xdr:rowOff>
    </xdr:to>
    <xdr:grpSp>
      <xdr:nvGrpSpPr>
        <xdr:cNvPr id="1108" name="グループ化 1107">
          <a:extLst>
            <a:ext uri="{FF2B5EF4-FFF2-40B4-BE49-F238E27FC236}">
              <a16:creationId xmlns:a16="http://schemas.microsoft.com/office/drawing/2014/main" id="{344EC5CE-8E81-49BB-451C-932E50485E1F}"/>
            </a:ext>
          </a:extLst>
        </xdr:cNvPr>
        <xdr:cNvGrpSpPr/>
      </xdr:nvGrpSpPr>
      <xdr:grpSpPr>
        <a:xfrm>
          <a:off x="27422475" y="13487400"/>
          <a:ext cx="3648074" cy="1962150"/>
          <a:chOff x="16354425" y="2486025"/>
          <a:chExt cx="3648074" cy="1962150"/>
        </a:xfrm>
      </xdr:grpSpPr>
      <xdr:grpSp>
        <xdr:nvGrpSpPr>
          <xdr:cNvPr id="1109" name="グループ化 1108">
            <a:extLst>
              <a:ext uri="{FF2B5EF4-FFF2-40B4-BE49-F238E27FC236}">
                <a16:creationId xmlns:a16="http://schemas.microsoft.com/office/drawing/2014/main" id="{50AAD450-CFFD-A263-D592-274F799CDF7F}"/>
              </a:ext>
            </a:extLst>
          </xdr:cNvPr>
          <xdr:cNvGrpSpPr/>
        </xdr:nvGrpSpPr>
        <xdr:grpSpPr>
          <a:xfrm>
            <a:off x="16354425" y="3086100"/>
            <a:ext cx="1476375" cy="1362075"/>
            <a:chOff x="0" y="0"/>
            <a:chExt cx="1476375" cy="1362075"/>
          </a:xfrm>
        </xdr:grpSpPr>
        <xdr:grpSp>
          <xdr:nvGrpSpPr>
            <xdr:cNvPr id="1118" name="グループ化 1117">
              <a:extLst>
                <a:ext uri="{FF2B5EF4-FFF2-40B4-BE49-F238E27FC236}">
                  <a16:creationId xmlns:a16="http://schemas.microsoft.com/office/drawing/2014/main" id="{3E715358-073F-7EFA-5C71-7FF181E1A64D}"/>
                </a:ext>
              </a:extLst>
            </xdr:cNvPr>
            <xdr:cNvGrpSpPr/>
          </xdr:nvGrpSpPr>
          <xdr:grpSpPr>
            <a:xfrm>
              <a:off x="0" y="0"/>
              <a:ext cx="1476375" cy="1362075"/>
              <a:chOff x="0" y="0"/>
              <a:chExt cx="1476375" cy="1362075"/>
            </a:xfrm>
          </xdr:grpSpPr>
          <xdr:sp macro="" textlink="">
            <xdr:nvSpPr>
              <xdr:cNvPr id="1120" name="楕円 1119">
                <a:extLst>
                  <a:ext uri="{FF2B5EF4-FFF2-40B4-BE49-F238E27FC236}">
                    <a16:creationId xmlns:a16="http://schemas.microsoft.com/office/drawing/2014/main" id="{121CBCD8-5B4B-550B-88B5-909926A9E309}"/>
                  </a:ext>
                </a:extLst>
              </xdr:cNvPr>
              <xdr:cNvSpPr/>
            </xdr:nvSpPr>
            <xdr:spPr>
              <a:xfrm>
                <a:off x="0" y="0"/>
                <a:ext cx="1476375" cy="1362075"/>
              </a:xfrm>
              <a:prstGeom prst="ellipse">
                <a:avLst/>
              </a:prstGeom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121" name="楕円 1120">
                <a:extLst>
                  <a:ext uri="{FF2B5EF4-FFF2-40B4-BE49-F238E27FC236}">
                    <a16:creationId xmlns:a16="http://schemas.microsoft.com/office/drawing/2014/main" id="{0C9A6F12-6367-439D-4416-06D573C724B3}"/>
                  </a:ext>
                </a:extLst>
              </xdr:cNvPr>
              <xdr:cNvSpPr/>
            </xdr:nvSpPr>
            <xdr:spPr>
              <a:xfrm>
                <a:off x="238125" y="228600"/>
                <a:ext cx="1000125" cy="914400"/>
              </a:xfrm>
              <a:prstGeom prst="ellipse">
                <a:avLst/>
              </a:prstGeom>
              <a:solidFill>
                <a:srgbClr val="C00000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1122" name="直線矢印コネクタ 1121">
                <a:extLst>
                  <a:ext uri="{FF2B5EF4-FFF2-40B4-BE49-F238E27FC236}">
                    <a16:creationId xmlns:a16="http://schemas.microsoft.com/office/drawing/2014/main" id="{646A7914-5610-9542-B551-9A158AFF5B38}"/>
                  </a:ext>
                </a:extLst>
              </xdr:cNvPr>
              <xdr:cNvCxnSpPr/>
            </xdr:nvCxnSpPr>
            <xdr:spPr>
              <a:xfrm flipH="1" flipV="1">
                <a:off x="384590" y="362511"/>
                <a:ext cx="339310" cy="332814"/>
              </a:xfrm>
              <a:prstGeom prst="straightConnector1">
                <a:avLst/>
              </a:prstGeom>
              <a:ln w="38100">
                <a:solidFill>
                  <a:schemeClr val="bg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19" name="テキスト ボックス 21">
              <a:extLst>
                <a:ext uri="{FF2B5EF4-FFF2-40B4-BE49-F238E27FC236}">
                  <a16:creationId xmlns:a16="http://schemas.microsoft.com/office/drawing/2014/main" id="{C68E8D07-C93B-2F83-E70F-B502BAD0BB8B}"/>
                </a:ext>
              </a:extLst>
            </xdr:cNvPr>
            <xdr:cNvSpPr txBox="1"/>
          </xdr:nvSpPr>
          <xdr:spPr>
            <a:xfrm>
              <a:off x="495300" y="276225"/>
              <a:ext cx="895350" cy="70485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/>
              <a:r>
                <a:rPr lang="en-US" sz="1200" kern="100">
                  <a:solidFill>
                    <a:srgbClr val="FFFFFF"/>
                  </a:solidFill>
                  <a:effectLst/>
                  <a:latin typeface="ＭＳ Ｐゴシック" panose="020B0600070205080204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a=0.8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10" name="グループ化 1109">
            <a:extLst>
              <a:ext uri="{FF2B5EF4-FFF2-40B4-BE49-F238E27FC236}">
                <a16:creationId xmlns:a16="http://schemas.microsoft.com/office/drawing/2014/main" id="{DEE0EB6E-9157-CC96-02F5-7691A8C40859}"/>
              </a:ext>
            </a:extLst>
          </xdr:cNvPr>
          <xdr:cNvGrpSpPr/>
        </xdr:nvGrpSpPr>
        <xdr:grpSpPr>
          <a:xfrm>
            <a:off x="17840325" y="3086100"/>
            <a:ext cx="1476375" cy="1362075"/>
            <a:chOff x="0" y="0"/>
            <a:chExt cx="1476375" cy="1362075"/>
          </a:xfrm>
        </xdr:grpSpPr>
        <xdr:grpSp>
          <xdr:nvGrpSpPr>
            <xdr:cNvPr id="1113" name="グループ化 1112">
              <a:extLst>
                <a:ext uri="{FF2B5EF4-FFF2-40B4-BE49-F238E27FC236}">
                  <a16:creationId xmlns:a16="http://schemas.microsoft.com/office/drawing/2014/main" id="{8A728723-5FDE-3C55-2C53-8EC2BA0090DB}"/>
                </a:ext>
              </a:extLst>
            </xdr:cNvPr>
            <xdr:cNvGrpSpPr/>
          </xdr:nvGrpSpPr>
          <xdr:grpSpPr>
            <a:xfrm>
              <a:off x="0" y="0"/>
              <a:ext cx="1476375" cy="1362075"/>
              <a:chOff x="0" y="0"/>
              <a:chExt cx="1476375" cy="1362075"/>
            </a:xfrm>
          </xdr:grpSpPr>
          <xdr:sp macro="" textlink="">
            <xdr:nvSpPr>
              <xdr:cNvPr id="1115" name="楕円 1114">
                <a:extLst>
                  <a:ext uri="{FF2B5EF4-FFF2-40B4-BE49-F238E27FC236}">
                    <a16:creationId xmlns:a16="http://schemas.microsoft.com/office/drawing/2014/main" id="{CD4F54DF-7B3F-3E13-CE0C-71E0161C4DF0}"/>
                  </a:ext>
                </a:extLst>
              </xdr:cNvPr>
              <xdr:cNvSpPr/>
            </xdr:nvSpPr>
            <xdr:spPr>
              <a:xfrm>
                <a:off x="0" y="0"/>
                <a:ext cx="1476375" cy="1362075"/>
              </a:xfrm>
              <a:prstGeom prst="ellipse">
                <a:avLst/>
              </a:prstGeom>
              <a:solidFill>
                <a:srgbClr val="E31D9C"/>
              </a:solidFill>
              <a:ln>
                <a:noFill/>
              </a:ln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116" name="楕円 1115">
                <a:extLst>
                  <a:ext uri="{FF2B5EF4-FFF2-40B4-BE49-F238E27FC236}">
                    <a16:creationId xmlns:a16="http://schemas.microsoft.com/office/drawing/2014/main" id="{BF5E9865-69C0-24AB-939D-569833C408A6}"/>
                  </a:ext>
                </a:extLst>
              </xdr:cNvPr>
              <xdr:cNvSpPr/>
            </xdr:nvSpPr>
            <xdr:spPr>
              <a:xfrm>
                <a:off x="238125" y="228600"/>
                <a:ext cx="1000125" cy="914400"/>
              </a:xfrm>
              <a:prstGeom prst="ellipse">
                <a:avLst/>
              </a:prstGeom>
              <a:solidFill>
                <a:srgbClr val="C00000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1117" name="直線矢印コネクタ 1116">
                <a:extLst>
                  <a:ext uri="{FF2B5EF4-FFF2-40B4-BE49-F238E27FC236}">
                    <a16:creationId xmlns:a16="http://schemas.microsoft.com/office/drawing/2014/main" id="{A666E663-6F65-8E68-B027-CB7E8559B35C}"/>
                  </a:ext>
                </a:extLst>
              </xdr:cNvPr>
              <xdr:cNvCxnSpPr/>
            </xdr:nvCxnSpPr>
            <xdr:spPr>
              <a:xfrm flipH="1" flipV="1">
                <a:off x="384590" y="362511"/>
                <a:ext cx="339310" cy="332814"/>
              </a:xfrm>
              <a:prstGeom prst="straightConnector1">
                <a:avLst/>
              </a:prstGeom>
              <a:ln w="38100">
                <a:solidFill>
                  <a:schemeClr val="bg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14" name="テキスト ボックス 21">
              <a:extLst>
                <a:ext uri="{FF2B5EF4-FFF2-40B4-BE49-F238E27FC236}">
                  <a16:creationId xmlns:a16="http://schemas.microsoft.com/office/drawing/2014/main" id="{3ED72B0C-5A5F-D2FD-6D41-95FBC47D177A}"/>
                </a:ext>
              </a:extLst>
            </xdr:cNvPr>
            <xdr:cNvSpPr txBox="1"/>
          </xdr:nvSpPr>
          <xdr:spPr>
            <a:xfrm>
              <a:off x="495300" y="276225"/>
              <a:ext cx="895350" cy="70485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/>
              <a:r>
                <a:rPr lang="en-US" sz="1200" kern="100">
                  <a:solidFill>
                    <a:srgbClr val="FFFFFF"/>
                  </a:solidFill>
                  <a:effectLst/>
                  <a:latin typeface="ＭＳ Ｐゴシック" panose="020B0600070205080204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a=0.8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111" name="吹き出し: 角を丸めた四角形 1110">
            <a:extLst>
              <a:ext uri="{FF2B5EF4-FFF2-40B4-BE49-F238E27FC236}">
                <a16:creationId xmlns:a16="http://schemas.microsoft.com/office/drawing/2014/main" id="{2A985AA7-EB2C-9C73-C586-7E066F3C75F2}"/>
              </a:ext>
            </a:extLst>
          </xdr:cNvPr>
          <xdr:cNvSpPr/>
        </xdr:nvSpPr>
        <xdr:spPr>
          <a:xfrm>
            <a:off x="16849725" y="2486025"/>
            <a:ext cx="1257300" cy="438150"/>
          </a:xfrm>
          <a:prstGeom prst="wedgeRoundRectCallout">
            <a:avLst>
              <a:gd name="adj1" fmla="val -28365"/>
              <a:gd name="adj2" fmla="val 105591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altLang="en-US" sz="110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絶縁マテリアル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12" name="吹き出し: 角を丸めた四角形 1111">
            <a:extLst>
              <a:ext uri="{FF2B5EF4-FFF2-40B4-BE49-F238E27FC236}">
                <a16:creationId xmlns:a16="http://schemas.microsoft.com/office/drawing/2014/main" id="{198CDF72-4914-B913-717B-940CE47BD55C}"/>
              </a:ext>
            </a:extLst>
          </xdr:cNvPr>
          <xdr:cNvSpPr/>
        </xdr:nvSpPr>
        <xdr:spPr>
          <a:xfrm>
            <a:off x="19326224" y="2876550"/>
            <a:ext cx="676275" cy="485775"/>
          </a:xfrm>
          <a:prstGeom prst="wedgeRoundRectCallout">
            <a:avLst>
              <a:gd name="adj1" fmla="val -120312"/>
              <a:gd name="adj2" fmla="val 133999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altLang="en-US" sz="105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導線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22</xdr:col>
      <xdr:colOff>85725</xdr:colOff>
      <xdr:row>41</xdr:row>
      <xdr:rowOff>19050</xdr:rowOff>
    </xdr:from>
    <xdr:to>
      <xdr:col>22</xdr:col>
      <xdr:colOff>333375</xdr:colOff>
      <xdr:row>41</xdr:row>
      <xdr:rowOff>219075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id="{C208C8E2-7A0A-544F-2006-CC6042C18977}"/>
            </a:ext>
          </a:extLst>
        </xdr:cNvPr>
        <xdr:cNvSpPr/>
      </xdr:nvSpPr>
      <xdr:spPr>
        <a:xfrm>
          <a:off x="22507575" y="11210925"/>
          <a:ext cx="247650" cy="200025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114300</xdr:colOff>
      <xdr:row>35</xdr:row>
      <xdr:rowOff>123825</xdr:rowOff>
    </xdr:from>
    <xdr:to>
      <xdr:col>22</xdr:col>
      <xdr:colOff>361950</xdr:colOff>
      <xdr:row>36</xdr:row>
      <xdr:rowOff>85725</xdr:rowOff>
    </xdr:to>
    <xdr:sp macro="" textlink="">
      <xdr:nvSpPr>
        <xdr:cNvPr id="1034" name="二等辺三角形 1033">
          <a:extLst>
            <a:ext uri="{FF2B5EF4-FFF2-40B4-BE49-F238E27FC236}">
              <a16:creationId xmlns:a16="http://schemas.microsoft.com/office/drawing/2014/main" id="{D6B7DFCB-C0B4-D6A5-3263-F4A454AE94E8}"/>
            </a:ext>
          </a:extLst>
        </xdr:cNvPr>
        <xdr:cNvSpPr/>
      </xdr:nvSpPr>
      <xdr:spPr>
        <a:xfrm flipV="1">
          <a:off x="22536150" y="9886950"/>
          <a:ext cx="247650" cy="200025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38100</xdr:colOff>
      <xdr:row>55</xdr:row>
      <xdr:rowOff>200025</xdr:rowOff>
    </xdr:from>
    <xdr:to>
      <xdr:col>25</xdr:col>
      <xdr:colOff>561975</xdr:colOff>
      <xdr:row>56</xdr:row>
      <xdr:rowOff>28575</xdr:rowOff>
    </xdr:to>
    <xdr:sp macro="" textlink="">
      <xdr:nvSpPr>
        <xdr:cNvPr id="1084" name="正方形/長方形 1083">
          <a:extLst>
            <a:ext uri="{FF2B5EF4-FFF2-40B4-BE49-F238E27FC236}">
              <a16:creationId xmlns:a16="http://schemas.microsoft.com/office/drawing/2014/main" id="{70EF150D-9AE4-E6F1-24CC-1C205C48C02A}"/>
            </a:ext>
          </a:extLst>
        </xdr:cNvPr>
        <xdr:cNvSpPr/>
      </xdr:nvSpPr>
      <xdr:spPr>
        <a:xfrm>
          <a:off x="24288750" y="14725650"/>
          <a:ext cx="1209675" cy="666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161924</xdr:colOff>
      <xdr:row>44</xdr:row>
      <xdr:rowOff>171450</xdr:rowOff>
    </xdr:from>
    <xdr:to>
      <xdr:col>19</xdr:col>
      <xdr:colOff>57149</xdr:colOff>
      <xdr:row>46</xdr:row>
      <xdr:rowOff>85724</xdr:rowOff>
    </xdr:to>
    <xdr:sp macro="" textlink="">
      <xdr:nvSpPr>
        <xdr:cNvPr id="1126" name="吹き出し: 角を丸めた四角形 1125">
          <a:extLst>
            <a:ext uri="{FF2B5EF4-FFF2-40B4-BE49-F238E27FC236}">
              <a16:creationId xmlns:a16="http://schemas.microsoft.com/office/drawing/2014/main" id="{D2F8F79E-6FE6-D5A6-2C6C-092AE6FAFC27}"/>
            </a:ext>
          </a:extLst>
        </xdr:cNvPr>
        <xdr:cNvSpPr/>
      </xdr:nvSpPr>
      <xdr:spPr>
        <a:xfrm>
          <a:off x="19611974" y="12077700"/>
          <a:ext cx="1266825" cy="390524"/>
        </a:xfrm>
        <a:prstGeom prst="wedgeRoundRectCallout">
          <a:avLst>
            <a:gd name="adj1" fmla="val 31895"/>
            <a:gd name="adj2" fmla="val 13317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熱収縮チューブ</a:t>
          </a:r>
          <a:endParaRPr lang="en-US" altLang="ja-JP" sz="1100" kern="100">
            <a:solidFill>
              <a:srgbClr val="00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</a:pPr>
          <a:r>
            <a:rPr lang="en-US" altLang="ja-JP" sz="1400" b="1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Φ2</a:t>
          </a:r>
          <a:r>
            <a:rPr lang="ja-JP" sz="1400" b="1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22</xdr:col>
      <xdr:colOff>619125</xdr:colOff>
      <xdr:row>61</xdr:row>
      <xdr:rowOff>228600</xdr:rowOff>
    </xdr:from>
    <xdr:to>
      <xdr:col>27</xdr:col>
      <xdr:colOff>152400</xdr:colOff>
      <xdr:row>70</xdr:row>
      <xdr:rowOff>47625</xdr:rowOff>
    </xdr:to>
    <xdr:grpSp>
      <xdr:nvGrpSpPr>
        <xdr:cNvPr id="1127" name="グループ化 1126">
          <a:extLst>
            <a:ext uri="{FF2B5EF4-FFF2-40B4-BE49-F238E27FC236}">
              <a16:creationId xmlns:a16="http://schemas.microsoft.com/office/drawing/2014/main" id="{B170DADD-F871-9B68-2E0A-2BE1F38F2879}"/>
            </a:ext>
          </a:extLst>
        </xdr:cNvPr>
        <xdr:cNvGrpSpPr/>
      </xdr:nvGrpSpPr>
      <xdr:grpSpPr>
        <a:xfrm>
          <a:off x="23498175" y="16182975"/>
          <a:ext cx="2962275" cy="1962150"/>
          <a:chOff x="16354425" y="2486025"/>
          <a:chExt cx="2962275" cy="1962150"/>
        </a:xfrm>
      </xdr:grpSpPr>
      <xdr:grpSp>
        <xdr:nvGrpSpPr>
          <xdr:cNvPr id="1128" name="グループ化 1127">
            <a:extLst>
              <a:ext uri="{FF2B5EF4-FFF2-40B4-BE49-F238E27FC236}">
                <a16:creationId xmlns:a16="http://schemas.microsoft.com/office/drawing/2014/main" id="{F2313851-F363-DEB4-56D1-4706C2942DF1}"/>
              </a:ext>
            </a:extLst>
          </xdr:cNvPr>
          <xdr:cNvGrpSpPr/>
        </xdr:nvGrpSpPr>
        <xdr:grpSpPr>
          <a:xfrm>
            <a:off x="16354425" y="3086100"/>
            <a:ext cx="1476375" cy="1362075"/>
            <a:chOff x="0" y="0"/>
            <a:chExt cx="1476375" cy="1362075"/>
          </a:xfrm>
        </xdr:grpSpPr>
        <xdr:grpSp>
          <xdr:nvGrpSpPr>
            <xdr:cNvPr id="1137" name="グループ化 1136">
              <a:extLst>
                <a:ext uri="{FF2B5EF4-FFF2-40B4-BE49-F238E27FC236}">
                  <a16:creationId xmlns:a16="http://schemas.microsoft.com/office/drawing/2014/main" id="{7CB316BC-A256-3CF2-38D3-1CF77632937A}"/>
                </a:ext>
              </a:extLst>
            </xdr:cNvPr>
            <xdr:cNvGrpSpPr/>
          </xdr:nvGrpSpPr>
          <xdr:grpSpPr>
            <a:xfrm>
              <a:off x="0" y="0"/>
              <a:ext cx="1476375" cy="1362075"/>
              <a:chOff x="0" y="0"/>
              <a:chExt cx="1476375" cy="1362075"/>
            </a:xfrm>
          </xdr:grpSpPr>
          <xdr:sp macro="" textlink="">
            <xdr:nvSpPr>
              <xdr:cNvPr id="1139" name="楕円 1138">
                <a:extLst>
                  <a:ext uri="{FF2B5EF4-FFF2-40B4-BE49-F238E27FC236}">
                    <a16:creationId xmlns:a16="http://schemas.microsoft.com/office/drawing/2014/main" id="{FA75F061-26CF-98CE-75AD-2A3A5FCBF186}"/>
                  </a:ext>
                </a:extLst>
              </xdr:cNvPr>
              <xdr:cNvSpPr/>
            </xdr:nvSpPr>
            <xdr:spPr>
              <a:xfrm>
                <a:off x="0" y="0"/>
                <a:ext cx="1476375" cy="1362075"/>
              </a:xfrm>
              <a:prstGeom prst="ellipse">
                <a:avLst/>
              </a:prstGeom>
              <a:solidFill>
                <a:schemeClr val="bg2">
                  <a:lumMod val="50000"/>
                </a:schemeClr>
              </a:solidFill>
              <a:ln>
                <a:noFill/>
              </a:ln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140" name="楕円 1139">
                <a:extLst>
                  <a:ext uri="{FF2B5EF4-FFF2-40B4-BE49-F238E27FC236}">
                    <a16:creationId xmlns:a16="http://schemas.microsoft.com/office/drawing/2014/main" id="{B474ED0F-6AEF-4ACB-5154-11D80D4287DD}"/>
                  </a:ext>
                </a:extLst>
              </xdr:cNvPr>
              <xdr:cNvSpPr/>
            </xdr:nvSpPr>
            <xdr:spPr>
              <a:xfrm>
                <a:off x="238125" y="228600"/>
                <a:ext cx="1000125" cy="914400"/>
              </a:xfrm>
              <a:prstGeom prst="ellipse">
                <a:avLst/>
              </a:prstGeom>
              <a:solidFill>
                <a:srgbClr val="C00000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1141" name="直線矢印コネクタ 1140">
                <a:extLst>
                  <a:ext uri="{FF2B5EF4-FFF2-40B4-BE49-F238E27FC236}">
                    <a16:creationId xmlns:a16="http://schemas.microsoft.com/office/drawing/2014/main" id="{340007D5-68AB-DC46-3641-80EBE52B72BC}"/>
                  </a:ext>
                </a:extLst>
              </xdr:cNvPr>
              <xdr:cNvCxnSpPr/>
            </xdr:nvCxnSpPr>
            <xdr:spPr>
              <a:xfrm flipH="1" flipV="1">
                <a:off x="384590" y="362511"/>
                <a:ext cx="339310" cy="332814"/>
              </a:xfrm>
              <a:prstGeom prst="straightConnector1">
                <a:avLst/>
              </a:prstGeom>
              <a:ln w="38100">
                <a:solidFill>
                  <a:schemeClr val="bg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38" name="テキスト ボックス 21">
              <a:extLst>
                <a:ext uri="{FF2B5EF4-FFF2-40B4-BE49-F238E27FC236}">
                  <a16:creationId xmlns:a16="http://schemas.microsoft.com/office/drawing/2014/main" id="{F11A6C17-9F31-C8F5-88B3-B16529289606}"/>
                </a:ext>
              </a:extLst>
            </xdr:cNvPr>
            <xdr:cNvSpPr txBox="1"/>
          </xdr:nvSpPr>
          <xdr:spPr>
            <a:xfrm>
              <a:off x="495300" y="276225"/>
              <a:ext cx="895350" cy="70485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/>
              <a:r>
                <a:rPr lang="en-US" sz="1200" kern="100">
                  <a:solidFill>
                    <a:srgbClr val="FFFFFF"/>
                  </a:solidFill>
                  <a:effectLst/>
                  <a:latin typeface="ＭＳ Ｐゴシック" panose="020B0600070205080204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a=0.255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29" name="グループ化 1128">
            <a:extLst>
              <a:ext uri="{FF2B5EF4-FFF2-40B4-BE49-F238E27FC236}">
                <a16:creationId xmlns:a16="http://schemas.microsoft.com/office/drawing/2014/main" id="{03F9999A-BF02-3E79-6759-4BFD702AEE34}"/>
              </a:ext>
            </a:extLst>
          </xdr:cNvPr>
          <xdr:cNvGrpSpPr/>
        </xdr:nvGrpSpPr>
        <xdr:grpSpPr>
          <a:xfrm>
            <a:off x="17840325" y="3086100"/>
            <a:ext cx="1476375" cy="1362075"/>
            <a:chOff x="0" y="0"/>
            <a:chExt cx="1476375" cy="1362075"/>
          </a:xfrm>
        </xdr:grpSpPr>
        <xdr:grpSp>
          <xdr:nvGrpSpPr>
            <xdr:cNvPr id="1132" name="グループ化 1131">
              <a:extLst>
                <a:ext uri="{FF2B5EF4-FFF2-40B4-BE49-F238E27FC236}">
                  <a16:creationId xmlns:a16="http://schemas.microsoft.com/office/drawing/2014/main" id="{23C380FD-589A-9D7D-F8AE-3F1F1ACB2496}"/>
                </a:ext>
              </a:extLst>
            </xdr:cNvPr>
            <xdr:cNvGrpSpPr/>
          </xdr:nvGrpSpPr>
          <xdr:grpSpPr>
            <a:xfrm>
              <a:off x="0" y="0"/>
              <a:ext cx="1476375" cy="1362075"/>
              <a:chOff x="0" y="0"/>
              <a:chExt cx="1476375" cy="1362075"/>
            </a:xfrm>
          </xdr:grpSpPr>
          <xdr:sp macro="" textlink="">
            <xdr:nvSpPr>
              <xdr:cNvPr id="1134" name="楕円 1133">
                <a:extLst>
                  <a:ext uri="{FF2B5EF4-FFF2-40B4-BE49-F238E27FC236}">
                    <a16:creationId xmlns:a16="http://schemas.microsoft.com/office/drawing/2014/main" id="{7FDE835F-7876-5584-46C9-689AD1760852}"/>
                  </a:ext>
                </a:extLst>
              </xdr:cNvPr>
              <xdr:cNvSpPr/>
            </xdr:nvSpPr>
            <xdr:spPr>
              <a:xfrm>
                <a:off x="0" y="0"/>
                <a:ext cx="1476375" cy="1362075"/>
              </a:xfrm>
              <a:prstGeom prst="ellipse">
                <a:avLst/>
              </a:prstGeom>
              <a:solidFill>
                <a:schemeClr val="accent5">
                  <a:lumMod val="75000"/>
                </a:schemeClr>
              </a:solidFill>
              <a:ln>
                <a:noFill/>
              </a:ln>
            </xdr:spPr>
            <xdr:style>
              <a:lnRef idx="2">
                <a:schemeClr val="dk1">
                  <a:shade val="50000"/>
                </a:schemeClr>
              </a:lnRef>
              <a:fillRef idx="1">
                <a:schemeClr val="dk1"/>
              </a:fillRef>
              <a:effectRef idx="0">
                <a:schemeClr val="dk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135" name="楕円 1134">
                <a:extLst>
                  <a:ext uri="{FF2B5EF4-FFF2-40B4-BE49-F238E27FC236}">
                    <a16:creationId xmlns:a16="http://schemas.microsoft.com/office/drawing/2014/main" id="{DD34C12F-CDD6-725A-853F-EF6CB6D73729}"/>
                  </a:ext>
                </a:extLst>
              </xdr:cNvPr>
              <xdr:cNvSpPr/>
            </xdr:nvSpPr>
            <xdr:spPr>
              <a:xfrm>
                <a:off x="238125" y="228600"/>
                <a:ext cx="1000125" cy="914400"/>
              </a:xfrm>
              <a:prstGeom prst="ellipse">
                <a:avLst/>
              </a:prstGeom>
              <a:solidFill>
                <a:srgbClr val="C00000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1136" name="直線矢印コネクタ 1135">
                <a:extLst>
                  <a:ext uri="{FF2B5EF4-FFF2-40B4-BE49-F238E27FC236}">
                    <a16:creationId xmlns:a16="http://schemas.microsoft.com/office/drawing/2014/main" id="{E3F5FAC1-96ED-F859-2FB4-9906D3E89ABE}"/>
                  </a:ext>
                </a:extLst>
              </xdr:cNvPr>
              <xdr:cNvCxnSpPr/>
            </xdr:nvCxnSpPr>
            <xdr:spPr>
              <a:xfrm flipH="1" flipV="1">
                <a:off x="384590" y="362511"/>
                <a:ext cx="339310" cy="332814"/>
              </a:xfrm>
              <a:prstGeom prst="straightConnector1">
                <a:avLst/>
              </a:prstGeom>
              <a:ln w="38100">
                <a:solidFill>
                  <a:schemeClr val="bg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33" name="テキスト ボックス 21">
              <a:extLst>
                <a:ext uri="{FF2B5EF4-FFF2-40B4-BE49-F238E27FC236}">
                  <a16:creationId xmlns:a16="http://schemas.microsoft.com/office/drawing/2014/main" id="{5F318966-ACEA-381F-18EC-1DFDB8301AD1}"/>
                </a:ext>
              </a:extLst>
            </xdr:cNvPr>
            <xdr:cNvSpPr txBox="1"/>
          </xdr:nvSpPr>
          <xdr:spPr>
            <a:xfrm>
              <a:off x="495300" y="276225"/>
              <a:ext cx="895350" cy="70485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/>
              <a:r>
                <a:rPr lang="en-US" sz="1200" kern="100">
                  <a:solidFill>
                    <a:srgbClr val="FFFFFF"/>
                  </a:solidFill>
                  <a:effectLst/>
                  <a:latin typeface="ＭＳ Ｐゴシック" panose="020B0600070205080204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a=0.255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130" name="吹き出し: 角を丸めた四角形 1129">
            <a:extLst>
              <a:ext uri="{FF2B5EF4-FFF2-40B4-BE49-F238E27FC236}">
                <a16:creationId xmlns:a16="http://schemas.microsoft.com/office/drawing/2014/main" id="{2041EEE7-D911-359D-A964-58773A384B79}"/>
              </a:ext>
            </a:extLst>
          </xdr:cNvPr>
          <xdr:cNvSpPr/>
        </xdr:nvSpPr>
        <xdr:spPr>
          <a:xfrm>
            <a:off x="16849725" y="2486025"/>
            <a:ext cx="790575" cy="285750"/>
          </a:xfrm>
          <a:prstGeom prst="wedgeRoundRectCallout">
            <a:avLst>
              <a:gd name="adj1" fmla="val -39208"/>
              <a:gd name="adj2" fmla="val 198924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altLang="en-US" sz="110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テフロン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31" name="吹き出し: 角を丸めた四角形 1130">
            <a:extLst>
              <a:ext uri="{FF2B5EF4-FFF2-40B4-BE49-F238E27FC236}">
                <a16:creationId xmlns:a16="http://schemas.microsoft.com/office/drawing/2014/main" id="{13C3F258-0A74-390F-3B11-9EC19F57680C}"/>
              </a:ext>
            </a:extLst>
          </xdr:cNvPr>
          <xdr:cNvSpPr/>
        </xdr:nvSpPr>
        <xdr:spPr>
          <a:xfrm>
            <a:off x="18326099" y="2505075"/>
            <a:ext cx="676275" cy="485775"/>
          </a:xfrm>
          <a:prstGeom prst="wedgeRoundRectCallout">
            <a:avLst>
              <a:gd name="adj1" fmla="val -10453"/>
              <a:gd name="adj2" fmla="val 137921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altLang="en-US" sz="105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導線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42" name="吹き出し: 角を丸めた四角形 1141">
            <a:extLst>
              <a:ext uri="{FF2B5EF4-FFF2-40B4-BE49-F238E27FC236}">
                <a16:creationId xmlns:a16="http://schemas.microsoft.com/office/drawing/2014/main" id="{234625AD-BCB0-9A5D-085D-D26F905135C0}"/>
              </a:ext>
            </a:extLst>
          </xdr:cNvPr>
          <xdr:cNvSpPr/>
        </xdr:nvSpPr>
        <xdr:spPr>
          <a:xfrm>
            <a:off x="17487900" y="2809875"/>
            <a:ext cx="790575" cy="285750"/>
          </a:xfrm>
          <a:prstGeom prst="wedgeRoundRectCallout">
            <a:avLst>
              <a:gd name="adj1" fmla="val 34286"/>
              <a:gd name="adj2" fmla="val 148924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</a:pPr>
            <a:r>
              <a:rPr lang="ja-JP" altLang="en-US" sz="1100" kern="100">
                <a:solidFill>
                  <a:srgbClr val="000000"/>
                </a:solidFill>
                <a:effectLst/>
                <a:ea typeface="游明朝" panose="02020400000000000000" pitchFamily="18" charset="-128"/>
                <a:cs typeface="Times New Roman" panose="02020603050405020304" pitchFamily="18" charset="0"/>
              </a:rPr>
              <a:t>テフロン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22</xdr:col>
      <xdr:colOff>123825</xdr:colOff>
      <xdr:row>49</xdr:row>
      <xdr:rowOff>19051</xdr:rowOff>
    </xdr:from>
    <xdr:to>
      <xdr:col>24</xdr:col>
      <xdr:colOff>9525</xdr:colOff>
      <xdr:row>50</xdr:row>
      <xdr:rowOff>219074</xdr:rowOff>
    </xdr:to>
    <xdr:sp macro="" textlink="">
      <xdr:nvSpPr>
        <xdr:cNvPr id="1102" name="吹き出し: 角を丸めた四角形 1101">
          <a:extLst>
            <a:ext uri="{FF2B5EF4-FFF2-40B4-BE49-F238E27FC236}">
              <a16:creationId xmlns:a16="http://schemas.microsoft.com/office/drawing/2014/main" id="{F324F491-54FE-32D3-0970-B6DC0B7ADB50}"/>
            </a:ext>
          </a:extLst>
        </xdr:cNvPr>
        <xdr:cNvSpPr/>
      </xdr:nvSpPr>
      <xdr:spPr>
        <a:xfrm>
          <a:off x="23002875" y="13115926"/>
          <a:ext cx="1257300" cy="438148"/>
        </a:xfrm>
        <a:prstGeom prst="wedgeRoundRectCallout">
          <a:avLst>
            <a:gd name="adj1" fmla="val 33757"/>
            <a:gd name="adj2" fmla="val 8528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熱収縮チューブ</a:t>
          </a:r>
          <a:endParaRPr lang="en-US" altLang="ja-JP" sz="1100" kern="100">
            <a:solidFill>
              <a:srgbClr val="00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Φ2</a:t>
          </a:r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 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180974</xdr:colOff>
      <xdr:row>43</xdr:row>
      <xdr:rowOff>47624</xdr:rowOff>
    </xdr:from>
    <xdr:to>
      <xdr:col>10</xdr:col>
      <xdr:colOff>95249</xdr:colOff>
      <xdr:row>55</xdr:row>
      <xdr:rowOff>114299</xdr:rowOff>
    </xdr:to>
    <xdr:graphicFrame macro="">
      <xdr:nvGraphicFramePr>
        <xdr:cNvPr id="1123" name="グラフ 1122">
          <a:extLst>
            <a:ext uri="{FF2B5EF4-FFF2-40B4-BE49-F238E27FC236}">
              <a16:creationId xmlns:a16="http://schemas.microsoft.com/office/drawing/2014/main" id="{5C9A3E7A-3847-45E6-8ECE-DCF561B48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271461</xdr:colOff>
      <xdr:row>5</xdr:row>
      <xdr:rowOff>14286</xdr:rowOff>
    </xdr:from>
    <xdr:to>
      <xdr:col>8</xdr:col>
      <xdr:colOff>123824</xdr:colOff>
      <xdr:row>18</xdr:row>
      <xdr:rowOff>28574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B41F5B-4559-1095-0C06-CAAB06A29E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371475</xdr:colOff>
      <xdr:row>3</xdr:row>
      <xdr:rowOff>204787</xdr:rowOff>
    </xdr:from>
    <xdr:to>
      <xdr:col>16</xdr:col>
      <xdr:colOff>142875</xdr:colOff>
      <xdr:row>15</xdr:row>
      <xdr:rowOff>90487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63B6DA0-9F7B-F3E3-8489-3AB320277E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8</xdr:col>
      <xdr:colOff>290512</xdr:colOff>
      <xdr:row>15</xdr:row>
      <xdr:rowOff>90487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73DA27-AE35-467D-8BC4-89505A86D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409575</xdr:colOff>
      <xdr:row>0</xdr:row>
      <xdr:rowOff>133350</xdr:rowOff>
    </xdr:from>
    <xdr:to>
      <xdr:col>16</xdr:col>
      <xdr:colOff>576262</xdr:colOff>
      <xdr:row>15</xdr:row>
      <xdr:rowOff>128587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2B836A8-232D-6922-92B4-B0F40B819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433386</xdr:colOff>
      <xdr:row>3</xdr:row>
      <xdr:rowOff>180975</xdr:rowOff>
    </xdr:from>
    <xdr:to>
      <xdr:col>17</xdr:col>
      <xdr:colOff>85724</xdr:colOff>
      <xdr:row>22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92742B-86BA-2205-53F6-16941C86E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223835</xdr:colOff>
      <xdr:row>8</xdr:row>
      <xdr:rowOff>214312</xdr:rowOff>
    </xdr:from>
    <xdr:to>
      <xdr:col>13</xdr:col>
      <xdr:colOff>266699</xdr:colOff>
      <xdr:row>21</xdr:row>
      <xdr:rowOff>76201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A2FE3B6-7BD8-48C1-A4E2-1EE7D6127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619125</xdr:colOff>
      <xdr:row>8</xdr:row>
      <xdr:rowOff>76200</xdr:rowOff>
    </xdr:from>
    <xdr:to>
      <xdr:col>6</xdr:col>
      <xdr:colOff>571500</xdr:colOff>
      <xdr:row>21</xdr:row>
      <xdr:rowOff>152400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669E5B7-91BF-452B-9143-670949B9E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342901</xdr:colOff>
      <xdr:row>25</xdr:row>
      <xdr:rowOff>142875</xdr:rowOff>
    </xdr:from>
    <xdr:to>
      <xdr:col>7</xdr:col>
      <xdr:colOff>771526</xdr:colOff>
      <xdr:row>36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935D4B-3232-42F9-9DF5-5A496D535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0.14217</cdr:x>
      <cdr:y>0.62102</cdr:y>
    </cdr:from>
    <cdr:to>
      <cdr:x>0.31888</cdr:x>
      <cdr:y>0.73167</cdr:y>
    </cdr:to>
    <cdr:sp macro="" textlink="">
      <cdr:nvSpPr>
        <cdr:cNvPr id="2" name="吹き出し: 円形 1">
          <a:extLst xmlns:a="http://schemas.openxmlformats.org/drawingml/2006/main">
            <a:ext uri="{FF2B5EF4-FFF2-40B4-BE49-F238E27FC236}">
              <a16:creationId xmlns:a16="http://schemas.microsoft.com/office/drawing/2014/main" id="{130FAFC0-BC5F-2698-D1EC-F976FE3403E1}"/>
            </a:ext>
          </a:extLst>
        </cdr:cNvPr>
        <cdr:cNvSpPr/>
      </cdr:nvSpPr>
      <cdr:spPr>
        <a:xfrm xmlns:a="http://schemas.openxmlformats.org/drawingml/2006/main">
          <a:off x="748179" y="2227079"/>
          <a:ext cx="929947" cy="396809"/>
        </a:xfrm>
        <a:prstGeom xmlns:a="http://schemas.openxmlformats.org/drawingml/2006/main" prst="wedgeEllipseCallout">
          <a:avLst>
            <a:gd name="adj1" fmla="val -17760"/>
            <a:gd name="adj2" fmla="val 95376"/>
          </a:avLst>
        </a:prstGeom>
        <a:solidFill xmlns:a="http://schemas.openxmlformats.org/drawingml/2006/main">
          <a:schemeClr val="accent4">
            <a:lumMod val="20000"/>
            <a:lumOff val="80000"/>
            <a:alpha val="26000"/>
          </a:schemeClr>
        </a:solidFill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>
              <a:solidFill>
                <a:schemeClr val="bg2">
                  <a:lumMod val="50000"/>
                </a:schemeClr>
              </a:solidFill>
            </a:rPr>
            <a:t>114#61</a:t>
          </a:r>
          <a:endParaRPr lang="ja-JP">
            <a:solidFill>
              <a:schemeClr val="bg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0.32127</cdr:x>
      <cdr:y>0.62656</cdr:y>
    </cdr:from>
    <cdr:to>
      <cdr:x>0.4914</cdr:x>
      <cdr:y>0.73721</cdr:y>
    </cdr:to>
    <cdr:sp macro="" textlink="">
      <cdr:nvSpPr>
        <cdr:cNvPr id="3" name="吹き出し: 円形 2">
          <a:extLst xmlns:a="http://schemas.openxmlformats.org/drawingml/2006/main">
            <a:ext uri="{FF2B5EF4-FFF2-40B4-BE49-F238E27FC236}">
              <a16:creationId xmlns:a16="http://schemas.microsoft.com/office/drawing/2014/main" id="{2734A16C-8A79-599B-300E-B21D681EA55E}"/>
            </a:ext>
          </a:extLst>
        </cdr:cNvPr>
        <cdr:cNvSpPr/>
      </cdr:nvSpPr>
      <cdr:spPr>
        <a:xfrm xmlns:a="http://schemas.openxmlformats.org/drawingml/2006/main">
          <a:off x="1690690" y="2246946"/>
          <a:ext cx="895350" cy="396809"/>
        </a:xfrm>
        <a:prstGeom xmlns:a="http://schemas.openxmlformats.org/drawingml/2006/main" prst="wedgeEllipseCallout">
          <a:avLst>
            <a:gd name="adj1" fmla="val -23369"/>
            <a:gd name="adj2" fmla="val 92976"/>
          </a:avLst>
        </a:prstGeom>
        <a:solidFill xmlns:a="http://schemas.openxmlformats.org/drawingml/2006/main">
          <a:schemeClr val="accent4">
            <a:lumMod val="20000"/>
            <a:lumOff val="80000"/>
            <a:alpha val="26000"/>
          </a:schemeClr>
        </a:solidFill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>
              <a:solidFill>
                <a:schemeClr val="bg2">
                  <a:lumMod val="50000"/>
                </a:schemeClr>
              </a:solidFill>
            </a:rPr>
            <a:t>114#43</a:t>
          </a:r>
          <a:endParaRPr lang="ja-JP">
            <a:solidFill>
              <a:schemeClr val="bg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0.59679</cdr:x>
      <cdr:y>0.62932</cdr:y>
    </cdr:from>
    <cdr:to>
      <cdr:x>0.77671</cdr:x>
      <cdr:y>0.73997</cdr:y>
    </cdr:to>
    <cdr:sp macro="" textlink="">
      <cdr:nvSpPr>
        <cdr:cNvPr id="4" name="吹き出し: 円形 3">
          <a:extLst xmlns:a="http://schemas.openxmlformats.org/drawingml/2006/main">
            <a:ext uri="{FF2B5EF4-FFF2-40B4-BE49-F238E27FC236}">
              <a16:creationId xmlns:a16="http://schemas.microsoft.com/office/drawing/2014/main" id="{07D3D9F0-2540-CB56-2995-10BEE665596A}"/>
            </a:ext>
          </a:extLst>
        </cdr:cNvPr>
        <cdr:cNvSpPr/>
      </cdr:nvSpPr>
      <cdr:spPr>
        <a:xfrm xmlns:a="http://schemas.openxmlformats.org/drawingml/2006/main">
          <a:off x="3140646" y="2256844"/>
          <a:ext cx="946840" cy="396809"/>
        </a:xfrm>
        <a:prstGeom xmlns:a="http://schemas.openxmlformats.org/drawingml/2006/main" prst="wedgeEllipseCallout">
          <a:avLst>
            <a:gd name="adj1" fmla="val 22020"/>
            <a:gd name="adj2" fmla="val 88175"/>
          </a:avLst>
        </a:prstGeom>
        <a:solidFill xmlns:a="http://schemas.openxmlformats.org/drawingml/2006/main">
          <a:schemeClr val="accent4">
            <a:lumMod val="20000"/>
            <a:lumOff val="80000"/>
            <a:alpha val="26000"/>
          </a:schemeClr>
        </a:solidFill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>
              <a:solidFill>
                <a:schemeClr val="bg2">
                  <a:lumMod val="50000"/>
                </a:schemeClr>
              </a:solidFill>
            </a:rPr>
            <a:t>140#43</a:t>
          </a:r>
          <a:endParaRPr lang="ja-JP">
            <a:solidFill>
              <a:schemeClr val="bg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0.74661</cdr:x>
      <cdr:y>0.50761</cdr:y>
    </cdr:from>
    <cdr:to>
      <cdr:x>0.91807</cdr:x>
      <cdr:y>0.61826</cdr:y>
    </cdr:to>
    <cdr:sp macro="" textlink="">
      <cdr:nvSpPr>
        <cdr:cNvPr id="5" name="吹き出し: 円形 4">
          <a:extLst xmlns:a="http://schemas.openxmlformats.org/drawingml/2006/main">
            <a:ext uri="{FF2B5EF4-FFF2-40B4-BE49-F238E27FC236}">
              <a16:creationId xmlns:a16="http://schemas.microsoft.com/office/drawing/2014/main" id="{7124D562-9FFD-EFFC-727D-A54A2A31200C}"/>
            </a:ext>
          </a:extLst>
        </cdr:cNvPr>
        <cdr:cNvSpPr/>
      </cdr:nvSpPr>
      <cdr:spPr>
        <a:xfrm xmlns:a="http://schemas.openxmlformats.org/drawingml/2006/main">
          <a:off x="3929064" y="1820372"/>
          <a:ext cx="902338" cy="396809"/>
        </a:xfrm>
        <a:prstGeom xmlns:a="http://schemas.openxmlformats.org/drawingml/2006/main" prst="wedgeEllipseCallout">
          <a:avLst>
            <a:gd name="adj1" fmla="val 76456"/>
            <a:gd name="adj2" fmla="val 202777"/>
          </a:avLst>
        </a:prstGeom>
        <a:solidFill xmlns:a="http://schemas.openxmlformats.org/drawingml/2006/main">
          <a:schemeClr val="accent4">
            <a:lumMod val="20000"/>
            <a:lumOff val="80000"/>
            <a:alpha val="26000"/>
          </a:schemeClr>
        </a:solidFill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>
              <a:solidFill>
                <a:schemeClr val="bg2">
                  <a:lumMod val="50000"/>
                </a:schemeClr>
              </a:solidFill>
            </a:rPr>
            <a:t>114#77</a:t>
          </a:r>
          <a:endParaRPr lang="ja-JP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0.75318</cdr:x>
      <cdr:y>0.6069</cdr:y>
    </cdr:from>
    <cdr:to>
      <cdr:x>0.92601</cdr:x>
      <cdr:y>0.72552</cdr:y>
    </cdr:to>
    <cdr:sp macro="" textlink="">
      <cdr:nvSpPr>
        <cdr:cNvPr id="2" name="吹き出し: 円形 1">
          <a:extLst xmlns:a="http://schemas.openxmlformats.org/drawingml/2006/main">
            <a:ext uri="{FF2B5EF4-FFF2-40B4-BE49-F238E27FC236}">
              <a16:creationId xmlns:a16="http://schemas.microsoft.com/office/drawing/2014/main" id="{F7A8D89A-70E8-9C63-77EB-027E175474DA}"/>
            </a:ext>
          </a:extLst>
        </cdr:cNvPr>
        <cdr:cNvSpPr/>
      </cdr:nvSpPr>
      <cdr:spPr>
        <a:xfrm xmlns:a="http://schemas.openxmlformats.org/drawingml/2006/main">
          <a:off x="3952875" y="1924981"/>
          <a:ext cx="907080" cy="376241"/>
        </a:xfrm>
        <a:prstGeom xmlns:a="http://schemas.openxmlformats.org/drawingml/2006/main" prst="wedgeEllipseCallout">
          <a:avLst>
            <a:gd name="adj1" fmla="val -21887"/>
            <a:gd name="adj2" fmla="val -80982"/>
          </a:avLst>
        </a:prstGeom>
        <a:solidFill xmlns:a="http://schemas.openxmlformats.org/drawingml/2006/main">
          <a:schemeClr val="accent4">
            <a:lumMod val="20000"/>
            <a:lumOff val="80000"/>
            <a:alpha val="26000"/>
          </a:schemeClr>
        </a:solidFill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>
              <a:solidFill>
                <a:schemeClr val="bg2">
                  <a:lumMod val="50000"/>
                </a:schemeClr>
              </a:solidFill>
            </a:rPr>
            <a:t>140#43</a:t>
          </a:r>
          <a:endParaRPr lang="ja-JP">
            <a:solidFill>
              <a:schemeClr val="bg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0.15385</cdr:x>
      <cdr:y>0.05058</cdr:y>
    </cdr:from>
    <cdr:to>
      <cdr:x>0.33757</cdr:x>
      <cdr:y>0.16092</cdr:y>
    </cdr:to>
    <cdr:sp macro="" textlink="">
      <cdr:nvSpPr>
        <cdr:cNvPr id="3" name="吹き出し: 円形 2">
          <a:extLst xmlns:a="http://schemas.openxmlformats.org/drawingml/2006/main">
            <a:ext uri="{FF2B5EF4-FFF2-40B4-BE49-F238E27FC236}">
              <a16:creationId xmlns:a16="http://schemas.microsoft.com/office/drawing/2014/main" id="{6F479DB5-5E0C-370C-6FC9-43045A9CDB53}"/>
            </a:ext>
          </a:extLst>
        </cdr:cNvPr>
        <cdr:cNvSpPr/>
      </cdr:nvSpPr>
      <cdr:spPr>
        <a:xfrm xmlns:a="http://schemas.openxmlformats.org/drawingml/2006/main">
          <a:off x="807447" y="160431"/>
          <a:ext cx="964203" cy="349979"/>
        </a:xfrm>
        <a:prstGeom xmlns:a="http://schemas.openxmlformats.org/drawingml/2006/main" prst="wedgeEllipseCallout">
          <a:avLst>
            <a:gd name="adj1" fmla="val -46512"/>
            <a:gd name="adj2" fmla="val 87269"/>
          </a:avLst>
        </a:prstGeom>
        <a:solidFill xmlns:a="http://schemas.openxmlformats.org/drawingml/2006/main">
          <a:schemeClr val="accent4">
            <a:lumMod val="20000"/>
            <a:lumOff val="80000"/>
            <a:alpha val="26000"/>
          </a:schemeClr>
        </a:solidFill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>
              <a:solidFill>
                <a:schemeClr val="bg2">
                  <a:lumMod val="50000"/>
                </a:schemeClr>
              </a:solidFill>
            </a:rPr>
            <a:t>114#61</a:t>
          </a:r>
          <a:endParaRPr lang="ja-JP">
            <a:solidFill>
              <a:schemeClr val="bg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0.19138</cdr:x>
      <cdr:y>0.30712</cdr:y>
    </cdr:from>
    <cdr:to>
      <cdr:x>0.36842</cdr:x>
      <cdr:y>0.41747</cdr:y>
    </cdr:to>
    <cdr:sp macro="" textlink="">
      <cdr:nvSpPr>
        <cdr:cNvPr id="4" name="吹き出し: 円形 3">
          <a:extLst xmlns:a="http://schemas.openxmlformats.org/drawingml/2006/main">
            <a:ext uri="{FF2B5EF4-FFF2-40B4-BE49-F238E27FC236}">
              <a16:creationId xmlns:a16="http://schemas.microsoft.com/office/drawing/2014/main" id="{906D81DB-1350-2D00-BFD5-63CB090B32FB}"/>
            </a:ext>
          </a:extLst>
        </cdr:cNvPr>
        <cdr:cNvSpPr/>
      </cdr:nvSpPr>
      <cdr:spPr>
        <a:xfrm xmlns:a="http://schemas.openxmlformats.org/drawingml/2006/main">
          <a:off x="1004415" y="974131"/>
          <a:ext cx="929160" cy="350011"/>
        </a:xfrm>
        <a:prstGeom xmlns:a="http://schemas.openxmlformats.org/drawingml/2006/main" prst="wedgeEllipseCallout">
          <a:avLst>
            <a:gd name="adj1" fmla="val -85310"/>
            <a:gd name="adj2" fmla="val 116892"/>
          </a:avLst>
        </a:prstGeom>
        <a:solidFill xmlns:a="http://schemas.openxmlformats.org/drawingml/2006/main">
          <a:schemeClr val="accent4">
            <a:lumMod val="20000"/>
            <a:lumOff val="80000"/>
            <a:alpha val="26000"/>
          </a:schemeClr>
        </a:solidFill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>
              <a:solidFill>
                <a:schemeClr val="bg2">
                  <a:lumMod val="50000"/>
                </a:schemeClr>
              </a:solidFill>
            </a:rPr>
            <a:t>114#43</a:t>
          </a:r>
          <a:endParaRPr lang="ja-JP">
            <a:solidFill>
              <a:schemeClr val="bg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0.36967</cdr:x>
      <cdr:y>0.42299</cdr:y>
    </cdr:from>
    <cdr:to>
      <cdr:x>0.58258</cdr:x>
      <cdr:y>0.53333</cdr:y>
    </cdr:to>
    <cdr:sp macro="" textlink="">
      <cdr:nvSpPr>
        <cdr:cNvPr id="5" name="吹き出し: 円形 4">
          <a:extLst xmlns:a="http://schemas.openxmlformats.org/drawingml/2006/main">
            <a:ext uri="{FF2B5EF4-FFF2-40B4-BE49-F238E27FC236}">
              <a16:creationId xmlns:a16="http://schemas.microsoft.com/office/drawing/2014/main" id="{44BB0714-4110-7289-F302-EE87D6D21198}"/>
            </a:ext>
          </a:extLst>
        </cdr:cNvPr>
        <cdr:cNvSpPr/>
      </cdr:nvSpPr>
      <cdr:spPr>
        <a:xfrm xmlns:a="http://schemas.openxmlformats.org/drawingml/2006/main">
          <a:off x="1940129" y="1341650"/>
          <a:ext cx="1117395" cy="349979"/>
        </a:xfrm>
        <a:prstGeom xmlns:a="http://schemas.openxmlformats.org/drawingml/2006/main" prst="wedgeEllipseCallout">
          <a:avLst>
            <a:gd name="adj1" fmla="val 76456"/>
            <a:gd name="adj2" fmla="val 109169"/>
          </a:avLst>
        </a:prstGeom>
        <a:solidFill xmlns:a="http://schemas.openxmlformats.org/drawingml/2006/main">
          <a:schemeClr val="accent4">
            <a:lumMod val="20000"/>
            <a:lumOff val="80000"/>
            <a:alpha val="26000"/>
          </a:schemeClr>
        </a:solidFill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>
              <a:solidFill>
                <a:schemeClr val="bg2">
                  <a:lumMod val="50000"/>
                </a:schemeClr>
              </a:solidFill>
            </a:rPr>
            <a:t>FT114#77</a:t>
          </a:r>
          <a:endParaRPr lang="ja-JP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4</xdr:row>
      <xdr:rowOff>204787</xdr:rowOff>
    </xdr:from>
    <xdr:to>
      <xdr:col>19</xdr:col>
      <xdr:colOff>0</xdr:colOff>
      <xdr:row>19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AADBA4-5449-4FBF-BD37-925C429D2D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3</xdr:row>
      <xdr:rowOff>100012</xdr:rowOff>
    </xdr:from>
    <xdr:to>
      <xdr:col>9</xdr:col>
      <xdr:colOff>123825</xdr:colOff>
      <xdr:row>14</xdr:row>
      <xdr:rowOff>223837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AA95998-ED6A-D6D3-F530-A6423712F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1657350</xdr:colOff>
      <xdr:row>4</xdr:row>
      <xdr:rowOff>138112</xdr:rowOff>
    </xdr:from>
    <xdr:to>
      <xdr:col>13</xdr:col>
      <xdr:colOff>266700</xdr:colOff>
      <xdr:row>16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2C6ED0-95F2-3917-4D5E-B459C1841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1657350</xdr:colOff>
      <xdr:row>4</xdr:row>
      <xdr:rowOff>138112</xdr:rowOff>
    </xdr:from>
    <xdr:to>
      <xdr:col>13</xdr:col>
      <xdr:colOff>266700</xdr:colOff>
      <xdr:row>16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4F0641-74DB-4567-92F9-2C537B0CE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1676400</xdr:colOff>
      <xdr:row>4</xdr:row>
      <xdr:rowOff>166687</xdr:rowOff>
    </xdr:from>
    <xdr:to>
      <xdr:col>14</xdr:col>
      <xdr:colOff>200025</xdr:colOff>
      <xdr:row>16</xdr:row>
      <xdr:rowOff>52387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86CCEC-CE29-39AA-EDBA-68641E7DF7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1657350</xdr:colOff>
      <xdr:row>4</xdr:row>
      <xdr:rowOff>138112</xdr:rowOff>
    </xdr:from>
    <xdr:to>
      <xdr:col>14</xdr:col>
      <xdr:colOff>180975</xdr:colOff>
      <xdr:row>16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FB4E1E-C552-EA18-9986-F622E5FA1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4</xdr:row>
      <xdr:rowOff>128587</xdr:rowOff>
    </xdr:from>
    <xdr:to>
      <xdr:col>17</xdr:col>
      <xdr:colOff>514350</xdr:colOff>
      <xdr:row>16</xdr:row>
      <xdr:rowOff>14287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495149-4B69-1A05-5E80-5CB4A321A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1657350</xdr:colOff>
      <xdr:row>4</xdr:row>
      <xdr:rowOff>138112</xdr:rowOff>
    </xdr:from>
    <xdr:to>
      <xdr:col>14</xdr:col>
      <xdr:colOff>180975</xdr:colOff>
      <xdr:row>16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23AA98-BD52-4372-E8C6-7762974B44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119062</xdr:colOff>
      <xdr:row>4</xdr:row>
      <xdr:rowOff>100012</xdr:rowOff>
    </xdr:from>
    <xdr:to>
      <xdr:col>17</xdr:col>
      <xdr:colOff>576262</xdr:colOff>
      <xdr:row>15</xdr:row>
      <xdr:rowOff>223837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1962403-4272-DD78-11CB-2DF94C35BE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928687</xdr:colOff>
      <xdr:row>7</xdr:row>
      <xdr:rowOff>133350</xdr:rowOff>
    </xdr:from>
    <xdr:to>
      <xdr:col>13</xdr:col>
      <xdr:colOff>138112</xdr:colOff>
      <xdr:row>20</xdr:row>
      <xdr:rowOff>185737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BFB693-104D-CFCD-85F1-8D0420538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219075</xdr:colOff>
      <xdr:row>6</xdr:row>
      <xdr:rowOff>42862</xdr:rowOff>
    </xdr:from>
    <xdr:to>
      <xdr:col>20</xdr:col>
      <xdr:colOff>0</xdr:colOff>
      <xdr:row>17</xdr:row>
      <xdr:rowOff>166687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CFB26AA-D257-3F34-95FE-A3995ADE26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</xdr:colOff>
      <xdr:row>1</xdr:row>
      <xdr:rowOff>23812</xdr:rowOff>
    </xdr:from>
    <xdr:to>
      <xdr:col>18</xdr:col>
      <xdr:colOff>476250</xdr:colOff>
      <xdr:row>12</xdr:row>
      <xdr:rowOff>147637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2DDFF7F-53EA-2F14-1B46-2EB1DA51C1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6</xdr:row>
      <xdr:rowOff>180975</xdr:rowOff>
    </xdr:from>
    <xdr:to>
      <xdr:col>18</xdr:col>
      <xdr:colOff>285750</xdr:colOff>
      <xdr:row>18</xdr:row>
      <xdr:rowOff>66675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9B0FAE1-1DB4-40E1-9CBD-AE0E46845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9525</xdr:rowOff>
    </xdr:from>
    <xdr:to>
      <xdr:col>19</xdr:col>
      <xdr:colOff>242887</xdr:colOff>
      <xdr:row>18</xdr:row>
      <xdr:rowOff>4762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C690B7-65B4-E81B-A3A8-69AB22657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481012</xdr:colOff>
      <xdr:row>7</xdr:row>
      <xdr:rowOff>38100</xdr:rowOff>
    </xdr:from>
    <xdr:to>
      <xdr:col>17</xdr:col>
      <xdr:colOff>133350</xdr:colOff>
      <xdr:row>24</xdr:row>
      <xdr:rowOff>161925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51F424E-6C1F-4EF6-8E19-D9ED19D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533400</xdr:colOff>
      <xdr:row>0</xdr:row>
      <xdr:rowOff>76200</xdr:rowOff>
    </xdr:from>
    <xdr:ext cx="7534275" cy="816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4A4F4367-7CA4-4241-8C83-BEDFF65F364B}"/>
                </a:ext>
              </a:extLst>
            </xdr:cNvPr>
            <xdr:cNvSpPr txBox="1"/>
          </xdr:nvSpPr>
          <xdr:spPr>
            <a:xfrm>
              <a:off x="10934700" y="76200"/>
              <a:ext cx="7534275" cy="816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ja-JP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rad>
                      <m:radPr>
                        <m:degHide m:val="on"/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0.3</m:t>
                            </m:r>
                            <m:r>
                              <m:rPr>
                                <m:sty m:val="p"/>
                              </m:rPr>
                              <a:rPr kumimoji="1" lang="en-US" altLang="ja-JP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exp</m:t>
                            </m:r>
                            <m:d>
                              <m:d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−0.25</m:t>
                                </m:r>
                                <m:d>
                                  <m:d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𝑟</m:t>
                                        </m:r>
                                      </m:num>
                                      <m:den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den>
                                    </m:f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−1</m:t>
                                    </m:r>
                                  </m:e>
                                </m:d>
                              </m:e>
                            </m:d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𝑙𝑜𝑔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d>
                              <m:d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𝑟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ad>
                                  <m:radPr>
                                    <m:degHide m:val="on"/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radPr>
                                  <m:deg/>
                                  <m:e>
                                    <m:sSup>
                                      <m:sSup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𝑟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2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  <m:sup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−1</m:t>
                                    </m:r>
                                  </m:e>
                                </m:rad>
                              </m:e>
                            </m:d>
                          </m:e>
                        </m:d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𝑙𝑜𝑔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𝑟</m:t>
                                </m:r>
                              </m:num>
                              <m:den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ad>
                              <m:radPr>
                                <m:degHide m:val="on"/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sSup>
                                  <m:sSup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𝑟</m:t>
                                            </m:r>
                                          </m:num>
                                          <m:den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−1</m:t>
                                </m:r>
                              </m:e>
                            </m:rad>
                          </m:e>
                        </m:d>
                      </m:e>
                    </m:ra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4A4F4367-7CA4-4241-8C83-BEDFF65F364B}"/>
                </a:ext>
              </a:extLst>
            </xdr:cNvPr>
            <xdr:cNvSpPr txBox="1"/>
          </xdr:nvSpPr>
          <xdr:spPr>
            <a:xfrm>
              <a:off x="10934700" y="76200"/>
              <a:ext cx="7534275" cy="816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𝑍_0 (𝑟)=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√((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_𝑟)/(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_𝑟 )) √(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(0.3exp(−0.25(𝑟/2−1))+〖𝑙𝑜𝑔〗_𝑒 (𝑟/2+√((𝑟/2)^2−1))) 〖𝑙𝑜𝑔〗_𝑒 (𝑟/2+√((𝑟/2)^2−1)) 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18</xdr:col>
      <xdr:colOff>28575</xdr:colOff>
      <xdr:row>5</xdr:row>
      <xdr:rowOff>190500</xdr:rowOff>
    </xdr:from>
    <xdr:ext cx="1019062" cy="672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C594D29-D66A-48FA-A5CD-D80442B2EBD8}"/>
                </a:ext>
              </a:extLst>
            </xdr:cNvPr>
            <xdr:cNvSpPr txBox="1"/>
          </xdr:nvSpPr>
          <xdr:spPr>
            <a:xfrm>
              <a:off x="14544675" y="1400175"/>
              <a:ext cx="1019062" cy="672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2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𝑖𝑛</m:t>
                        </m:r>
                      </m:sub>
                    </m:sSub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  <m:sup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num>
                      <m:den>
                        <m:sSub>
                          <m:sSub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C594D29-D66A-48FA-A5CD-D80442B2EBD8}"/>
                </a:ext>
              </a:extLst>
            </xdr:cNvPr>
            <xdr:cNvSpPr txBox="1"/>
          </xdr:nvSpPr>
          <xdr:spPr>
            <a:xfrm>
              <a:off x="14544675" y="1400175"/>
              <a:ext cx="1019062" cy="672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2000" b="0" i="0">
                  <a:latin typeface="Cambria Math" panose="02040503050406030204" pitchFamily="18" charset="0"/>
                </a:rPr>
                <a:t>𝑍_𝑖𝑛=(𝑍_0^2)/𝑍_𝐿 </a:t>
              </a:r>
              <a:endParaRPr kumimoji="1" lang="ja-JP" altLang="en-US" sz="2000"/>
            </a:p>
          </xdr:txBody>
        </xdr:sp>
      </mc:Fallback>
    </mc:AlternateContent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466725</xdr:colOff>
      <xdr:row>0</xdr:row>
      <xdr:rowOff>228600</xdr:rowOff>
    </xdr:from>
    <xdr:ext cx="30956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715AE936-E7FE-4360-ADB3-21B5FD10D751}"/>
                </a:ext>
              </a:extLst>
            </xdr:cNvPr>
            <xdr:cNvSpPr txBox="1"/>
          </xdr:nvSpPr>
          <xdr:spPr>
            <a:xfrm>
              <a:off x="11725275" y="228600"/>
              <a:ext cx="30956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=120</m:t>
                    </m:r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715AE936-E7FE-4360-ADB3-21B5FD10D751}"/>
                </a:ext>
              </a:extLst>
            </xdr:cNvPr>
            <xdr:cNvSpPr txBox="1"/>
          </xdr:nvSpPr>
          <xdr:spPr>
            <a:xfrm>
              <a:off x="11725275" y="228600"/>
              <a:ext cx="30956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𝑍_0=120√(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) 𝑙𝑛(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𝐷/𝑎−1)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16</xdr:col>
      <xdr:colOff>890587</xdr:colOff>
      <xdr:row>5</xdr:row>
      <xdr:rowOff>228600</xdr:rowOff>
    </xdr:from>
    <xdr:ext cx="1019062" cy="672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BEA85E27-26CE-46B0-938F-D4DAEAF1B653}"/>
                </a:ext>
              </a:extLst>
            </xdr:cNvPr>
            <xdr:cNvSpPr txBox="1"/>
          </xdr:nvSpPr>
          <xdr:spPr>
            <a:xfrm>
              <a:off x="12149137" y="1419225"/>
              <a:ext cx="1019062" cy="672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2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𝑖𝑛</m:t>
                        </m:r>
                      </m:sub>
                    </m:sSub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  <m:sup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num>
                      <m:den>
                        <m:sSub>
                          <m:sSub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BEA85E27-26CE-46B0-938F-D4DAEAF1B653}"/>
                </a:ext>
              </a:extLst>
            </xdr:cNvPr>
            <xdr:cNvSpPr txBox="1"/>
          </xdr:nvSpPr>
          <xdr:spPr>
            <a:xfrm>
              <a:off x="12149137" y="1419225"/>
              <a:ext cx="1019062" cy="672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2000" b="0" i="0">
                  <a:latin typeface="Cambria Math" panose="02040503050406030204" pitchFamily="18" charset="0"/>
                </a:rPr>
                <a:t>𝑍_𝑖𝑛=(𝑍_0^2)/𝑍_𝐿 </a:t>
              </a:r>
              <a:endParaRPr kumimoji="1" lang="ja-JP" altLang="en-US" sz="2000"/>
            </a:p>
          </xdr:txBody>
        </xdr:sp>
      </mc:Fallback>
    </mc:AlternateContent>
    <xdr:clientData/>
  </xdr:oneCellAnchor>
  <xdr:twoCellAnchor>
    <xdr:from>
      <xdr:col>9</xdr:col>
      <xdr:colOff>357187</xdr:colOff>
      <xdr:row>0</xdr:row>
      <xdr:rowOff>200025</xdr:rowOff>
    </xdr:from>
    <xdr:to>
      <xdr:col>15</xdr:col>
      <xdr:colOff>9525</xdr:colOff>
      <xdr:row>18</xdr:row>
      <xdr:rowOff>85725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1B4B975-7865-40FA-B00F-F21BDC799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466725</xdr:colOff>
      <xdr:row>0</xdr:row>
      <xdr:rowOff>228600</xdr:rowOff>
    </xdr:from>
    <xdr:ext cx="30956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5C885667-D07A-431C-912A-0C4E058E9BA6}"/>
                </a:ext>
              </a:extLst>
            </xdr:cNvPr>
            <xdr:cNvSpPr txBox="1"/>
          </xdr:nvSpPr>
          <xdr:spPr>
            <a:xfrm>
              <a:off x="11725275" y="228600"/>
              <a:ext cx="30956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=120</m:t>
                    </m:r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</m:t>
                            </m:r>
                          </m:den>
                        </m:f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5C885667-D07A-431C-912A-0C4E058E9BA6}"/>
                </a:ext>
              </a:extLst>
            </xdr:cNvPr>
            <xdr:cNvSpPr txBox="1"/>
          </xdr:nvSpPr>
          <xdr:spPr>
            <a:xfrm>
              <a:off x="11725275" y="228600"/>
              <a:ext cx="30956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𝑍_0=120√(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) 𝑙𝑛(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𝐷/𝑎+1/4)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16</xdr:col>
      <xdr:colOff>890587</xdr:colOff>
      <xdr:row>5</xdr:row>
      <xdr:rowOff>228600</xdr:rowOff>
    </xdr:from>
    <xdr:ext cx="1019062" cy="672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8BF73322-00B5-47F9-814A-62B1D053FC26}"/>
                </a:ext>
              </a:extLst>
            </xdr:cNvPr>
            <xdr:cNvSpPr txBox="1"/>
          </xdr:nvSpPr>
          <xdr:spPr>
            <a:xfrm>
              <a:off x="12149137" y="1419225"/>
              <a:ext cx="1019062" cy="672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2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𝑖𝑛</m:t>
                        </m:r>
                      </m:sub>
                    </m:sSub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  <m:sup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num>
                      <m:den>
                        <m:sSub>
                          <m:sSub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8BF73322-00B5-47F9-814A-62B1D053FC26}"/>
                </a:ext>
              </a:extLst>
            </xdr:cNvPr>
            <xdr:cNvSpPr txBox="1"/>
          </xdr:nvSpPr>
          <xdr:spPr>
            <a:xfrm>
              <a:off x="12149137" y="1419225"/>
              <a:ext cx="1019062" cy="672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2000" b="0" i="0">
                  <a:latin typeface="Cambria Math" panose="02040503050406030204" pitchFamily="18" charset="0"/>
                </a:rPr>
                <a:t>𝑍_𝑖𝑛=(𝑍_0^2)/𝑍_𝐿 </a:t>
              </a:r>
              <a:endParaRPr kumimoji="1" lang="ja-JP" altLang="en-US" sz="2000"/>
            </a:p>
          </xdr:txBody>
        </xdr:sp>
      </mc:Fallback>
    </mc:AlternateContent>
    <xdr:clientData/>
  </xdr:oneCellAnchor>
  <xdr:twoCellAnchor>
    <xdr:from>
      <xdr:col>9</xdr:col>
      <xdr:colOff>357187</xdr:colOff>
      <xdr:row>0</xdr:row>
      <xdr:rowOff>200025</xdr:rowOff>
    </xdr:from>
    <xdr:to>
      <xdr:col>15</xdr:col>
      <xdr:colOff>9525</xdr:colOff>
      <xdr:row>18</xdr:row>
      <xdr:rowOff>85725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35121B7-0D7F-4139-8E91-CA3B9218A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352425</xdr:colOff>
      <xdr:row>5</xdr:row>
      <xdr:rowOff>228600</xdr:rowOff>
    </xdr:from>
    <xdr:ext cx="30956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DA0F98E8-E3C7-41BA-A89E-0BF86FB25C37}"/>
                </a:ext>
              </a:extLst>
            </xdr:cNvPr>
            <xdr:cNvSpPr txBox="1"/>
          </xdr:nvSpPr>
          <xdr:spPr>
            <a:xfrm>
              <a:off x="12011025" y="2371725"/>
              <a:ext cx="30956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=120</m:t>
                    </m:r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−4</m:t>
                            </m:r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DA0F98E8-E3C7-41BA-A89E-0BF86FB25C37}"/>
                </a:ext>
              </a:extLst>
            </xdr:cNvPr>
            <xdr:cNvSpPr txBox="1"/>
          </xdr:nvSpPr>
          <xdr:spPr>
            <a:xfrm>
              <a:off x="12011025" y="2371725"/>
              <a:ext cx="30956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𝑍_0=120√(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) 𝑙𝑛 (𝐷+√(𝐷^2−4𝑎^2 ))/2𝑎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16</xdr:col>
      <xdr:colOff>0</xdr:colOff>
      <xdr:row>1</xdr:row>
      <xdr:rowOff>0</xdr:rowOff>
    </xdr:from>
    <xdr:ext cx="3962400" cy="8043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AE017A37-18D2-4285-8038-BFC9689D9B0B}"/>
                </a:ext>
              </a:extLst>
            </xdr:cNvPr>
            <xdr:cNvSpPr txBox="1"/>
          </xdr:nvSpPr>
          <xdr:spPr>
            <a:xfrm>
              <a:off x="11658600" y="1190625"/>
              <a:ext cx="3962400" cy="804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ja-JP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𝑙𝑜𝑔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kumimoji="1" lang="en-US" altLang="ja-JP" sz="16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kumimoji="1" lang="en-US" altLang="ja-JP" sz="16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kumimoji="1" lang="en-US" altLang="ja-JP" sz="16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𝑟</m:t>
                                        </m:r>
                                      </m:num>
                                      <m:den>
                                        <m:r>
                                          <a:rPr kumimoji="1" lang="en-US" altLang="ja-JP" sz="16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2</m:t>
                                        </m:r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e>
                        </m:rad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AE017A37-18D2-4285-8038-BFC9689D9B0B}"/>
                </a:ext>
              </a:extLst>
            </xdr:cNvPr>
            <xdr:cNvSpPr txBox="1"/>
          </xdr:nvSpPr>
          <xdr:spPr>
            <a:xfrm>
              <a:off x="11658600" y="1190625"/>
              <a:ext cx="3962400" cy="804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𝑍_0 (𝑟)=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</a:t>
              </a:r>
              <a:r>
                <a:rPr kumimoji="1" lang="ja-JP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√((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_𝑟)/(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)) 〖𝑙𝑜𝑔〗_𝑒 (𝑟/2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+√((𝑟/2)^2−1))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16</xdr:col>
      <xdr:colOff>452437</xdr:colOff>
      <xdr:row>10</xdr:row>
      <xdr:rowOff>161925</xdr:rowOff>
    </xdr:from>
    <xdr:ext cx="1019062" cy="672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B490A211-B194-6122-8260-65C6A6497304}"/>
                </a:ext>
              </a:extLst>
            </xdr:cNvPr>
            <xdr:cNvSpPr txBox="1"/>
          </xdr:nvSpPr>
          <xdr:spPr>
            <a:xfrm>
              <a:off x="11710987" y="2543175"/>
              <a:ext cx="1019062" cy="672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2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𝑖𝑛</m:t>
                        </m:r>
                      </m:sub>
                    </m:sSub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  <m:sup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num>
                      <m:den>
                        <m:sSub>
                          <m:sSub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B490A211-B194-6122-8260-65C6A6497304}"/>
                </a:ext>
              </a:extLst>
            </xdr:cNvPr>
            <xdr:cNvSpPr txBox="1"/>
          </xdr:nvSpPr>
          <xdr:spPr>
            <a:xfrm>
              <a:off x="11710987" y="2543175"/>
              <a:ext cx="1019062" cy="672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2000" b="0" i="0">
                  <a:latin typeface="Cambria Math" panose="02040503050406030204" pitchFamily="18" charset="0"/>
                </a:rPr>
                <a:t>𝑍_𝑖𝑛=(𝑍_0^2)/𝑍_𝐿 </a:t>
              </a:r>
              <a:endParaRPr kumimoji="1" lang="ja-JP" altLang="en-US" sz="2000"/>
            </a:p>
          </xdr:txBody>
        </xdr:sp>
      </mc:Fallback>
    </mc:AlternateContent>
    <xdr:clientData/>
  </xdr:oneCellAnchor>
  <xdr:twoCellAnchor>
    <xdr:from>
      <xdr:col>9</xdr:col>
      <xdr:colOff>642937</xdr:colOff>
      <xdr:row>2</xdr:row>
      <xdr:rowOff>66675</xdr:rowOff>
    </xdr:from>
    <xdr:to>
      <xdr:col>15</xdr:col>
      <xdr:colOff>295275</xdr:colOff>
      <xdr:row>19</xdr:row>
      <xdr:rowOff>190500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6B603D3-F5F3-5E3A-3E42-3B1D42E9D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466725</xdr:colOff>
      <xdr:row>0</xdr:row>
      <xdr:rowOff>228600</xdr:rowOff>
    </xdr:from>
    <xdr:ext cx="30956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5EA5EE2B-3D0C-4B66-889C-1B102944F5C1}"/>
                </a:ext>
              </a:extLst>
            </xdr:cNvPr>
            <xdr:cNvSpPr txBox="1"/>
          </xdr:nvSpPr>
          <xdr:spPr>
            <a:xfrm>
              <a:off x="11725275" y="228600"/>
              <a:ext cx="30956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=120</m:t>
                    </m:r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5EA5EE2B-3D0C-4B66-889C-1B102944F5C1}"/>
                </a:ext>
              </a:extLst>
            </xdr:cNvPr>
            <xdr:cNvSpPr txBox="1"/>
          </xdr:nvSpPr>
          <xdr:spPr>
            <a:xfrm>
              <a:off x="11725275" y="228600"/>
              <a:ext cx="30956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𝑍_0=120√(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) 𝑙𝑛(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𝐷/𝑎)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16</xdr:col>
      <xdr:colOff>890587</xdr:colOff>
      <xdr:row>5</xdr:row>
      <xdr:rowOff>228600</xdr:rowOff>
    </xdr:from>
    <xdr:ext cx="1019062" cy="672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92270CC0-F05D-437A-80B3-88DDB9D6581D}"/>
                </a:ext>
              </a:extLst>
            </xdr:cNvPr>
            <xdr:cNvSpPr txBox="1"/>
          </xdr:nvSpPr>
          <xdr:spPr>
            <a:xfrm>
              <a:off x="12149137" y="1419225"/>
              <a:ext cx="1019062" cy="672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2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𝑖𝑛</m:t>
                        </m:r>
                      </m:sub>
                    </m:sSub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  <m:sup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num>
                      <m:den>
                        <m:sSub>
                          <m:sSub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92270CC0-F05D-437A-80B3-88DDB9D6581D}"/>
                </a:ext>
              </a:extLst>
            </xdr:cNvPr>
            <xdr:cNvSpPr txBox="1"/>
          </xdr:nvSpPr>
          <xdr:spPr>
            <a:xfrm>
              <a:off x="12149137" y="1419225"/>
              <a:ext cx="1019062" cy="672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2000" b="0" i="0">
                  <a:latin typeface="Cambria Math" panose="02040503050406030204" pitchFamily="18" charset="0"/>
                </a:rPr>
                <a:t>𝑍_𝑖𝑛=(𝑍_0^2)/𝑍_𝐿 </a:t>
              </a:r>
              <a:endParaRPr kumimoji="1" lang="ja-JP" altLang="en-US" sz="2000"/>
            </a:p>
          </xdr:txBody>
        </xdr:sp>
      </mc:Fallback>
    </mc:AlternateContent>
    <xdr:clientData/>
  </xdr:oneCellAnchor>
  <xdr:twoCellAnchor>
    <xdr:from>
      <xdr:col>9</xdr:col>
      <xdr:colOff>357187</xdr:colOff>
      <xdr:row>0</xdr:row>
      <xdr:rowOff>200024</xdr:rowOff>
    </xdr:from>
    <xdr:to>
      <xdr:col>16</xdr:col>
      <xdr:colOff>180975</xdr:colOff>
      <xdr:row>22</xdr:row>
      <xdr:rowOff>95249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30590D3-1FC2-4250-848A-28BA25A5E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438150</xdr:colOff>
      <xdr:row>1</xdr:row>
      <xdr:rowOff>19050</xdr:rowOff>
    </xdr:from>
    <xdr:ext cx="30956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452C644B-360A-43E9-94F1-FDA1EA0E3154}"/>
                </a:ext>
              </a:extLst>
            </xdr:cNvPr>
            <xdr:cNvSpPr txBox="1"/>
          </xdr:nvSpPr>
          <xdr:spPr>
            <a:xfrm>
              <a:off x="9639300" y="257175"/>
              <a:ext cx="30956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=120</m:t>
                    </m:r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kumimoji="1" lang="ja-JP" alt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𝜎</m:t>
                        </m:r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452C644B-360A-43E9-94F1-FDA1EA0E3154}"/>
                </a:ext>
              </a:extLst>
            </xdr:cNvPr>
            <xdr:cNvSpPr txBox="1"/>
          </xdr:nvSpPr>
          <xdr:spPr>
            <a:xfrm>
              <a:off x="9639300" y="257175"/>
              <a:ext cx="30956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𝑍_0=120√(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) 𝑙𝑛(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𝐷/𝑎−</a:t>
              </a:r>
              <a:r>
                <a:rPr kumimoji="1" lang="ja-JP" alt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16</xdr:col>
      <xdr:colOff>890587</xdr:colOff>
      <xdr:row>5</xdr:row>
      <xdr:rowOff>228600</xdr:rowOff>
    </xdr:from>
    <xdr:ext cx="1019062" cy="672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93487D82-6876-4F57-B04C-12E46FDDC79F}"/>
                </a:ext>
              </a:extLst>
            </xdr:cNvPr>
            <xdr:cNvSpPr txBox="1"/>
          </xdr:nvSpPr>
          <xdr:spPr>
            <a:xfrm>
              <a:off x="12149137" y="1419225"/>
              <a:ext cx="1019062" cy="672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2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𝑖𝑛</m:t>
                        </m:r>
                      </m:sub>
                    </m:sSub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  <m:sup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num>
                      <m:den>
                        <m:sSub>
                          <m:sSub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93487D82-6876-4F57-B04C-12E46FDDC79F}"/>
                </a:ext>
              </a:extLst>
            </xdr:cNvPr>
            <xdr:cNvSpPr txBox="1"/>
          </xdr:nvSpPr>
          <xdr:spPr>
            <a:xfrm>
              <a:off x="12149137" y="1419225"/>
              <a:ext cx="1019062" cy="672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2000" b="0" i="0">
                  <a:latin typeface="Cambria Math" panose="02040503050406030204" pitchFamily="18" charset="0"/>
                </a:rPr>
                <a:t>𝑍_𝑖𝑛=(𝑍_0^2)/𝑍_𝐿 </a:t>
              </a:r>
              <a:endParaRPr kumimoji="1" lang="ja-JP" altLang="en-US" sz="2000"/>
            </a:p>
          </xdr:txBody>
        </xdr:sp>
      </mc:Fallback>
    </mc:AlternateContent>
    <xdr:clientData/>
  </xdr:oneCellAnchor>
  <xdr:twoCellAnchor>
    <xdr:from>
      <xdr:col>9</xdr:col>
      <xdr:colOff>671512</xdr:colOff>
      <xdr:row>6</xdr:row>
      <xdr:rowOff>9524</xdr:rowOff>
    </xdr:from>
    <xdr:to>
      <xdr:col>16</xdr:col>
      <xdr:colOff>442912</xdr:colOff>
      <xdr:row>26</xdr:row>
      <xdr:rowOff>152399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102AA08-60E0-0BF2-2A0C-AB13BE3F2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3BB44-7E0E-4500-BF23-226B87D93AB3}">
  <dimension ref="C3:AE61"/>
  <sheetViews>
    <sheetView showGridLines="0" tabSelected="1" topLeftCell="A31" workbookViewId="0">
      <selection activeCell="F48" sqref="F48"/>
    </sheetView>
  </sheetViews>
  <sheetFormatPr defaultRowHeight="18.75"/>
  <cols>
    <col min="2" max="2" width="22.625" bestFit="1" customWidth="1"/>
    <col min="3" max="3" width="20.75" style="2" bestFit="1" customWidth="1"/>
    <col min="4" max="4" width="20.75" style="2" customWidth="1"/>
    <col min="5" max="5" width="17.75" customWidth="1"/>
    <col min="6" max="6" width="17.5" customWidth="1"/>
    <col min="7" max="9" width="17.125" customWidth="1"/>
    <col min="10" max="10" width="17.125" bestFit="1" customWidth="1"/>
    <col min="11" max="11" width="15.625" customWidth="1"/>
    <col min="12" max="12" width="17.75" bestFit="1" customWidth="1"/>
  </cols>
  <sheetData>
    <row r="3" spans="3:12" s="2" customFormat="1">
      <c r="C3" s="6" t="s">
        <v>22</v>
      </c>
      <c r="D3" s="6" t="s">
        <v>19</v>
      </c>
      <c r="E3" s="6" t="s">
        <v>20</v>
      </c>
      <c r="F3" s="6" t="s">
        <v>21</v>
      </c>
      <c r="G3" s="6" t="s">
        <v>94</v>
      </c>
      <c r="H3" s="6" t="s">
        <v>95</v>
      </c>
      <c r="I3" s="6" t="s">
        <v>96</v>
      </c>
      <c r="J3" s="6" t="s">
        <v>97</v>
      </c>
      <c r="K3" s="6" t="s">
        <v>115</v>
      </c>
      <c r="L3" s="6" t="s">
        <v>128</v>
      </c>
    </row>
    <row r="4" spans="3:12" s="2" customFormat="1">
      <c r="C4" s="7" t="s">
        <v>51</v>
      </c>
      <c r="D4" s="3" t="s">
        <v>52</v>
      </c>
      <c r="E4" s="3" t="s">
        <v>52</v>
      </c>
      <c r="F4" s="3" t="s">
        <v>52</v>
      </c>
      <c r="G4" s="3" t="s">
        <v>52</v>
      </c>
      <c r="H4" s="3" t="s">
        <v>53</v>
      </c>
      <c r="I4" s="3" t="s">
        <v>53</v>
      </c>
      <c r="J4" s="3" t="s">
        <v>52</v>
      </c>
      <c r="K4" s="3" t="s">
        <v>116</v>
      </c>
      <c r="L4" s="3" t="s">
        <v>52</v>
      </c>
    </row>
    <row r="5" spans="3:12" s="2" customFormat="1">
      <c r="C5" s="7" t="s">
        <v>54</v>
      </c>
      <c r="D5" s="3" t="s">
        <v>72</v>
      </c>
      <c r="E5" s="3" t="s">
        <v>72</v>
      </c>
      <c r="F5" s="3" t="s">
        <v>72</v>
      </c>
      <c r="G5" s="3" t="s">
        <v>72</v>
      </c>
      <c r="H5" s="3" t="s">
        <v>72</v>
      </c>
      <c r="I5" s="3" t="s">
        <v>72</v>
      </c>
      <c r="J5" s="3" t="s">
        <v>72</v>
      </c>
      <c r="K5" s="3" t="s">
        <v>72</v>
      </c>
      <c r="L5" s="3" t="s">
        <v>72</v>
      </c>
    </row>
    <row r="6" spans="3:12">
      <c r="C6" s="7" t="s">
        <v>8</v>
      </c>
      <c r="D6" s="1" t="s">
        <v>56</v>
      </c>
      <c r="E6" s="1" t="s">
        <v>56</v>
      </c>
      <c r="F6" s="1" t="s">
        <v>56</v>
      </c>
      <c r="G6" s="1" t="s">
        <v>56</v>
      </c>
      <c r="H6" s="1" t="s">
        <v>56</v>
      </c>
      <c r="I6" s="1" t="s">
        <v>91</v>
      </c>
      <c r="J6" s="1" t="s">
        <v>3</v>
      </c>
      <c r="K6" s="1" t="s">
        <v>117</v>
      </c>
      <c r="L6" s="1" t="s">
        <v>117</v>
      </c>
    </row>
    <row r="7" spans="3:12" ht="37.5">
      <c r="C7" s="25" t="s">
        <v>79</v>
      </c>
      <c r="D7" s="26" t="s">
        <v>90</v>
      </c>
      <c r="E7" s="5" t="s">
        <v>86</v>
      </c>
      <c r="F7" s="5" t="s">
        <v>87</v>
      </c>
      <c r="G7" s="5" t="s">
        <v>86</v>
      </c>
      <c r="H7" s="5" t="s">
        <v>88</v>
      </c>
      <c r="I7" s="5" t="s">
        <v>76</v>
      </c>
      <c r="J7" s="5" t="s">
        <v>26</v>
      </c>
      <c r="K7" s="1" t="s">
        <v>117</v>
      </c>
      <c r="L7" s="1" t="s">
        <v>117</v>
      </c>
    </row>
    <row r="8" spans="3:12" ht="37.5">
      <c r="C8" s="25" t="s">
        <v>80</v>
      </c>
      <c r="D8" s="26" t="s">
        <v>90</v>
      </c>
      <c r="E8" s="5" t="s">
        <v>90</v>
      </c>
      <c r="F8" s="5" t="s">
        <v>87</v>
      </c>
      <c r="G8" s="5" t="s">
        <v>86</v>
      </c>
      <c r="H8" s="5" t="s">
        <v>89</v>
      </c>
      <c r="I8" s="5" t="s">
        <v>76</v>
      </c>
      <c r="J8" s="5" t="s">
        <v>26</v>
      </c>
      <c r="K8" s="1" t="s">
        <v>117</v>
      </c>
      <c r="L8" s="1" t="s">
        <v>117</v>
      </c>
    </row>
    <row r="9" spans="3:12" s="2" customFormat="1" ht="37.5">
      <c r="C9" s="25" t="s">
        <v>68</v>
      </c>
      <c r="D9" s="26">
        <v>1.2</v>
      </c>
      <c r="E9" s="3">
        <v>1.2</v>
      </c>
      <c r="F9" s="3">
        <v>1.2</v>
      </c>
      <c r="G9" s="3">
        <v>1.2</v>
      </c>
      <c r="H9" s="3">
        <v>1.2</v>
      </c>
      <c r="I9" s="3">
        <v>1.6</v>
      </c>
      <c r="J9" s="3">
        <v>0.8</v>
      </c>
      <c r="K9" s="3">
        <v>0.51</v>
      </c>
      <c r="L9" s="3">
        <v>0.51</v>
      </c>
    </row>
    <row r="10" spans="3:12" s="2" customFormat="1">
      <c r="C10" s="25" t="s">
        <v>81</v>
      </c>
      <c r="D10" s="26">
        <v>1.25</v>
      </c>
      <c r="E10" s="3">
        <f>G10</f>
        <v>1.8</v>
      </c>
      <c r="F10" s="3">
        <f>F9+2*(F12+F13)</f>
        <v>1.7</v>
      </c>
      <c r="G10" s="3">
        <f>G9+2*(G12+G13)</f>
        <v>1.8</v>
      </c>
      <c r="H10" s="3">
        <f>H9+2*(H12+H13)</f>
        <v>2.4</v>
      </c>
      <c r="I10" s="3">
        <v>3.15</v>
      </c>
      <c r="J10" s="3">
        <f>J9+2*J14</f>
        <v>1.8</v>
      </c>
      <c r="K10" s="3">
        <v>0.81</v>
      </c>
      <c r="L10" s="3">
        <v>0.81</v>
      </c>
    </row>
    <row r="11" spans="3:12" s="2" customFormat="1">
      <c r="C11" s="25" t="s">
        <v>82</v>
      </c>
      <c r="D11" s="26">
        <v>1.25</v>
      </c>
      <c r="E11" s="3">
        <f>E9+2*E12</f>
        <v>1.25</v>
      </c>
      <c r="F11" s="3">
        <f>F10</f>
        <v>1.7</v>
      </c>
      <c r="G11" s="3">
        <f>G10</f>
        <v>1.8</v>
      </c>
      <c r="H11" s="3">
        <f>H9+2*(H12+H14)</f>
        <v>1.8</v>
      </c>
      <c r="I11" s="3">
        <f>I10</f>
        <v>3.15</v>
      </c>
      <c r="J11" s="3">
        <f>J10</f>
        <v>1.8</v>
      </c>
      <c r="K11" s="3">
        <v>0.81</v>
      </c>
      <c r="L11" s="3">
        <v>0.81</v>
      </c>
    </row>
    <row r="12" spans="3:12" s="2" customFormat="1" ht="37.5">
      <c r="C12" s="25" t="s">
        <v>69</v>
      </c>
      <c r="D12" s="3">
        <v>2.5000000000000001E-2</v>
      </c>
      <c r="E12" s="3">
        <v>2.5000000000000001E-2</v>
      </c>
      <c r="F12" s="3">
        <v>2.5000000000000001E-2</v>
      </c>
      <c r="G12" s="3">
        <v>2.5000000000000001E-2</v>
      </c>
      <c r="H12" s="3">
        <v>2.5000000000000001E-2</v>
      </c>
      <c r="I12" s="3">
        <v>0</v>
      </c>
      <c r="J12" s="3">
        <v>0</v>
      </c>
      <c r="K12" s="3">
        <v>0</v>
      </c>
      <c r="L12" s="3">
        <v>0</v>
      </c>
    </row>
    <row r="13" spans="3:12" s="2" customFormat="1" ht="37.5">
      <c r="C13" s="25" t="s">
        <v>70</v>
      </c>
      <c r="D13" s="26" t="s">
        <v>92</v>
      </c>
      <c r="E13" s="3">
        <v>0.27500000000000002</v>
      </c>
      <c r="F13" s="3">
        <v>0.22500000000000001</v>
      </c>
      <c r="G13" s="3">
        <f>0.275</f>
        <v>0.27500000000000002</v>
      </c>
      <c r="H13" s="3">
        <f>0.575</f>
        <v>0.57499999999999996</v>
      </c>
      <c r="I13" s="3">
        <v>0</v>
      </c>
      <c r="J13" s="3">
        <v>0</v>
      </c>
      <c r="K13" s="3">
        <v>0</v>
      </c>
      <c r="L13" s="3">
        <v>0</v>
      </c>
    </row>
    <row r="14" spans="3:12" s="2" customFormat="1" ht="37.5">
      <c r="C14" s="25" t="s">
        <v>71</v>
      </c>
      <c r="D14" s="26" t="s">
        <v>92</v>
      </c>
      <c r="E14" s="3">
        <v>0</v>
      </c>
      <c r="F14" s="3">
        <v>0</v>
      </c>
      <c r="G14" s="3">
        <v>0</v>
      </c>
      <c r="H14" s="3">
        <v>0.27500000000000002</v>
      </c>
      <c r="I14" s="3">
        <f>(3.15-I9)/2</f>
        <v>0.77499999999999991</v>
      </c>
      <c r="J14" s="3">
        <v>0.5</v>
      </c>
      <c r="K14" s="3">
        <f>(K11-K9)/2</f>
        <v>0.15000000000000002</v>
      </c>
      <c r="L14" s="3">
        <f>(L11-L9)/2</f>
        <v>0.15000000000000002</v>
      </c>
    </row>
    <row r="15" spans="3:12" s="2" customFormat="1">
      <c r="C15" s="7" t="s">
        <v>4</v>
      </c>
      <c r="D15" s="3">
        <f>2*D12</f>
        <v>0.05</v>
      </c>
      <c r="E15" s="3">
        <f>2*E12+E13</f>
        <v>0.32500000000000001</v>
      </c>
      <c r="F15" s="3">
        <f>2*(F12+F13)</f>
        <v>0.5</v>
      </c>
      <c r="G15" s="3">
        <f>2*(G12+G13)</f>
        <v>0.60000000000000009</v>
      </c>
      <c r="H15" s="3">
        <f>H12*2+H13+H14</f>
        <v>0.9</v>
      </c>
      <c r="I15" s="3">
        <f>I14*2</f>
        <v>1.5499999999999998</v>
      </c>
      <c r="J15" s="3">
        <f>2*J14</f>
        <v>1</v>
      </c>
      <c r="K15" s="3">
        <f>K14*2</f>
        <v>0.30000000000000004</v>
      </c>
      <c r="L15" s="3">
        <f>L14*2</f>
        <v>0.30000000000000004</v>
      </c>
    </row>
    <row r="16" spans="3:12" s="2" customFormat="1">
      <c r="C16" s="7" t="s">
        <v>5</v>
      </c>
      <c r="D16" s="3">
        <f>D9/2</f>
        <v>0.6</v>
      </c>
      <c r="E16" s="3">
        <f t="shared" ref="E16:I16" si="0">E9/2</f>
        <v>0.6</v>
      </c>
      <c r="F16" s="3">
        <f t="shared" si="0"/>
        <v>0.6</v>
      </c>
      <c r="G16" s="3">
        <f t="shared" si="0"/>
        <v>0.6</v>
      </c>
      <c r="H16" s="3">
        <f t="shared" si="0"/>
        <v>0.6</v>
      </c>
      <c r="I16" s="3">
        <f t="shared" si="0"/>
        <v>0.8</v>
      </c>
      <c r="J16" s="3">
        <f>J9/2</f>
        <v>0.4</v>
      </c>
      <c r="K16" s="3">
        <f>K9/2</f>
        <v>0.255</v>
      </c>
      <c r="L16" s="3">
        <f>L9/2</f>
        <v>0.255</v>
      </c>
    </row>
    <row r="17" spans="3:25" s="2" customFormat="1">
      <c r="C17" s="7" t="s">
        <v>7</v>
      </c>
      <c r="D17" s="3">
        <f>D11</f>
        <v>1.25</v>
      </c>
      <c r="E17" s="3">
        <f>E9+E15</f>
        <v>1.5249999999999999</v>
      </c>
      <c r="F17" s="3">
        <f>F9+F15</f>
        <v>1.7</v>
      </c>
      <c r="G17" s="3">
        <f>G9+G15</f>
        <v>1.8</v>
      </c>
      <c r="H17" s="3">
        <f>H9+H15</f>
        <v>2.1</v>
      </c>
      <c r="I17" s="3">
        <f>I9+2*I14</f>
        <v>3.15</v>
      </c>
      <c r="J17" s="3">
        <f>J9+J15</f>
        <v>1.8</v>
      </c>
      <c r="K17" s="3">
        <f>K11</f>
        <v>0.81</v>
      </c>
      <c r="L17" s="3">
        <f>L11</f>
        <v>0.81</v>
      </c>
    </row>
    <row r="18" spans="3:25" s="2" customFormat="1">
      <c r="C18" s="7" t="s">
        <v>6</v>
      </c>
      <c r="D18" s="3">
        <f>D17/D16</f>
        <v>2.0833333333333335</v>
      </c>
      <c r="E18" s="3">
        <f t="shared" ref="E18:I18" si="1">E17/E16</f>
        <v>2.5416666666666665</v>
      </c>
      <c r="F18" s="3">
        <f t="shared" si="1"/>
        <v>2.8333333333333335</v>
      </c>
      <c r="G18" s="3">
        <f t="shared" si="1"/>
        <v>3</v>
      </c>
      <c r="H18" s="3">
        <f t="shared" si="1"/>
        <v>3.5000000000000004</v>
      </c>
      <c r="I18" s="3">
        <f t="shared" si="1"/>
        <v>3.9374999999999996</v>
      </c>
      <c r="J18" s="3">
        <f>J17/J16</f>
        <v>4.5</v>
      </c>
      <c r="K18" s="3">
        <f>K17/K16</f>
        <v>3.1764705882352944</v>
      </c>
      <c r="L18" s="3">
        <f>L17/L16</f>
        <v>3.1764705882352944</v>
      </c>
    </row>
    <row r="24" spans="3:25" s="2" customFormat="1">
      <c r="C24" s="4" t="s">
        <v>73</v>
      </c>
      <c r="D24" s="4" t="s">
        <v>15</v>
      </c>
      <c r="E24" s="4" t="s">
        <v>16</v>
      </c>
      <c r="F24" s="4" t="s">
        <v>17</v>
      </c>
      <c r="G24" s="4" t="s">
        <v>18</v>
      </c>
      <c r="H24" s="4" t="s">
        <v>101</v>
      </c>
      <c r="I24" s="4" t="s">
        <v>102</v>
      </c>
      <c r="J24" s="28" t="s">
        <v>103</v>
      </c>
      <c r="K24" s="4" t="s">
        <v>141</v>
      </c>
      <c r="L24" s="4" t="s">
        <v>140</v>
      </c>
    </row>
    <row r="25" spans="3:25">
      <c r="C25" s="17">
        <v>50.25</v>
      </c>
      <c r="D25" s="3">
        <f>'Case 1'!J69</f>
        <v>2.9231259216648389</v>
      </c>
      <c r="E25" s="1">
        <f>'Case 2'!J69</f>
        <v>1.6893147831579685</v>
      </c>
      <c r="F25" s="1">
        <f>'Case 3'!J69</f>
        <v>1.1263594133911852</v>
      </c>
      <c r="G25" s="1">
        <f>'Case 4'!J69</f>
        <v>1.1166181412996616</v>
      </c>
      <c r="H25" s="1">
        <f>'Case 5'!$J$69</f>
        <v>1.127635616390098</v>
      </c>
      <c r="I25" s="1">
        <f>Case6!J69</f>
        <v>1.1686556371496331</v>
      </c>
      <c r="J25" s="29">
        <f>Case7!J69</f>
        <v>1.4871404746566157</v>
      </c>
      <c r="K25" s="1">
        <f>'case 8-ft114-43'!J69</f>
        <v>1.1314238693933949</v>
      </c>
      <c r="L25" s="1">
        <f>'Case 8-ft140-43'!$J$69</f>
        <v>1.0763775224491396</v>
      </c>
    </row>
    <row r="26" spans="3:25">
      <c r="C26" s="17">
        <f>'Case 2'!A40</f>
        <v>28.5</v>
      </c>
      <c r="D26" s="3">
        <f>'Case 1'!J40</f>
        <v>1.9169488131913004</v>
      </c>
      <c r="E26" s="1">
        <f>'Case 2'!J40</f>
        <v>1.3617178250584598</v>
      </c>
      <c r="F26" s="1">
        <f>'Case 3'!J40</f>
        <v>1.0622354637066365</v>
      </c>
      <c r="G26" s="1">
        <f>'Case 4'!J40</f>
        <v>1.0459472124202278</v>
      </c>
      <c r="H26" s="1">
        <f>'Case 5'!$J$40</f>
        <v>1.042390234377665</v>
      </c>
      <c r="I26" s="1">
        <f>Case6!J40</f>
        <v>1.0799417407446554</v>
      </c>
      <c r="J26" s="29">
        <f>Case7!$J$40</f>
        <v>1.2731306755674225</v>
      </c>
      <c r="K26" s="1">
        <f>'case 8-ft114-43'!J40</f>
        <v>1.0692266789313265</v>
      </c>
      <c r="L26" s="1">
        <f>'Case 8-ft140-43'!$J$40</f>
        <v>1.0205551347562398</v>
      </c>
    </row>
    <row r="27" spans="3:25">
      <c r="C27" s="17">
        <v>21</v>
      </c>
      <c r="D27" s="3">
        <f>'Case 1'!J30</f>
        <v>1.6309481895006179</v>
      </c>
      <c r="E27" s="1">
        <f>'Case 2'!J30</f>
        <v>1.2567854130925205</v>
      </c>
      <c r="F27" s="1">
        <f>'Case 3'!J30</f>
        <v>1.0451870687598173</v>
      </c>
      <c r="G27" s="1">
        <f>'Case 4'!J30</f>
        <v>1.0312282412369098</v>
      </c>
      <c r="H27" s="1">
        <f>'Case 5'!J30</f>
        <v>1.0257150388133403</v>
      </c>
      <c r="I27" s="1">
        <f>Case6!J30</f>
        <v>1.055622400224782</v>
      </c>
      <c r="J27" s="29">
        <f>Case7!J30</f>
        <v>1.1981355658572748</v>
      </c>
      <c r="K27" s="1">
        <f>'case 8-ft114-43'!J30</f>
        <v>1.051464348916072</v>
      </c>
      <c r="L27" s="1">
        <f>'Case 8-ft140-43'!$J$30</f>
        <v>1.0083926814940993</v>
      </c>
    </row>
    <row r="28" spans="3:25">
      <c r="C28" s="17">
        <v>14.25</v>
      </c>
      <c r="D28" s="3">
        <f>'Case 1'!J21</f>
        <v>1.3952478517660485</v>
      </c>
      <c r="E28" s="1">
        <f>'Case 2'!J21</f>
        <v>1.1658519421643139</v>
      </c>
      <c r="F28" s="1">
        <f>'Case 3'!J21</f>
        <v>1.0337443244961799</v>
      </c>
      <c r="G28" s="1">
        <f>'Case 4'!J21</f>
        <v>1.0163601930444608</v>
      </c>
      <c r="H28" s="1">
        <f>'Case 5'!$J$21</f>
        <v>1.0172158081192624</v>
      </c>
      <c r="I28" s="1">
        <f>Case6!J21</f>
        <v>1.038308806336611</v>
      </c>
      <c r="J28" s="29">
        <f>Case7!J21</f>
        <v>1.1357192258755513</v>
      </c>
      <c r="K28" s="1">
        <f>'case 8-ft114-43'!J21</f>
        <v>1.0408849167424861</v>
      </c>
      <c r="L28" s="1">
        <f>'Case 8-ft140-43'!$J$21</f>
        <v>1.0027909581298131</v>
      </c>
      <c r="Y28" t="s">
        <v>29</v>
      </c>
    </row>
    <row r="29" spans="3:25">
      <c r="C29" s="17">
        <v>7.5</v>
      </c>
      <c r="D29" s="3">
        <f>'Case 1'!J12</f>
        <v>1.1881537430541886</v>
      </c>
      <c r="E29" s="1">
        <f>'Case 2'!$J$12</f>
        <v>1.0796755382471745</v>
      </c>
      <c r="F29" s="1">
        <f>'Case 3'!J12</f>
        <v>1.0251239116365787</v>
      </c>
      <c r="G29" s="1">
        <f>'Case 4'!J12</f>
        <v>1.0040128359323859</v>
      </c>
      <c r="H29" s="1">
        <f>'Case 5'!$J$12</f>
        <v>1.0136956639882939</v>
      </c>
      <c r="I29" s="1">
        <f>Case6!J12</f>
        <v>1.0232660208247195</v>
      </c>
      <c r="J29" s="29">
        <f>Case7!J12</f>
        <v>1.0754775786059603</v>
      </c>
      <c r="K29" s="1">
        <f>'case 8-ft114-43'!J12</f>
        <v>1.0352007748312191</v>
      </c>
      <c r="L29" s="1">
        <f>'Case 8-ft140-43'!$J$12</f>
        <v>1.0076872306224081</v>
      </c>
      <c r="S29" t="s">
        <v>27</v>
      </c>
    </row>
    <row r="31" spans="3:25" s="2" customFormat="1">
      <c r="D31" s="7" t="s">
        <v>31</v>
      </c>
      <c r="E31" s="7" t="s">
        <v>6</v>
      </c>
      <c r="F31" s="7" t="s">
        <v>85</v>
      </c>
      <c r="G31" s="7" t="s">
        <v>74</v>
      </c>
      <c r="H31" s="7" t="s">
        <v>83</v>
      </c>
      <c r="I31" s="7" t="s">
        <v>84</v>
      </c>
      <c r="J31" s="7" t="s">
        <v>75</v>
      </c>
    </row>
    <row r="32" spans="3:25" s="2" customFormat="1">
      <c r="D32" s="3" t="s">
        <v>23</v>
      </c>
      <c r="E32" s="27">
        <f>D18</f>
        <v>2.0833333333333335</v>
      </c>
      <c r="F32" s="27">
        <f>D29</f>
        <v>1.1881537430541886</v>
      </c>
      <c r="G32" s="27">
        <f>D28</f>
        <v>1.3952478517660485</v>
      </c>
      <c r="H32" s="27">
        <f>D27</f>
        <v>1.6309481895006179</v>
      </c>
      <c r="I32" s="27">
        <f>D26</f>
        <v>1.9169488131913004</v>
      </c>
      <c r="J32" s="27">
        <f>D25</f>
        <v>2.9231259216648389</v>
      </c>
    </row>
    <row r="33" spans="4:23">
      <c r="D33" s="3" t="s">
        <v>24</v>
      </c>
      <c r="E33" s="1">
        <f>E18</f>
        <v>2.5416666666666665</v>
      </c>
      <c r="F33" s="1">
        <f>E29</f>
        <v>1.0796755382471745</v>
      </c>
      <c r="G33" s="1">
        <f>E28</f>
        <v>1.1658519421643139</v>
      </c>
      <c r="H33" s="1">
        <f>E27</f>
        <v>1.2567854130925205</v>
      </c>
      <c r="I33" s="1">
        <f>E26</f>
        <v>1.3617178250584598</v>
      </c>
      <c r="J33" s="1">
        <f>'Case 2'!J69</f>
        <v>1.6893147831579685</v>
      </c>
    </row>
    <row r="34" spans="4:23">
      <c r="D34" s="3" t="s">
        <v>25</v>
      </c>
      <c r="E34" s="1">
        <f>F18</f>
        <v>2.8333333333333335</v>
      </c>
      <c r="F34" s="1">
        <f>F29</f>
        <v>1.0251239116365787</v>
      </c>
      <c r="G34" s="1">
        <f>F28</f>
        <v>1.0337443244961799</v>
      </c>
      <c r="H34" s="1">
        <f>F27</f>
        <v>1.0451870687598173</v>
      </c>
      <c r="I34" s="1">
        <f>F26</f>
        <v>1.0622354637066365</v>
      </c>
      <c r="J34" s="1">
        <f>'Case 3'!J69</f>
        <v>1.1263594133911852</v>
      </c>
    </row>
    <row r="35" spans="4:23">
      <c r="D35" s="3" t="s">
        <v>98</v>
      </c>
      <c r="E35" s="1">
        <f>G18</f>
        <v>3</v>
      </c>
      <c r="F35" s="1">
        <f>G29</f>
        <v>1.0040128359323859</v>
      </c>
      <c r="G35" s="1">
        <f>G28</f>
        <v>1.0163601930444608</v>
      </c>
      <c r="H35" s="1">
        <f>G27</f>
        <v>1.0312282412369098</v>
      </c>
      <c r="I35" s="1">
        <f>G26</f>
        <v>1.0459472124202278</v>
      </c>
      <c r="J35" s="1">
        <f>'Case 4'!J69</f>
        <v>1.1166181412996616</v>
      </c>
    </row>
    <row r="36" spans="4:23">
      <c r="D36" s="3" t="s">
        <v>142</v>
      </c>
      <c r="E36" s="1">
        <f>K18</f>
        <v>3.1764705882352944</v>
      </c>
      <c r="F36" s="1">
        <f>L29</f>
        <v>1.0076872306224081</v>
      </c>
      <c r="G36" s="1">
        <f>L28</f>
        <v>1.0027909581298131</v>
      </c>
      <c r="H36" s="1">
        <f>L27</f>
        <v>1.0083926814940993</v>
      </c>
      <c r="I36" s="1">
        <f>L26</f>
        <v>1.0205551347562398</v>
      </c>
      <c r="J36" s="1">
        <f>L25</f>
        <v>1.0763775224491396</v>
      </c>
    </row>
    <row r="37" spans="4:23">
      <c r="D37" s="3" t="s">
        <v>99</v>
      </c>
      <c r="E37" s="1">
        <f>H18</f>
        <v>3.5000000000000004</v>
      </c>
      <c r="F37" s="1">
        <f>H29</f>
        <v>1.0136956639882939</v>
      </c>
      <c r="G37" s="1">
        <f>H28</f>
        <v>1.0172158081192624</v>
      </c>
      <c r="H37" s="1">
        <f>H27</f>
        <v>1.0257150388133403</v>
      </c>
      <c r="I37" s="1">
        <f>H26</f>
        <v>1.042390234377665</v>
      </c>
      <c r="J37" s="1">
        <f>H25</f>
        <v>1.127635616390098</v>
      </c>
    </row>
    <row r="38" spans="4:23">
      <c r="D38" s="3" t="s">
        <v>77</v>
      </c>
      <c r="E38" s="1">
        <f>I18</f>
        <v>3.9374999999999996</v>
      </c>
      <c r="F38" s="1">
        <f>I29</f>
        <v>1.0232660208247195</v>
      </c>
      <c r="G38" s="1">
        <f>I28</f>
        <v>1.038308806336611</v>
      </c>
      <c r="H38" s="1">
        <f>I27</f>
        <v>1.055622400224782</v>
      </c>
      <c r="I38" s="1">
        <f>I26</f>
        <v>1.0799417407446554</v>
      </c>
      <c r="J38" s="1">
        <f>I25</f>
        <v>1.1686556371496331</v>
      </c>
    </row>
    <row r="39" spans="4:23">
      <c r="D39" s="3" t="s">
        <v>100</v>
      </c>
      <c r="E39" s="1">
        <f>J18</f>
        <v>4.5</v>
      </c>
      <c r="F39" s="1">
        <f>J29</f>
        <v>1.0754775786059603</v>
      </c>
      <c r="G39" s="1">
        <f>J28</f>
        <v>1.1357192258755513</v>
      </c>
      <c r="H39" s="1">
        <f>J27</f>
        <v>1.1981355658572748</v>
      </c>
      <c r="I39" s="1">
        <f>J26</f>
        <v>1.2731306755674225</v>
      </c>
      <c r="J39" s="1">
        <f>J25</f>
        <v>1.4871404746566157</v>
      </c>
    </row>
    <row r="42" spans="4:23">
      <c r="P42" t="s">
        <v>55</v>
      </c>
    </row>
    <row r="43" spans="4:23">
      <c r="W43" t="s">
        <v>114</v>
      </c>
    </row>
    <row r="54" spans="18:31">
      <c r="R54" t="s">
        <v>30</v>
      </c>
    </row>
    <row r="57" spans="18:31">
      <c r="Y57" t="s">
        <v>28</v>
      </c>
    </row>
    <row r="61" spans="18:31">
      <c r="AE61" t="s">
        <v>93</v>
      </c>
    </row>
  </sheetData>
  <phoneticPr fontId="18"/>
  <pageMargins left="0.7" right="0.7" top="0.75" bottom="0.75" header="0.3" footer="0.3"/>
  <ignoredErrors>
    <ignoredError sqref="H11" formula="1"/>
  </ignoredError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276F-1F3E-48C6-A83F-876FDAE08E3D}">
  <dimension ref="A1:O2"/>
  <sheetViews>
    <sheetView workbookViewId="0">
      <selection activeCell="A16" sqref="A16"/>
    </sheetView>
  </sheetViews>
  <sheetFormatPr defaultRowHeight="18.75"/>
  <sheetData>
    <row r="1" spans="1:15" ht="20.25">
      <c r="A1" s="18" t="s">
        <v>6</v>
      </c>
      <c r="B1" s="18" t="s">
        <v>129</v>
      </c>
      <c r="C1" s="18" t="s">
        <v>130</v>
      </c>
      <c r="D1" s="18" t="s">
        <v>131</v>
      </c>
      <c r="E1" s="18" t="s">
        <v>133</v>
      </c>
      <c r="F1" s="18" t="s">
        <v>134</v>
      </c>
      <c r="G1" s="18" t="s">
        <v>135</v>
      </c>
      <c r="H1" s="18" t="s">
        <v>136</v>
      </c>
      <c r="I1" s="18" t="s">
        <v>137</v>
      </c>
      <c r="J1" s="18" t="s">
        <v>138</v>
      </c>
      <c r="K1" s="18" t="s">
        <v>139</v>
      </c>
      <c r="L1" s="7" t="s">
        <v>104</v>
      </c>
      <c r="M1" s="7" t="s">
        <v>57</v>
      </c>
      <c r="N1" s="7" t="s">
        <v>58</v>
      </c>
      <c r="O1" s="18" t="s">
        <v>132</v>
      </c>
    </row>
    <row r="2" spans="1:15">
      <c r="A2">
        <v>3.1764705879999999</v>
      </c>
      <c r="B2" s="44">
        <v>138.55597069999999</v>
      </c>
      <c r="C2" s="44">
        <v>147.63822780000001</v>
      </c>
      <c r="D2" s="44">
        <v>93.232689800000003</v>
      </c>
      <c r="E2" s="44">
        <v>124.3764046</v>
      </c>
      <c r="F2" s="44">
        <v>139.03560909999999</v>
      </c>
      <c r="G2" s="44">
        <v>155.4225711</v>
      </c>
      <c r="H2" s="44">
        <v>131.2748775</v>
      </c>
      <c r="I2" s="44">
        <v>135.50908440000001</v>
      </c>
      <c r="J2" s="44">
        <v>107.6844777</v>
      </c>
      <c r="K2" s="44">
        <v>159.06232220000001</v>
      </c>
      <c r="L2" s="44">
        <v>1.0374912300000001</v>
      </c>
      <c r="M2" s="44">
        <v>0.258972959</v>
      </c>
      <c r="N2" s="44">
        <v>1.2964641889999999</v>
      </c>
      <c r="O2" s="44">
        <v>203.42139990000001</v>
      </c>
    </row>
  </sheetData>
  <phoneticPr fontId="1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C757-90F9-481E-BDC3-8A183220D2E8}">
  <dimension ref="A1"/>
  <sheetViews>
    <sheetView workbookViewId="0">
      <selection activeCell="D17" sqref="D17"/>
    </sheetView>
  </sheetViews>
  <sheetFormatPr defaultRowHeight="18.75"/>
  <sheetData/>
  <phoneticPr fontId="18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57F7-B0B9-4156-AAFF-7F44CB5A8950}">
  <dimension ref="C1:O43"/>
  <sheetViews>
    <sheetView topLeftCell="C1" workbookViewId="0">
      <selection activeCell="J24" sqref="J24"/>
    </sheetView>
  </sheetViews>
  <sheetFormatPr defaultRowHeight="18.75"/>
  <cols>
    <col min="10" max="10" width="12" customWidth="1"/>
    <col min="11" max="11" width="11.625" bestFit="1" customWidth="1"/>
    <col min="12" max="12" width="14.75" bestFit="1" customWidth="1"/>
    <col min="13" max="13" width="13.75" customWidth="1"/>
  </cols>
  <sheetData>
    <row r="1" spans="3:15" s="2" customFormat="1" ht="21" thickBot="1">
      <c r="D1" s="18" t="s">
        <v>6</v>
      </c>
      <c r="E1" s="7" t="s">
        <v>104</v>
      </c>
      <c r="F1" s="18" t="s">
        <v>112</v>
      </c>
      <c r="G1" s="18" t="s">
        <v>113</v>
      </c>
      <c r="I1" s="4" t="s">
        <v>105</v>
      </c>
      <c r="J1" s="30">
        <v>1.2566370621199999E-6</v>
      </c>
      <c r="K1" s="31" t="s">
        <v>106</v>
      </c>
      <c r="L1" s="31" t="s">
        <v>107</v>
      </c>
      <c r="M1" s="32" t="s">
        <v>108</v>
      </c>
      <c r="O1" t="s">
        <v>111</v>
      </c>
    </row>
    <row r="2" spans="3:15" ht="20.25">
      <c r="C2" s="9"/>
      <c r="D2" s="33">
        <v>2</v>
      </c>
      <c r="E2" s="1">
        <f t="shared" ref="E2:E43" si="0">LN(D2/2+SQRT((D2/2)^2-1))</f>
        <v>0</v>
      </c>
      <c r="F2" s="1">
        <f t="shared" ref="F2:F43" si="1">$M$2*E2</f>
        <v>0</v>
      </c>
      <c r="G2" s="1">
        <f>F2/100</f>
        <v>0</v>
      </c>
      <c r="I2" s="34" t="s">
        <v>109</v>
      </c>
      <c r="J2" s="35">
        <v>8.8541878128000006E-12</v>
      </c>
      <c r="K2">
        <f>SQRT(J1/J2)</f>
        <v>376.73031366686166</v>
      </c>
      <c r="L2">
        <f>K2/PI()</f>
        <v>119.9169832652825</v>
      </c>
      <c r="M2" s="36">
        <f>SQRT(J1*J5/(J2*K5))/PI()</f>
        <v>119.88188520192099</v>
      </c>
    </row>
    <row r="3" spans="3:15">
      <c r="C3" s="9"/>
      <c r="D3" s="33">
        <v>2.0833333333333299</v>
      </c>
      <c r="E3" s="1">
        <f t="shared" si="0"/>
        <v>0.28768207245177502</v>
      </c>
      <c r="F3" s="13">
        <f t="shared" si="1"/>
        <v>34.487869184314413</v>
      </c>
      <c r="G3" s="1">
        <f t="shared" ref="G3:G43" si="2">F3/100</f>
        <v>0.34487869184314413</v>
      </c>
    </row>
    <row r="4" spans="3:15">
      <c r="C4" s="9"/>
      <c r="D4" s="33">
        <v>2.2000000000000002</v>
      </c>
      <c r="E4" s="1">
        <f t="shared" si="0"/>
        <v>0.44356825438511532</v>
      </c>
      <c r="F4" s="1">
        <f t="shared" si="1"/>
        <v>53.175798551412882</v>
      </c>
      <c r="G4" s="1">
        <f t="shared" si="2"/>
        <v>0.53175798551412878</v>
      </c>
      <c r="I4" s="8" t="s">
        <v>36</v>
      </c>
      <c r="J4" s="8" t="s">
        <v>37</v>
      </c>
      <c r="K4" s="8" t="s">
        <v>38</v>
      </c>
      <c r="L4" s="37" t="s">
        <v>110</v>
      </c>
    </row>
    <row r="5" spans="3:15">
      <c r="C5" s="9"/>
      <c r="D5" s="33">
        <v>2.2999999999999998</v>
      </c>
      <c r="E5" s="1">
        <f t="shared" si="0"/>
        <v>0.54109727938952412</v>
      </c>
      <c r="F5" s="1">
        <f t="shared" si="1"/>
        <v>64.867761930846697</v>
      </c>
      <c r="G5" s="1">
        <f t="shared" si="2"/>
        <v>0.64867761930846701</v>
      </c>
      <c r="I5" s="1" t="s">
        <v>39</v>
      </c>
      <c r="J5" s="1">
        <v>1.00000037</v>
      </c>
      <c r="K5" s="1">
        <v>1.000586</v>
      </c>
      <c r="L5">
        <f>SQRT(J5/K5)</f>
        <v>0.99970731365644949</v>
      </c>
    </row>
    <row r="6" spans="3:15">
      <c r="C6" s="9"/>
      <c r="D6" s="33">
        <v>2.4</v>
      </c>
      <c r="E6" s="1">
        <f t="shared" si="0"/>
        <v>0.62236250371477853</v>
      </c>
      <c r="F6" s="1">
        <f t="shared" si="1"/>
        <v>74.609990224315212</v>
      </c>
      <c r="G6" s="1">
        <f t="shared" si="2"/>
        <v>0.74609990224315215</v>
      </c>
    </row>
    <row r="7" spans="3:15">
      <c r="C7" s="9"/>
      <c r="D7" s="33">
        <v>2.5184630000000001</v>
      </c>
      <c r="E7" s="1">
        <f t="shared" si="0"/>
        <v>0.70533182293562835</v>
      </c>
      <c r="F7" s="1">
        <f t="shared" si="1"/>
        <v>84.55650862643067</v>
      </c>
      <c r="G7" s="1">
        <f t="shared" si="2"/>
        <v>0.84556508626430671</v>
      </c>
    </row>
    <row r="8" spans="3:15">
      <c r="C8" s="9"/>
      <c r="D8" s="33">
        <v>2.5416666666666599</v>
      </c>
      <c r="E8" s="1">
        <f t="shared" si="0"/>
        <v>0.72030687392103376</v>
      </c>
      <c r="F8" s="13">
        <f t="shared" si="1"/>
        <v>86.35174596955595</v>
      </c>
      <c r="G8" s="1">
        <f t="shared" si="2"/>
        <v>0.86351745969555949</v>
      </c>
    </row>
    <row r="9" spans="3:15">
      <c r="C9" s="9"/>
      <c r="D9" s="33">
        <v>2.6</v>
      </c>
      <c r="E9" s="1">
        <f t="shared" si="0"/>
        <v>0.75643291085695963</v>
      </c>
      <c r="F9" s="1">
        <f t="shared" si="1"/>
        <v>90.682603382308969</v>
      </c>
      <c r="G9" s="1">
        <f t="shared" si="2"/>
        <v>0.90682603382308968</v>
      </c>
    </row>
    <row r="10" spans="3:15">
      <c r="C10" s="9"/>
      <c r="D10" s="33">
        <v>2.7</v>
      </c>
      <c r="E10" s="1">
        <f t="shared" si="0"/>
        <v>0.8140001025611594</v>
      </c>
      <c r="F10" s="1">
        <f t="shared" si="1"/>
        <v>97.58386684958883</v>
      </c>
      <c r="G10" s="1">
        <f t="shared" si="2"/>
        <v>0.9758386684958883</v>
      </c>
    </row>
    <row r="11" spans="3:15">
      <c r="C11" s="9"/>
      <c r="D11" s="33">
        <v>2.7371080000000001</v>
      </c>
      <c r="E11" s="1">
        <f t="shared" si="0"/>
        <v>0.83415469852496904</v>
      </c>
      <c r="F11" s="38">
        <f t="shared" si="1"/>
        <v>100.00003780921335</v>
      </c>
      <c r="G11" s="1">
        <f t="shared" si="2"/>
        <v>1.0000003780921336</v>
      </c>
    </row>
    <row r="12" spans="3:15">
      <c r="C12" s="9"/>
      <c r="D12" s="33">
        <v>2.8333333333333299</v>
      </c>
      <c r="E12" s="1">
        <f t="shared" si="0"/>
        <v>0.88382244839913571</v>
      </c>
      <c r="F12" s="13">
        <f t="shared" si="1"/>
        <v>105.95430129786592</v>
      </c>
      <c r="G12" s="1">
        <f t="shared" si="2"/>
        <v>1.0595430129786592</v>
      </c>
    </row>
    <row r="13" spans="3:15">
      <c r="C13" s="9"/>
      <c r="D13" s="33">
        <v>2.9</v>
      </c>
      <c r="E13" s="1">
        <f t="shared" si="0"/>
        <v>0.91629073187415511</v>
      </c>
      <c r="F13" s="1">
        <f t="shared" si="1"/>
        <v>109.84666033012164</v>
      </c>
      <c r="G13" s="1">
        <f t="shared" si="2"/>
        <v>1.0984666033012163</v>
      </c>
    </row>
    <row r="14" spans="3:15">
      <c r="C14" s="9"/>
      <c r="D14" s="33">
        <v>3</v>
      </c>
      <c r="E14" s="1">
        <f t="shared" si="0"/>
        <v>0.96242365011920694</v>
      </c>
      <c r="F14" s="1">
        <f t="shared" si="1"/>
        <v>115.37716153920454</v>
      </c>
      <c r="G14" s="1">
        <f t="shared" si="2"/>
        <v>1.1537716153920454</v>
      </c>
    </row>
    <row r="15" spans="3:15">
      <c r="C15" s="9"/>
      <c r="D15" s="33">
        <v>3.1</v>
      </c>
      <c r="E15" s="1">
        <f t="shared" si="0"/>
        <v>1.0058651950356197</v>
      </c>
      <c r="F15" s="1">
        <f t="shared" si="1"/>
        <v>120.58501583986802</v>
      </c>
      <c r="G15" s="1">
        <f t="shared" si="2"/>
        <v>1.2058501583986803</v>
      </c>
    </row>
    <row r="16" spans="3:15">
      <c r="C16" s="9"/>
      <c r="D16" s="33">
        <v>3.1764705879999999</v>
      </c>
      <c r="E16" s="1">
        <f t="shared" si="0"/>
        <v>1.0374912302896975</v>
      </c>
      <c r="F16" s="23">
        <f t="shared" si="1"/>
        <v>124.37640456758929</v>
      </c>
      <c r="G16" s="1">
        <f t="shared" si="2"/>
        <v>1.2437640456758929</v>
      </c>
    </row>
    <row r="17" spans="3:12">
      <c r="C17" s="9"/>
      <c r="D17" s="33">
        <v>3.2</v>
      </c>
      <c r="E17" s="1">
        <f t="shared" si="0"/>
        <v>1.0469679150031885</v>
      </c>
      <c r="F17" s="1">
        <f t="shared" si="1"/>
        <v>125.51248739650683</v>
      </c>
      <c r="G17" s="1">
        <f t="shared" si="2"/>
        <v>1.2551248739650682</v>
      </c>
    </row>
    <row r="18" spans="3:12">
      <c r="C18" s="9"/>
      <c r="D18" s="33">
        <v>3.3</v>
      </c>
      <c r="E18" s="1">
        <f t="shared" si="0"/>
        <v>1.0860134133785979</v>
      </c>
      <c r="F18" s="1">
        <f t="shared" si="1"/>
        <v>130.19333535039945</v>
      </c>
      <c r="G18" s="1">
        <f t="shared" si="2"/>
        <v>1.3019333535039945</v>
      </c>
    </row>
    <row r="19" spans="3:12">
      <c r="C19" s="9"/>
      <c r="D19" s="33">
        <v>3.4</v>
      </c>
      <c r="E19" s="1">
        <f t="shared" si="0"/>
        <v>1.1232309825872959</v>
      </c>
      <c r="F19" s="1">
        <f t="shared" si="1"/>
        <v>134.65504770977114</v>
      </c>
      <c r="G19" s="1">
        <f t="shared" si="2"/>
        <v>1.3465504770977115</v>
      </c>
    </row>
    <row r="20" spans="3:12">
      <c r="C20" s="9"/>
      <c r="D20" s="33">
        <v>3.5</v>
      </c>
      <c r="E20" s="1">
        <f t="shared" si="0"/>
        <v>1.1588103604299469</v>
      </c>
      <c r="F20" s="13">
        <f t="shared" si="1"/>
        <v>138.92037059985958</v>
      </c>
      <c r="G20" s="1">
        <f t="shared" si="2"/>
        <v>1.3892037059985958</v>
      </c>
    </row>
    <row r="21" spans="3:12">
      <c r="C21" s="9"/>
      <c r="D21" s="33">
        <v>3.9375</v>
      </c>
      <c r="E21" s="1">
        <f t="shared" si="0"/>
        <v>1.2987247676023719</v>
      </c>
      <c r="F21" s="13">
        <f t="shared" si="1"/>
        <v>155.69357349859908</v>
      </c>
      <c r="G21" s="1">
        <f t="shared" si="2"/>
        <v>1.5569357349859907</v>
      </c>
    </row>
    <row r="22" spans="3:12">
      <c r="C22" s="9"/>
      <c r="D22" s="33">
        <v>4</v>
      </c>
      <c r="E22" s="1">
        <f t="shared" si="0"/>
        <v>1.3169578969248166</v>
      </c>
      <c r="F22" s="1">
        <f t="shared" si="1"/>
        <v>157.87939541490417</v>
      </c>
      <c r="G22" s="1">
        <f t="shared" si="2"/>
        <v>1.5787939541490417</v>
      </c>
      <c r="H22" s="39"/>
    </row>
    <row r="23" spans="3:12">
      <c r="C23" s="9"/>
      <c r="D23" s="33">
        <v>4.5</v>
      </c>
      <c r="E23" s="1">
        <f t="shared" si="0"/>
        <v>1.4505745138225801</v>
      </c>
      <c r="F23" s="13">
        <f t="shared" si="1"/>
        <v>173.8976073429109</v>
      </c>
      <c r="G23" s="1">
        <f t="shared" si="2"/>
        <v>1.7389760734291091</v>
      </c>
      <c r="H23" s="39"/>
    </row>
    <row r="24" spans="3:12">
      <c r="C24" s="9"/>
      <c r="D24" s="33">
        <v>5</v>
      </c>
      <c r="E24" s="1">
        <f t="shared" si="0"/>
        <v>1.5667992369724109</v>
      </c>
      <c r="F24" s="1">
        <f t="shared" si="1"/>
        <v>187.83084626118398</v>
      </c>
      <c r="G24" s="1">
        <f t="shared" si="2"/>
        <v>1.8783084626118398</v>
      </c>
      <c r="H24" s="40"/>
    </row>
    <row r="25" spans="3:12">
      <c r="C25" s="9"/>
      <c r="D25" s="33">
        <v>6</v>
      </c>
      <c r="E25" s="1">
        <f t="shared" si="0"/>
        <v>1.7627471740390861</v>
      </c>
      <c r="F25" s="1">
        <f t="shared" si="1"/>
        <v>211.32145435816437</v>
      </c>
      <c r="G25" s="1">
        <f t="shared" si="2"/>
        <v>2.1132145435816438</v>
      </c>
      <c r="H25" s="41"/>
      <c r="I25" s="42"/>
      <c r="J25" s="41"/>
      <c r="K25" s="42"/>
      <c r="L25" s="41"/>
    </row>
    <row r="26" spans="3:12">
      <c r="C26" s="9"/>
      <c r="D26" s="33">
        <v>7</v>
      </c>
      <c r="E26" s="1">
        <f t="shared" si="0"/>
        <v>1.9248473002384139</v>
      </c>
      <c r="F26" s="1">
        <f t="shared" si="1"/>
        <v>230.75432307840907</v>
      </c>
      <c r="G26" s="1">
        <f t="shared" si="2"/>
        <v>2.3075432307840908</v>
      </c>
      <c r="H26" s="40"/>
    </row>
    <row r="27" spans="3:12">
      <c r="C27" s="9"/>
      <c r="D27" s="33">
        <v>8</v>
      </c>
      <c r="E27" s="1">
        <f t="shared" si="0"/>
        <v>2.0634370688955608</v>
      </c>
      <c r="F27" s="1">
        <f t="shared" si="1"/>
        <v>247.36872581472596</v>
      </c>
      <c r="G27" s="1">
        <f t="shared" si="2"/>
        <v>2.4736872581472595</v>
      </c>
      <c r="H27" s="41"/>
      <c r="I27" s="42"/>
      <c r="J27" s="43"/>
    </row>
    <row r="28" spans="3:12">
      <c r="C28" s="9"/>
      <c r="D28" s="33">
        <v>9</v>
      </c>
      <c r="E28" s="1">
        <f t="shared" si="0"/>
        <v>2.1846437916051089</v>
      </c>
      <c r="F28" s="1">
        <f t="shared" si="1"/>
        <v>261.8992162322931</v>
      </c>
      <c r="G28" s="1">
        <f t="shared" si="2"/>
        <v>2.6189921623229311</v>
      </c>
    </row>
    <row r="29" spans="3:12">
      <c r="C29" s="9"/>
      <c r="D29" s="33">
        <v>10</v>
      </c>
      <c r="E29" s="1">
        <f t="shared" si="0"/>
        <v>2.2924316695611777</v>
      </c>
      <c r="F29" s="1">
        <f t="shared" si="1"/>
        <v>274.82103024358116</v>
      </c>
      <c r="G29" s="1">
        <f t="shared" si="2"/>
        <v>2.7482103024358118</v>
      </c>
      <c r="H29" s="39"/>
    </row>
    <row r="30" spans="3:12">
      <c r="C30" s="9"/>
      <c r="D30" s="33">
        <v>11</v>
      </c>
      <c r="E30" s="1">
        <f t="shared" si="0"/>
        <v>2.3895264345742189</v>
      </c>
      <c r="F30" s="1">
        <f t="shared" si="1"/>
        <v>286.46093371658208</v>
      </c>
      <c r="G30" s="1">
        <f t="shared" si="2"/>
        <v>2.8646093371658208</v>
      </c>
      <c r="H30" s="40"/>
    </row>
    <row r="31" spans="3:12">
      <c r="C31" s="9"/>
      <c r="D31" s="33">
        <v>12</v>
      </c>
      <c r="E31" s="1">
        <f t="shared" si="0"/>
        <v>2.4778887302884751</v>
      </c>
      <c r="F31" s="1">
        <f t="shared" si="1"/>
        <v>297.05397230757677</v>
      </c>
      <c r="G31" s="1">
        <f t="shared" si="2"/>
        <v>2.9705397230757677</v>
      </c>
      <c r="I31" s="42"/>
    </row>
    <row r="32" spans="3:12">
      <c r="C32" s="9"/>
      <c r="D32" s="33">
        <v>13</v>
      </c>
      <c r="E32" s="1">
        <f t="shared" si="0"/>
        <v>2.5589789770286124</v>
      </c>
      <c r="F32" s="1">
        <f t="shared" si="1"/>
        <v>306.77522395827333</v>
      </c>
      <c r="G32" s="1">
        <f t="shared" si="2"/>
        <v>3.0677522395827332</v>
      </c>
      <c r="H32" s="39"/>
    </row>
    <row r="33" spans="3:8">
      <c r="C33" s="9"/>
      <c r="D33" s="33">
        <v>14</v>
      </c>
      <c r="E33" s="1">
        <f t="shared" si="0"/>
        <v>2.6339157938496336</v>
      </c>
      <c r="F33" s="1">
        <f t="shared" si="1"/>
        <v>315.75879082980839</v>
      </c>
      <c r="G33" s="1">
        <f t="shared" si="2"/>
        <v>3.1575879082980838</v>
      </c>
      <c r="H33" s="39"/>
    </row>
    <row r="34" spans="3:8">
      <c r="C34" s="9"/>
      <c r="D34" s="33">
        <v>15</v>
      </c>
      <c r="E34" s="1">
        <f t="shared" si="0"/>
        <v>2.7035758309314022</v>
      </c>
      <c r="F34" s="1">
        <f t="shared" si="1"/>
        <v>324.10976739840652</v>
      </c>
      <c r="G34" s="1">
        <f t="shared" si="2"/>
        <v>3.2410976739840653</v>
      </c>
    </row>
    <row r="35" spans="3:8">
      <c r="C35" s="9"/>
      <c r="D35" s="33">
        <v>16</v>
      </c>
      <c r="E35" s="1">
        <f t="shared" si="0"/>
        <v>2.7686593833135738</v>
      </c>
      <c r="F35" s="1">
        <f t="shared" si="1"/>
        <v>331.91210635361921</v>
      </c>
      <c r="G35" s="1">
        <f t="shared" si="2"/>
        <v>3.3191210635361923</v>
      </c>
    </row>
    <row r="36" spans="3:8">
      <c r="C36" s="9"/>
      <c r="D36" s="33">
        <v>17</v>
      </c>
      <c r="E36" s="1">
        <f t="shared" si="0"/>
        <v>2.8297350375243902</v>
      </c>
      <c r="F36" s="1">
        <f t="shared" si="1"/>
        <v>339.23397092035253</v>
      </c>
      <c r="G36" s="1">
        <f t="shared" si="2"/>
        <v>3.3923397092035255</v>
      </c>
    </row>
    <row r="37" spans="3:8">
      <c r="C37" s="9"/>
      <c r="D37" s="33">
        <v>18</v>
      </c>
      <c r="E37" s="1">
        <f t="shared" si="0"/>
        <v>2.8872709503576206</v>
      </c>
      <c r="F37" s="1">
        <f t="shared" si="1"/>
        <v>346.13148461761358</v>
      </c>
      <c r="G37" s="1">
        <f t="shared" si="2"/>
        <v>3.4613148461761356</v>
      </c>
    </row>
    <row r="38" spans="3:8">
      <c r="C38" s="9"/>
      <c r="D38" s="33">
        <v>19</v>
      </c>
      <c r="E38" s="1">
        <f t="shared" si="0"/>
        <v>2.9416573146511862</v>
      </c>
      <c r="F38" s="1">
        <f t="shared" si="1"/>
        <v>352.65142449840471</v>
      </c>
      <c r="G38" s="1">
        <f t="shared" si="2"/>
        <v>3.526514244984047</v>
      </c>
    </row>
    <row r="39" spans="3:8">
      <c r="C39" s="9"/>
      <c r="D39" s="33">
        <v>20</v>
      </c>
      <c r="E39" s="1">
        <f t="shared" si="0"/>
        <v>2.9932228461263808</v>
      </c>
      <c r="F39" s="1">
        <f t="shared" si="1"/>
        <v>358.83319762309003</v>
      </c>
      <c r="G39" s="1">
        <f t="shared" si="2"/>
        <v>3.5883319762309003</v>
      </c>
    </row>
    <row r="40" spans="3:8">
      <c r="C40" s="9"/>
      <c r="D40" s="33">
        <v>21</v>
      </c>
      <c r="E40" s="1">
        <f t="shared" si="0"/>
        <v>3.0422471120933285</v>
      </c>
      <c r="F40" s="1">
        <f t="shared" si="1"/>
        <v>364.71031904784809</v>
      </c>
      <c r="G40" s="1">
        <f t="shared" si="2"/>
        <v>3.647103190478481</v>
      </c>
    </row>
    <row r="41" spans="3:8">
      <c r="C41" s="9"/>
      <c r="D41" s="33">
        <v>22</v>
      </c>
      <c r="E41" s="1">
        <f t="shared" si="0"/>
        <v>3.0889699048446033</v>
      </c>
      <c r="F41" s="1">
        <f t="shared" si="1"/>
        <v>370.31153552476957</v>
      </c>
      <c r="G41" s="1">
        <f t="shared" si="2"/>
        <v>3.7031153552476956</v>
      </c>
    </row>
    <row r="42" spans="3:8">
      <c r="C42" s="9"/>
      <c r="D42" s="33">
        <v>23</v>
      </c>
      <c r="E42" s="1">
        <f t="shared" si="0"/>
        <v>3.1335984739448222</v>
      </c>
      <c r="F42" s="1">
        <f t="shared" si="1"/>
        <v>375.66169252236801</v>
      </c>
      <c r="G42" s="1">
        <f t="shared" si="2"/>
        <v>3.7566169252236801</v>
      </c>
    </row>
    <row r="43" spans="3:8">
      <c r="C43" s="9"/>
      <c r="D43" s="33">
        <v>24</v>
      </c>
      <c r="E43" s="1">
        <f t="shared" si="0"/>
        <v>3.1763131805916558</v>
      </c>
      <c r="F43" s="1">
        <f t="shared" si="1"/>
        <v>380.78241208103742</v>
      </c>
      <c r="G43" s="1">
        <f t="shared" si="2"/>
        <v>3.8078241208103742</v>
      </c>
    </row>
  </sheetData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92D8-D5DB-4D01-803E-07956D2B3644}">
  <dimension ref="A3:P7"/>
  <sheetViews>
    <sheetView topLeftCell="A19" workbookViewId="0">
      <selection activeCell="J19" sqref="J19"/>
    </sheetView>
  </sheetViews>
  <sheetFormatPr defaultRowHeight="18.75"/>
  <cols>
    <col min="2" max="2" width="10.875" bestFit="1" customWidth="1"/>
    <col min="3" max="3" width="11.125" customWidth="1"/>
    <col min="4" max="4" width="16.375" customWidth="1"/>
    <col min="5" max="5" width="10.875" bestFit="1" customWidth="1"/>
    <col min="6" max="6" width="11.25" bestFit="1" customWidth="1"/>
    <col min="7" max="7" width="17.125" bestFit="1" customWidth="1"/>
    <col min="8" max="10" width="14" bestFit="1" customWidth="1"/>
    <col min="11" max="11" width="6.5" bestFit="1" customWidth="1"/>
    <col min="12" max="12" width="7.875" bestFit="1" customWidth="1"/>
    <col min="13" max="13" width="12.75" bestFit="1" customWidth="1"/>
  </cols>
  <sheetData>
    <row r="3" spans="1:16" s="2" customFormat="1" ht="39">
      <c r="A3" s="47" t="s">
        <v>157</v>
      </c>
      <c r="B3" s="45" t="s">
        <v>145</v>
      </c>
      <c r="C3" s="46" t="s">
        <v>152</v>
      </c>
      <c r="D3" s="46" t="s">
        <v>153</v>
      </c>
      <c r="E3" s="46" t="s">
        <v>148</v>
      </c>
      <c r="F3" s="46" t="s">
        <v>150</v>
      </c>
      <c r="G3" s="46" t="s">
        <v>74</v>
      </c>
      <c r="H3" s="46" t="s">
        <v>151</v>
      </c>
      <c r="I3" s="46" t="s">
        <v>149</v>
      </c>
      <c r="J3" s="46" t="s">
        <v>75</v>
      </c>
      <c r="K3" s="4" t="s">
        <v>154</v>
      </c>
      <c r="L3" s="4" t="s">
        <v>155</v>
      </c>
      <c r="M3" s="4" t="s">
        <v>156</v>
      </c>
    </row>
    <row r="4" spans="1:16">
      <c r="A4" s="1">
        <v>1140</v>
      </c>
      <c r="B4" s="1" t="s">
        <v>146</v>
      </c>
      <c r="C4" s="1">
        <f>M4</f>
        <v>1261.1111111111111</v>
      </c>
      <c r="D4" s="1">
        <f>C4/$C$5</f>
        <v>1.398747904959085</v>
      </c>
      <c r="E4" s="1">
        <f>'Case 8-ft114-77'!J7</f>
        <v>1.0096961854412947</v>
      </c>
      <c r="F4" s="1">
        <f>'Case 8-ft114-77'!$J$12</f>
        <v>1.0129538587847347</v>
      </c>
      <c r="G4" s="1">
        <f>'Case 8-ft114-77'!$J$21</f>
        <v>1.0214184059302869</v>
      </c>
      <c r="H4" s="1">
        <f>'Case 8-ft114-77'!$J$30</f>
        <v>1.0296164883517767</v>
      </c>
      <c r="I4" s="1">
        <f>'Case 8-ft114-77'!$J$40</f>
        <v>1.0439121744761712</v>
      </c>
      <c r="J4" s="1">
        <f>'Case 8-ft114-77'!$J$69</f>
        <v>1.1039628102454286</v>
      </c>
      <c r="K4" s="1">
        <v>6</v>
      </c>
      <c r="L4" s="1">
        <v>45.4</v>
      </c>
      <c r="M4" s="1">
        <f>L4*1000/K4^2</f>
        <v>1261.1111111111111</v>
      </c>
    </row>
    <row r="5" spans="1:16">
      <c r="A5" s="1">
        <v>952</v>
      </c>
      <c r="B5" s="1" t="s">
        <v>52</v>
      </c>
      <c r="C5" s="1">
        <f t="shared" ref="C5:C7" si="0">M5</f>
        <v>901.6</v>
      </c>
      <c r="D5" s="1">
        <f>C5/$C$5</f>
        <v>1</v>
      </c>
      <c r="E5" s="1">
        <f>'Case 8-ft140-43'!J7</f>
        <v>1.0116796390578033</v>
      </c>
      <c r="F5" s="1">
        <f>'Case 8-ft140-43'!$J$12</f>
        <v>1.0076872306224081</v>
      </c>
      <c r="G5" s="1">
        <f>'Case 8-ft140-43'!$J$21</f>
        <v>1.0027909581298131</v>
      </c>
      <c r="H5" s="1">
        <f>'Case 8-ft140-43'!$J$30</f>
        <v>1.0083926814940993</v>
      </c>
      <c r="I5" s="1">
        <f>'Case 8-ft140-43'!$J$40</f>
        <v>1.0205551347562398</v>
      </c>
      <c r="J5" s="1">
        <f>'Case 8-ft140-43'!$J$69</f>
        <v>1.0763775224491396</v>
      </c>
      <c r="K5" s="1">
        <v>5</v>
      </c>
      <c r="L5" s="1">
        <v>22.54</v>
      </c>
      <c r="M5" s="1">
        <f t="shared" ref="M5:M7" si="1">L5*1000/K5^2</f>
        <v>901.6</v>
      </c>
    </row>
    <row r="6" spans="1:16">
      <c r="A6" s="1">
        <v>603</v>
      </c>
      <c r="B6" s="1" t="s">
        <v>116</v>
      </c>
      <c r="C6" s="1">
        <f t="shared" si="0"/>
        <v>351.38888888888891</v>
      </c>
      <c r="D6" s="1">
        <f>C6/$C$5</f>
        <v>0.38973922902494335</v>
      </c>
      <c r="E6" s="1">
        <f>'case 8-ft114-43'!J7</f>
        <v>1.0392871648215014</v>
      </c>
      <c r="F6" s="1">
        <f>'case 8-ft114-43'!$J$12</f>
        <v>1.0352007748312191</v>
      </c>
      <c r="G6" s="1">
        <f>'case 8-ft114-43'!$J$21</f>
        <v>1.0408849167424861</v>
      </c>
      <c r="H6" s="1">
        <f>'case 8-ft114-43'!$J$30</f>
        <v>1.051464348916072</v>
      </c>
      <c r="I6" s="1">
        <f>'case 8-ft114-43'!$J$40</f>
        <v>1.0692266789313265</v>
      </c>
      <c r="J6" s="1">
        <f>'case 8-ft114-43'!$J$69</f>
        <v>1.1314238693933949</v>
      </c>
      <c r="K6" s="1">
        <v>6</v>
      </c>
      <c r="L6" s="1">
        <v>12.65</v>
      </c>
      <c r="M6" s="1">
        <f t="shared" si="1"/>
        <v>351.38888888888891</v>
      </c>
      <c r="P6">
        <v>16.78</v>
      </c>
    </row>
    <row r="7" spans="1:16">
      <c r="A7" s="1">
        <v>79.3</v>
      </c>
      <c r="B7" s="1" t="s">
        <v>147</v>
      </c>
      <c r="C7" s="1">
        <f t="shared" si="0"/>
        <v>100.27777777777777</v>
      </c>
      <c r="D7" s="1">
        <f>C7/$C$5</f>
        <v>0.1112220250419008</v>
      </c>
      <c r="E7" s="1">
        <f>'Case 8-ft114-61'!$J$7</f>
        <v>1.1463872859483892</v>
      </c>
      <c r="F7" s="1">
        <f>'Case 8-ft114-61'!$J$12</f>
        <v>1.080096895970692</v>
      </c>
      <c r="G7" s="1">
        <f>'Case 8-ft114-61'!$J$21</f>
        <v>1.0543195202517102</v>
      </c>
      <c r="H7" s="1">
        <f>'Case 8-ft114-61'!$J$30</f>
        <v>1.0517856668421661</v>
      </c>
      <c r="I7" s="1">
        <f>'Case 8-ft114-61'!$J$40</f>
        <v>1.0598033781182032</v>
      </c>
      <c r="J7" s="1">
        <f>'Case 8-ft114-61'!$J$69</f>
        <v>1.1138911224723664</v>
      </c>
      <c r="K7" s="1">
        <v>6</v>
      </c>
      <c r="L7" s="1">
        <v>3.61</v>
      </c>
      <c r="M7" s="1">
        <f t="shared" si="1"/>
        <v>100.27777777777777</v>
      </c>
    </row>
  </sheetData>
  <phoneticPr fontId="18"/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4E3E-7423-44E5-9016-D3BA64EA0E51}">
  <dimension ref="A1:J202"/>
  <sheetViews>
    <sheetView workbookViewId="0">
      <selection activeCell="C1" activeCellId="1" sqref="A1:A1048576 C1:C1048576"/>
    </sheetView>
  </sheetViews>
  <sheetFormatPr defaultRowHeight="18.75"/>
  <cols>
    <col min="1" max="1" width="11" bestFit="1" customWidth="1"/>
    <col min="5" max="5" width="3.625" bestFit="1" customWidth="1"/>
    <col min="6" max="6" width="12.375" customWidth="1"/>
    <col min="8" max="8" width="43.125" bestFit="1" customWidth="1"/>
    <col min="9" max="9" width="12.75" bestFit="1" customWidth="1"/>
    <col min="10" max="10" width="30.625" bestFit="1" customWidth="1"/>
  </cols>
  <sheetData>
    <row r="1" spans="1:10" s="2" customFormat="1">
      <c r="A1" s="2" t="s">
        <v>0</v>
      </c>
      <c r="B1" s="2" t="s">
        <v>1</v>
      </c>
      <c r="C1" s="2" t="s">
        <v>158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119</v>
      </c>
    </row>
    <row r="2" spans="1:10">
      <c r="A2">
        <v>0</v>
      </c>
    </row>
    <row r="3" spans="1:10">
      <c r="A3">
        <v>0.75</v>
      </c>
      <c r="B3">
        <v>50.17</v>
      </c>
      <c r="C3">
        <v>2.2000000000000002</v>
      </c>
      <c r="D3" t="str">
        <f>COMPLEX(B3,C3)</f>
        <v>50.17+2.2i</v>
      </c>
      <c r="E3" t="str">
        <f>COMPLEX(50,0)</f>
        <v>50</v>
      </c>
      <c r="F3" t="str">
        <f>IMSUB(D3,E3)</f>
        <v>0.170000000000002+2.2i</v>
      </c>
      <c r="G3" t="str">
        <f t="shared" ref="G3:G66" si="0">IMSUM(D3,E3)</f>
        <v>100.17+2.2i</v>
      </c>
      <c r="H3" t="str">
        <f t="shared" ref="H3:H66" si="1">IMDIV(F3,G3)</f>
        <v>0.00217842271055061+0.0219148195072056i</v>
      </c>
      <c r="I3">
        <f t="shared" ref="I3:I66" si="2">IMABS(H3)</f>
        <v>2.2022825421349587E-2</v>
      </c>
      <c r="J3">
        <f>(1+I3)/(1-I3)</f>
        <v>1.045037503929144</v>
      </c>
    </row>
    <row r="4" spans="1:10">
      <c r="A4">
        <v>1.5</v>
      </c>
      <c r="B4">
        <v>50.08</v>
      </c>
      <c r="C4">
        <v>-0.33</v>
      </c>
      <c r="D4" t="str">
        <f t="shared" ref="D4:D66" si="3">COMPLEX(B4,C4)</f>
        <v>50.08-0.33i</v>
      </c>
      <c r="E4" t="str">
        <f t="shared" ref="E4:E67" si="4">COMPLEX(50,0)</f>
        <v>50</v>
      </c>
      <c r="F4" t="str">
        <f t="shared" ref="F4:F66" si="5">IMSUB(D4,E4)</f>
        <v>0.0799999999999983-0.33i</v>
      </c>
      <c r="G4" t="str">
        <f t="shared" si="0"/>
        <v>100.08-0.33i</v>
      </c>
      <c r="H4" t="str">
        <f t="shared" si="1"/>
        <v>0.000810224299235037-0.0032946905074066i</v>
      </c>
      <c r="I4">
        <f>IMABS(H4)</f>
        <v>3.3928526279026722E-3</v>
      </c>
      <c r="J4">
        <f>(1+I4)/(1-I4)</f>
        <v>1.0068088065329435</v>
      </c>
    </row>
    <row r="5" spans="1:10">
      <c r="A5">
        <v>2.25</v>
      </c>
      <c r="B5">
        <v>49.79</v>
      </c>
      <c r="C5">
        <v>-1.79</v>
      </c>
      <c r="D5" t="str">
        <f t="shared" si="3"/>
        <v>49.79-1.79i</v>
      </c>
      <c r="E5" t="str">
        <f t="shared" si="4"/>
        <v>50</v>
      </c>
      <c r="F5" t="str">
        <f t="shared" si="5"/>
        <v>-0.210000000000001-1.79i</v>
      </c>
      <c r="G5" t="str">
        <f t="shared" si="0"/>
        <v>99.79-1.79i</v>
      </c>
      <c r="H5" t="str">
        <f t="shared" si="1"/>
        <v>-0.00178208590365212-0.0179696355723774i</v>
      </c>
      <c r="I5">
        <f t="shared" si="2"/>
        <v>1.8057785932169172E-2</v>
      </c>
      <c r="J5">
        <f>(1+I5)/(1-I5)</f>
        <v>1.0367797323986354</v>
      </c>
    </row>
    <row r="6" spans="1:10">
      <c r="A6">
        <v>3</v>
      </c>
      <c r="B6">
        <v>49.52</v>
      </c>
      <c r="C6">
        <v>-2.87</v>
      </c>
      <c r="D6" t="str">
        <f t="shared" si="3"/>
        <v>49.52-2.87i</v>
      </c>
      <c r="E6" t="str">
        <f t="shared" si="4"/>
        <v>50</v>
      </c>
      <c r="F6" t="str">
        <f t="shared" si="5"/>
        <v>-0.479999999999997-2.87i</v>
      </c>
      <c r="G6" t="str">
        <f t="shared" si="0"/>
        <v>99.52-2.87i</v>
      </c>
      <c r="H6" t="str">
        <f t="shared" si="1"/>
        <v>-0.00398817961296071-0.0289534372537098i</v>
      </c>
      <c r="I6">
        <f t="shared" si="2"/>
        <v>2.9226821678549755E-2</v>
      </c>
      <c r="J6">
        <f t="shared" ref="J6:J66" si="6">(1+I6)/(1-I6)</f>
        <v>1.0602134923609765</v>
      </c>
    </row>
    <row r="7" spans="1:10">
      <c r="A7">
        <v>3.75</v>
      </c>
      <c r="B7">
        <v>49.24</v>
      </c>
      <c r="C7">
        <v>-3.82</v>
      </c>
      <c r="D7" t="str">
        <f t="shared" si="3"/>
        <v>49.24-3.82i</v>
      </c>
      <c r="E7" t="str">
        <f t="shared" si="4"/>
        <v>50</v>
      </c>
      <c r="F7" t="str">
        <f t="shared" si="5"/>
        <v>-0.759999999999998-3.82i</v>
      </c>
      <c r="G7" t="str">
        <f t="shared" si="0"/>
        <v>99.24-3.82i</v>
      </c>
      <c r="H7" t="str">
        <f t="shared" si="1"/>
        <v>-0.00616738837513698-0.0387299417935613i</v>
      </c>
      <c r="I7">
        <f t="shared" si="2"/>
        <v>3.9217917725223768E-2</v>
      </c>
      <c r="J7">
        <f t="shared" si="6"/>
        <v>1.0816374877274362</v>
      </c>
    </row>
    <row r="8" spans="1:10">
      <c r="A8">
        <v>4.5</v>
      </c>
      <c r="B8">
        <v>48.94</v>
      </c>
      <c r="C8">
        <v>-4.74</v>
      </c>
      <c r="D8" t="str">
        <f t="shared" si="3"/>
        <v>48.94-4.74i</v>
      </c>
      <c r="E8" t="str">
        <f t="shared" si="4"/>
        <v>50</v>
      </c>
      <c r="F8" t="str">
        <f t="shared" si="5"/>
        <v>-1.06-4.74i</v>
      </c>
      <c r="G8" t="str">
        <f t="shared" si="0"/>
        <v>98.94-4.74i</v>
      </c>
      <c r="H8" t="str">
        <f t="shared" si="1"/>
        <v>-0.00839912694283472-0.0483102068092686i</v>
      </c>
      <c r="I8">
        <f t="shared" si="2"/>
        <v>4.9034899972939208E-2</v>
      </c>
      <c r="J8">
        <f t="shared" si="6"/>
        <v>1.103126602588347</v>
      </c>
    </row>
    <row r="9" spans="1:10">
      <c r="A9">
        <v>5.25</v>
      </c>
      <c r="B9">
        <v>48.49</v>
      </c>
      <c r="C9">
        <v>-5.57</v>
      </c>
      <c r="D9" t="str">
        <f t="shared" si="3"/>
        <v>48.49-5.57i</v>
      </c>
      <c r="E9" t="str">
        <f t="shared" si="4"/>
        <v>50</v>
      </c>
      <c r="F9" t="str">
        <f t="shared" si="5"/>
        <v>-1.51-5.57i</v>
      </c>
      <c r="G9" t="str">
        <f t="shared" si="0"/>
        <v>98.49-5.57i</v>
      </c>
      <c r="H9" t="str">
        <f t="shared" si="1"/>
        <v>-0.0120944724268739-0.0572379552382748i</v>
      </c>
      <c r="I9">
        <f t="shared" si="2"/>
        <v>5.8501792990840566E-2</v>
      </c>
      <c r="J9">
        <f t="shared" si="6"/>
        <v>1.1242738277254549</v>
      </c>
    </row>
    <row r="10" spans="1:10">
      <c r="A10">
        <v>6</v>
      </c>
      <c r="B10">
        <v>48.06</v>
      </c>
      <c r="C10">
        <v>-6.35</v>
      </c>
      <c r="D10" t="str">
        <f t="shared" si="3"/>
        <v>48.06-6.35i</v>
      </c>
      <c r="E10" t="str">
        <f t="shared" si="4"/>
        <v>50</v>
      </c>
      <c r="F10" t="str">
        <f t="shared" si="5"/>
        <v>-1.94-6.35i</v>
      </c>
      <c r="G10" t="str">
        <f t="shared" si="0"/>
        <v>98.06-6.35i</v>
      </c>
      <c r="H10" t="str">
        <f t="shared" si="1"/>
        <v>-0.0155253275962401-0.065761634002i</v>
      </c>
      <c r="I10">
        <f t="shared" si="2"/>
        <v>6.7569433204545795E-2</v>
      </c>
      <c r="J10">
        <f t="shared" si="6"/>
        <v>1.1449318278716798</v>
      </c>
    </row>
    <row r="11" spans="1:10">
      <c r="A11">
        <v>6.75</v>
      </c>
      <c r="B11">
        <v>47.6</v>
      </c>
      <c r="C11">
        <v>-7.12</v>
      </c>
      <c r="D11" t="str">
        <f t="shared" si="3"/>
        <v>47.6-7.12i</v>
      </c>
      <c r="E11" t="str">
        <f t="shared" si="4"/>
        <v>50</v>
      </c>
      <c r="F11" t="str">
        <f t="shared" si="5"/>
        <v>-2.4-7.12i</v>
      </c>
      <c r="G11" t="str">
        <f t="shared" si="0"/>
        <v>97.6-7.12i</v>
      </c>
      <c r="H11" t="str">
        <f t="shared" si="1"/>
        <v>-0.0191663419814331-0.0743490200297931i</v>
      </c>
      <c r="I11">
        <f t="shared" si="2"/>
        <v>7.6779720267397572E-2</v>
      </c>
      <c r="J11">
        <f t="shared" si="6"/>
        <v>1.166330228988548</v>
      </c>
    </row>
    <row r="12" spans="1:10">
      <c r="A12">
        <v>7.5</v>
      </c>
      <c r="B12">
        <v>47.06</v>
      </c>
      <c r="C12">
        <v>-7.84</v>
      </c>
      <c r="D12" t="str">
        <f t="shared" si="3"/>
        <v>47.06-7.84i</v>
      </c>
      <c r="E12" t="str">
        <f t="shared" si="4"/>
        <v>50</v>
      </c>
      <c r="F12" t="str">
        <f t="shared" si="5"/>
        <v>-2.94-7.84i</v>
      </c>
      <c r="G12" t="str">
        <f t="shared" si="0"/>
        <v>97.06-7.84i</v>
      </c>
      <c r="H12" t="str">
        <f t="shared" si="1"/>
        <v>-0.0236119195927421-0.0826820260623027i</v>
      </c>
      <c r="I12">
        <f t="shared" si="2"/>
        <v>8.598744199370871E-2</v>
      </c>
      <c r="J12">
        <f t="shared" si="6"/>
        <v>1.1881537430541886</v>
      </c>
    </row>
    <row r="13" spans="1:10">
      <c r="A13">
        <v>8.25</v>
      </c>
      <c r="B13">
        <v>46.47</v>
      </c>
      <c r="C13">
        <v>-8.51</v>
      </c>
      <c r="D13" t="str">
        <f t="shared" si="3"/>
        <v>46.47-8.51i</v>
      </c>
      <c r="E13" t="str">
        <f t="shared" si="4"/>
        <v>50</v>
      </c>
      <c r="F13" t="str">
        <f t="shared" si="5"/>
        <v>-3.53-8.51i</v>
      </c>
      <c r="G13" t="str">
        <f t="shared" si="0"/>
        <v>96.47-8.51i</v>
      </c>
      <c r="H13" t="str">
        <f t="shared" si="1"/>
        <v>-0.0285875255267659-0.0907357711437004i</v>
      </c>
      <c r="I13">
        <f t="shared" si="2"/>
        <v>9.5132679878081161E-2</v>
      </c>
      <c r="J13">
        <f t="shared" si="6"/>
        <v>1.2102687935845959</v>
      </c>
    </row>
    <row r="14" spans="1:10">
      <c r="A14">
        <v>9</v>
      </c>
      <c r="B14">
        <v>45.86</v>
      </c>
      <c r="C14">
        <v>-9.1</v>
      </c>
      <c r="D14" t="str">
        <f t="shared" si="3"/>
        <v>45.86-9.1i</v>
      </c>
      <c r="E14" t="str">
        <f t="shared" si="4"/>
        <v>50</v>
      </c>
      <c r="F14" t="str">
        <f t="shared" si="5"/>
        <v>-4.14-9.1i</v>
      </c>
      <c r="G14" t="str">
        <f t="shared" si="0"/>
        <v>95.86-9.1i</v>
      </c>
      <c r="H14" t="str">
        <f t="shared" si="1"/>
        <v>-0.0338710210417882-0.098145486036723i</v>
      </c>
      <c r="I14">
        <f t="shared" si="2"/>
        <v>0.10382573137617597</v>
      </c>
      <c r="J14">
        <f t="shared" si="6"/>
        <v>1.2317087981908073</v>
      </c>
    </row>
    <row r="15" spans="1:10">
      <c r="A15">
        <v>9.75</v>
      </c>
      <c r="B15">
        <v>45.23</v>
      </c>
      <c r="C15">
        <v>-9.6999999999999993</v>
      </c>
      <c r="D15" t="str">
        <f t="shared" si="3"/>
        <v>45.23-9.7i</v>
      </c>
      <c r="E15" t="str">
        <f t="shared" si="4"/>
        <v>50</v>
      </c>
      <c r="F15" t="str">
        <f t="shared" si="5"/>
        <v>-4.77-9.7i</v>
      </c>
      <c r="G15" t="str">
        <f t="shared" si="0"/>
        <v>95.23-9.7i</v>
      </c>
      <c r="H15" t="str">
        <f t="shared" si="1"/>
        <v>-0.0393062615970421-0.105862341042647i</v>
      </c>
      <c r="I15">
        <f t="shared" si="2"/>
        <v>0.11292394543127161</v>
      </c>
      <c r="J15">
        <f t="shared" si="6"/>
        <v>1.2545981144450395</v>
      </c>
    </row>
    <row r="16" spans="1:10">
      <c r="A16">
        <v>10.5</v>
      </c>
      <c r="B16">
        <v>44.55</v>
      </c>
      <c r="C16">
        <v>-10.19</v>
      </c>
      <c r="D16" t="str">
        <f t="shared" si="3"/>
        <v>44.55-10.19i</v>
      </c>
      <c r="E16" t="str">
        <f t="shared" si="4"/>
        <v>50</v>
      </c>
      <c r="F16" t="str">
        <f t="shared" si="5"/>
        <v>-5.45-10.19i</v>
      </c>
      <c r="G16" t="str">
        <f t="shared" si="0"/>
        <v>94.55-10.19i</v>
      </c>
      <c r="H16" t="str">
        <f t="shared" si="1"/>
        <v>-0.0454978320101382-0.112677132820553i</v>
      </c>
      <c r="I16">
        <f t="shared" si="2"/>
        <v>0.12151620870601294</v>
      </c>
      <c r="J16">
        <f t="shared" si="6"/>
        <v>1.2766498594744071</v>
      </c>
    </row>
    <row r="17" spans="1:10">
      <c r="A17">
        <v>11.25</v>
      </c>
      <c r="B17">
        <v>43.82</v>
      </c>
      <c r="C17">
        <v>-10.7</v>
      </c>
      <c r="D17" t="str">
        <f t="shared" si="3"/>
        <v>43.82-10.7i</v>
      </c>
      <c r="E17" t="str">
        <f t="shared" si="4"/>
        <v>50</v>
      </c>
      <c r="F17" t="str">
        <f t="shared" si="5"/>
        <v>-6.18-10.7i</v>
      </c>
      <c r="G17" t="str">
        <f t="shared" si="0"/>
        <v>93.82-10.7i</v>
      </c>
      <c r="H17" t="str">
        <f t="shared" si="1"/>
        <v>-0.0521850593220635-0.119999788262056i</v>
      </c>
      <c r="I17">
        <f t="shared" si="2"/>
        <v>0.13085575875514827</v>
      </c>
      <c r="J17">
        <f t="shared" si="6"/>
        <v>1.3011140212301862</v>
      </c>
    </row>
    <row r="18" spans="1:10">
      <c r="A18">
        <v>12</v>
      </c>
      <c r="B18">
        <v>43.15</v>
      </c>
      <c r="C18">
        <v>-11.14</v>
      </c>
      <c r="D18" t="str">
        <f t="shared" si="3"/>
        <v>43.15-11.14i</v>
      </c>
      <c r="E18" t="str">
        <f t="shared" si="4"/>
        <v>50</v>
      </c>
      <c r="F18" t="str">
        <f t="shared" si="5"/>
        <v>-6.85-11.14i</v>
      </c>
      <c r="G18" t="str">
        <f t="shared" si="0"/>
        <v>93.15-11.14i</v>
      </c>
      <c r="H18" t="str">
        <f t="shared" si="1"/>
        <v>-0.058399796541813-0.126576207552075i</v>
      </c>
      <c r="I18">
        <f t="shared" si="2"/>
        <v>0.13939896898611237</v>
      </c>
      <c r="J18">
        <f t="shared" si="6"/>
        <v>1.3239572437459999</v>
      </c>
    </row>
    <row r="19" spans="1:10">
      <c r="A19">
        <v>12.75</v>
      </c>
      <c r="B19">
        <v>42.37</v>
      </c>
      <c r="C19">
        <v>-11.49</v>
      </c>
      <c r="D19" t="str">
        <f t="shared" si="3"/>
        <v>42.37-11.49i</v>
      </c>
      <c r="E19" t="str">
        <f t="shared" si="4"/>
        <v>50</v>
      </c>
      <c r="F19" t="str">
        <f t="shared" si="5"/>
        <v>-7.63-11.49i</v>
      </c>
      <c r="G19" t="str">
        <f t="shared" si="0"/>
        <v>92.37-11.49i</v>
      </c>
      <c r="H19" t="str">
        <f t="shared" si="1"/>
        <v>-0.066106571184514-0.132614100930065i</v>
      </c>
      <c r="I19">
        <f t="shared" si="2"/>
        <v>0.14817752366422746</v>
      </c>
      <c r="J19">
        <f t="shared" si="6"/>
        <v>1.3479070528911909</v>
      </c>
    </row>
    <row r="20" spans="1:10">
      <c r="A20">
        <v>13.5</v>
      </c>
      <c r="B20">
        <v>41.64</v>
      </c>
      <c r="C20">
        <v>-11.84</v>
      </c>
      <c r="D20" t="str">
        <f t="shared" si="3"/>
        <v>41.64-11.84i</v>
      </c>
      <c r="E20" t="str">
        <f t="shared" si="4"/>
        <v>50</v>
      </c>
      <c r="F20" t="str">
        <f t="shared" si="5"/>
        <v>-8.36-11.84i</v>
      </c>
      <c r="G20" t="str">
        <f t="shared" si="0"/>
        <v>91.64-11.84i</v>
      </c>
      <c r="H20" t="str">
        <f t="shared" si="1"/>
        <v>-0.0733098251465389-0.138672941179998i</v>
      </c>
      <c r="I20">
        <f t="shared" si="2"/>
        <v>0.15685826429782809</v>
      </c>
      <c r="J20">
        <f t="shared" si="6"/>
        <v>1.3720804169827885</v>
      </c>
    </row>
    <row r="21" spans="1:10">
      <c r="A21">
        <v>14.25</v>
      </c>
      <c r="B21">
        <v>40.880000000000003</v>
      </c>
      <c r="C21">
        <v>-12.07</v>
      </c>
      <c r="D21" t="str">
        <f t="shared" si="3"/>
        <v>40.88-12.07i</v>
      </c>
      <c r="E21" t="str">
        <f t="shared" si="4"/>
        <v>50</v>
      </c>
      <c r="F21" t="str">
        <f t="shared" si="5"/>
        <v>-9.12-12.07i</v>
      </c>
      <c r="G21" t="str">
        <f t="shared" si="0"/>
        <v>90.88-12.07i</v>
      </c>
      <c r="H21" t="str">
        <f t="shared" si="1"/>
        <v>-0.0812792547282737-0.143607401018599i</v>
      </c>
      <c r="I21">
        <f t="shared" si="2"/>
        <v>0.16501334151061942</v>
      </c>
      <c r="J21">
        <f t="shared" si="6"/>
        <v>1.3952478517660485</v>
      </c>
    </row>
    <row r="22" spans="1:10">
      <c r="A22">
        <v>15</v>
      </c>
      <c r="B22">
        <v>40.119999999999997</v>
      </c>
      <c r="C22">
        <v>-12.33</v>
      </c>
      <c r="D22" t="str">
        <f t="shared" si="3"/>
        <v>40.12-12.33i</v>
      </c>
      <c r="E22" t="str">
        <f t="shared" si="4"/>
        <v>50</v>
      </c>
      <c r="F22" t="str">
        <f t="shared" si="5"/>
        <v>-9.88-12.33i</v>
      </c>
      <c r="G22" t="str">
        <f t="shared" si="0"/>
        <v>90.12-12.33i</v>
      </c>
      <c r="H22" t="str">
        <f t="shared" si="1"/>
        <v>-0.0892420271490312-0.149027454446822i</v>
      </c>
      <c r="I22">
        <f t="shared" si="2"/>
        <v>0.1737046965069397</v>
      </c>
      <c r="J22">
        <f t="shared" si="6"/>
        <v>1.4204421730890273</v>
      </c>
    </row>
    <row r="23" spans="1:10">
      <c r="A23">
        <v>15.75</v>
      </c>
      <c r="B23">
        <v>39.35</v>
      </c>
      <c r="C23">
        <v>-12.5</v>
      </c>
      <c r="D23" t="str">
        <f t="shared" si="3"/>
        <v>39.35-12.5i</v>
      </c>
      <c r="E23" t="str">
        <f t="shared" si="4"/>
        <v>50</v>
      </c>
      <c r="F23" t="str">
        <f t="shared" si="5"/>
        <v>-10.65-12.5i</v>
      </c>
      <c r="G23" t="str">
        <f t="shared" si="0"/>
        <v>89.35-12.5i</v>
      </c>
      <c r="H23" t="str">
        <f t="shared" si="1"/>
        <v>-0.097710012288578-0.153568832161245i</v>
      </c>
      <c r="I23">
        <f t="shared" si="2"/>
        <v>0.18201822082638511</v>
      </c>
      <c r="J23">
        <f t="shared" si="6"/>
        <v>1.4450422380074854</v>
      </c>
    </row>
    <row r="24" spans="1:10">
      <c r="A24">
        <v>16.5</v>
      </c>
      <c r="B24">
        <v>38.57</v>
      </c>
      <c r="C24">
        <v>-12.65</v>
      </c>
      <c r="D24" t="str">
        <f t="shared" si="3"/>
        <v>38.57-12.65i</v>
      </c>
      <c r="E24" t="str">
        <f t="shared" si="4"/>
        <v>50</v>
      </c>
      <c r="F24" t="str">
        <f t="shared" si="5"/>
        <v>-11.43-12.65i</v>
      </c>
      <c r="G24" t="str">
        <f t="shared" si="0"/>
        <v>88.57-12.65i</v>
      </c>
      <c r="H24" t="str">
        <f t="shared" si="1"/>
        <v>-0.106479452225585-0.158032799713827i</v>
      </c>
      <c r="I24">
        <f t="shared" si="2"/>
        <v>0.19055770656588833</v>
      </c>
      <c r="J24">
        <f t="shared" si="6"/>
        <v>1.4708370395558028</v>
      </c>
    </row>
    <row r="25" spans="1:10">
      <c r="A25">
        <v>17.25</v>
      </c>
      <c r="B25">
        <v>37.81</v>
      </c>
      <c r="C25">
        <v>-12.78</v>
      </c>
      <c r="D25" t="str">
        <f t="shared" si="3"/>
        <v>37.81-12.78i</v>
      </c>
      <c r="E25" t="str">
        <f t="shared" si="4"/>
        <v>50</v>
      </c>
      <c r="F25" t="str">
        <f t="shared" si="5"/>
        <v>-12.19-12.78i</v>
      </c>
      <c r="G25" t="str">
        <f t="shared" si="0"/>
        <v>87.81-12.78i</v>
      </c>
      <c r="H25" t="str">
        <f t="shared" si="1"/>
        <v>-0.115199923494313-0.162307880904878i</v>
      </c>
      <c r="I25">
        <f t="shared" si="2"/>
        <v>0.19903484764464643</v>
      </c>
      <c r="J25">
        <f t="shared" si="6"/>
        <v>1.4969875332512426</v>
      </c>
    </row>
    <row r="26" spans="1:10">
      <c r="A26">
        <v>18</v>
      </c>
      <c r="B26">
        <v>37.04</v>
      </c>
      <c r="C26">
        <v>-12.84</v>
      </c>
      <c r="D26" t="str">
        <f t="shared" si="3"/>
        <v>37.04-12.84i</v>
      </c>
      <c r="E26" t="str">
        <f t="shared" si="4"/>
        <v>50</v>
      </c>
      <c r="F26" t="str">
        <f t="shared" si="5"/>
        <v>-12.96-12.84i</v>
      </c>
      <c r="G26" t="str">
        <f t="shared" si="0"/>
        <v>87.04-12.84i</v>
      </c>
      <c r="H26" t="str">
        <f t="shared" si="1"/>
        <v>-0.124427632230313-0.165873745379564i</v>
      </c>
      <c r="I26">
        <f t="shared" si="2"/>
        <v>0.20735557641087557</v>
      </c>
      <c r="J26">
        <f t="shared" si="6"/>
        <v>1.5231994832486466</v>
      </c>
    </row>
    <row r="27" spans="1:10">
      <c r="A27">
        <v>18.75</v>
      </c>
      <c r="B27">
        <v>36.270000000000003</v>
      </c>
      <c r="C27">
        <v>-12.86</v>
      </c>
      <c r="D27" t="str">
        <f t="shared" si="3"/>
        <v>36.27-12.86i</v>
      </c>
      <c r="E27" t="str">
        <f t="shared" si="4"/>
        <v>50</v>
      </c>
      <c r="F27" t="str">
        <f t="shared" si="5"/>
        <v>-13.73-12.86i</v>
      </c>
      <c r="G27" t="str">
        <f t="shared" si="0"/>
        <v>86.27-12.86i</v>
      </c>
      <c r="H27" t="str">
        <f t="shared" si="1"/>
        <v>-0.133953982656826-0.169034985707277i</v>
      </c>
      <c r="I27">
        <f t="shared" si="2"/>
        <v>0.21567683200261589</v>
      </c>
      <c r="J27">
        <f t="shared" si="6"/>
        <v>1.5499693004181032</v>
      </c>
    </row>
    <row r="28" spans="1:10">
      <c r="A28">
        <v>19.5</v>
      </c>
      <c r="B28">
        <v>35.5</v>
      </c>
      <c r="C28">
        <v>-12.81</v>
      </c>
      <c r="D28" t="str">
        <f t="shared" si="3"/>
        <v>35.5-12.81i</v>
      </c>
      <c r="E28" t="str">
        <f t="shared" si="4"/>
        <v>50</v>
      </c>
      <c r="F28" t="str">
        <f t="shared" si="5"/>
        <v>-14.5-12.81i</v>
      </c>
      <c r="G28" t="str">
        <f t="shared" si="0"/>
        <v>85.5-12.81i</v>
      </c>
      <c r="H28" t="str">
        <f t="shared" si="1"/>
        <v>-0.143912776530378-0.171386230027534i</v>
      </c>
      <c r="I28">
        <f t="shared" si="2"/>
        <v>0.22379483258496682</v>
      </c>
      <c r="J28">
        <f t="shared" si="6"/>
        <v>1.5766383476427046</v>
      </c>
    </row>
    <row r="29" spans="1:10">
      <c r="A29">
        <v>20.25</v>
      </c>
      <c r="B29">
        <v>34.770000000000003</v>
      </c>
      <c r="C29">
        <v>-12.74</v>
      </c>
      <c r="D29" t="str">
        <f t="shared" si="3"/>
        <v>34.77-12.74i</v>
      </c>
      <c r="E29" t="str">
        <f t="shared" si="4"/>
        <v>50</v>
      </c>
      <c r="F29" t="str">
        <f t="shared" si="5"/>
        <v>-15.23-12.74i</v>
      </c>
      <c r="G29" t="str">
        <f t="shared" si="0"/>
        <v>84.77-12.74i</v>
      </c>
      <c r="H29" t="str">
        <f t="shared" si="1"/>
        <v>-0.153606353503663-0.173374365266446i</v>
      </c>
      <c r="I29">
        <f t="shared" si="2"/>
        <v>0.23163242943991094</v>
      </c>
      <c r="J29">
        <f t="shared" si="6"/>
        <v>1.6029208892068838</v>
      </c>
    </row>
    <row r="30" spans="1:10">
      <c r="A30">
        <v>21</v>
      </c>
      <c r="B30">
        <v>34.03</v>
      </c>
      <c r="C30">
        <v>-12.66</v>
      </c>
      <c r="D30" t="str">
        <f t="shared" si="3"/>
        <v>34.03-12.66i</v>
      </c>
      <c r="E30" t="str">
        <f t="shared" si="4"/>
        <v>50</v>
      </c>
      <c r="F30" t="str">
        <f t="shared" si="5"/>
        <v>-15.97-12.66i</v>
      </c>
      <c r="G30" t="str">
        <f t="shared" si="0"/>
        <v>84.03-12.66i</v>
      </c>
      <c r="H30" t="str">
        <f t="shared" si="1"/>
        <v>-0.163638236878276-0.175314293453278i</v>
      </c>
      <c r="I30">
        <f t="shared" si="2"/>
        <v>0.23981779345505796</v>
      </c>
      <c r="J30">
        <f t="shared" si="6"/>
        <v>1.6309481895006179</v>
      </c>
    </row>
    <row r="31" spans="1:10">
      <c r="A31">
        <v>21.75</v>
      </c>
      <c r="B31">
        <v>33.31</v>
      </c>
      <c r="C31">
        <v>-12.52</v>
      </c>
      <c r="D31" t="str">
        <f t="shared" si="3"/>
        <v>33.31-12.52i</v>
      </c>
      <c r="E31" t="str">
        <f t="shared" si="4"/>
        <v>50</v>
      </c>
      <c r="F31" t="str">
        <f t="shared" si="5"/>
        <v>-16.69-12.52i</v>
      </c>
      <c r="G31" t="str">
        <f t="shared" si="0"/>
        <v>83.31-12.52i</v>
      </c>
      <c r="H31" t="str">
        <f t="shared" si="1"/>
        <v>-0.173825591440922-0.176404950244152i</v>
      </c>
      <c r="I31">
        <f t="shared" si="2"/>
        <v>0.24765710712682582</v>
      </c>
      <c r="J31">
        <f t="shared" si="6"/>
        <v>1.6583623224804611</v>
      </c>
    </row>
    <row r="32" spans="1:10">
      <c r="A32">
        <v>22.5</v>
      </c>
      <c r="B32">
        <v>32.630000000000003</v>
      </c>
      <c r="C32">
        <v>-12.36</v>
      </c>
      <c r="D32" t="str">
        <f t="shared" si="3"/>
        <v>32.63-12.36i</v>
      </c>
      <c r="E32" t="str">
        <f t="shared" si="4"/>
        <v>50</v>
      </c>
      <c r="F32" t="str">
        <f t="shared" si="5"/>
        <v>-17.37-12.36i</v>
      </c>
      <c r="G32" t="str">
        <f t="shared" si="0"/>
        <v>82.63-12.36i</v>
      </c>
      <c r="H32" t="str">
        <f t="shared" si="1"/>
        <v>-0.183728383401357-0.177065022616977i</v>
      </c>
      <c r="I32">
        <f t="shared" si="2"/>
        <v>0.25516296969118896</v>
      </c>
      <c r="J32">
        <f t="shared" si="6"/>
        <v>1.6851511385930904</v>
      </c>
    </row>
    <row r="33" spans="1:10">
      <c r="A33">
        <v>23.25</v>
      </c>
      <c r="B33">
        <v>31.91</v>
      </c>
      <c r="C33">
        <v>-12.19</v>
      </c>
      <c r="D33" t="str">
        <f t="shared" si="3"/>
        <v>31.91-12.19i</v>
      </c>
      <c r="E33" t="str">
        <f t="shared" si="4"/>
        <v>50</v>
      </c>
      <c r="F33" t="str">
        <f t="shared" si="5"/>
        <v>-18.09-12.19i</v>
      </c>
      <c r="G33" t="str">
        <f t="shared" si="0"/>
        <v>81.91-12.19i</v>
      </c>
      <c r="H33" t="str">
        <f t="shared" si="1"/>
        <v>-0.194398671232572-0.177752652940118i</v>
      </c>
      <c r="I33">
        <f t="shared" si="2"/>
        <v>0.26341383601519425</v>
      </c>
      <c r="J33">
        <f t="shared" si="6"/>
        <v>1.7152288459782365</v>
      </c>
    </row>
    <row r="34" spans="1:10">
      <c r="A34">
        <v>24</v>
      </c>
      <c r="B34">
        <v>31.25</v>
      </c>
      <c r="C34">
        <v>-11.98</v>
      </c>
      <c r="D34" t="str">
        <f t="shared" si="3"/>
        <v>31.25-11.98i</v>
      </c>
      <c r="E34" t="str">
        <f t="shared" si="4"/>
        <v>50</v>
      </c>
      <c r="F34" t="str">
        <f t="shared" si="5"/>
        <v>-18.75-11.98i</v>
      </c>
      <c r="G34" t="str">
        <f t="shared" si="0"/>
        <v>81.25-11.98i</v>
      </c>
      <c r="H34" t="str">
        <f t="shared" si="1"/>
        <v>-0.204581192026565-0.177610863759732i</v>
      </c>
      <c r="I34">
        <f t="shared" si="2"/>
        <v>0.27092265142746619</v>
      </c>
      <c r="J34">
        <f t="shared" si="6"/>
        <v>1.74319316587714</v>
      </c>
    </row>
    <row r="35" spans="1:10">
      <c r="A35">
        <v>24.75</v>
      </c>
      <c r="B35">
        <v>30.61</v>
      </c>
      <c r="C35">
        <v>-11.74</v>
      </c>
      <c r="D35" t="str">
        <f t="shared" si="3"/>
        <v>30.61-11.74i</v>
      </c>
      <c r="E35" t="str">
        <f t="shared" si="4"/>
        <v>50</v>
      </c>
      <c r="F35" t="str">
        <f t="shared" si="5"/>
        <v>-19.39-11.74i</v>
      </c>
      <c r="G35" t="str">
        <f t="shared" si="0"/>
        <v>80.61-11.74i</v>
      </c>
      <c r="H35" t="str">
        <f t="shared" si="1"/>
        <v>-0.214774460416579-0.176919143596212i</v>
      </c>
      <c r="I35">
        <f t="shared" si="2"/>
        <v>0.27825968485939484</v>
      </c>
      <c r="J35">
        <f t="shared" si="6"/>
        <v>1.7710797887331149</v>
      </c>
    </row>
    <row r="36" spans="1:10">
      <c r="A36">
        <v>25.5</v>
      </c>
      <c r="B36">
        <v>29.96</v>
      </c>
      <c r="C36">
        <v>-11.46</v>
      </c>
      <c r="D36" t="str">
        <f t="shared" si="3"/>
        <v>29.96-11.46i</v>
      </c>
      <c r="E36" t="str">
        <f t="shared" si="4"/>
        <v>50</v>
      </c>
      <c r="F36" t="str">
        <f t="shared" si="5"/>
        <v>-20.04-11.46i</v>
      </c>
      <c r="G36" t="str">
        <f t="shared" si="0"/>
        <v>79.96-11.46i</v>
      </c>
      <c r="H36" t="str">
        <f t="shared" si="1"/>
        <v>-0.225453158662222-0.175633981969348i</v>
      </c>
      <c r="I36">
        <f t="shared" si="2"/>
        <v>0.28579087174572654</v>
      </c>
      <c r="J36">
        <f t="shared" si="6"/>
        <v>1.8003002494361258</v>
      </c>
    </row>
    <row r="37" spans="1:10">
      <c r="A37">
        <v>26.25</v>
      </c>
      <c r="B37">
        <v>29.32</v>
      </c>
      <c r="C37">
        <v>-11.22</v>
      </c>
      <c r="D37" t="str">
        <f t="shared" si="3"/>
        <v>29.32-11.22i</v>
      </c>
      <c r="E37" t="str">
        <f t="shared" si="4"/>
        <v>50</v>
      </c>
      <c r="F37" t="str">
        <f t="shared" si="5"/>
        <v>-20.68-11.22i</v>
      </c>
      <c r="G37" t="str">
        <f t="shared" si="0"/>
        <v>79.32-11.22i</v>
      </c>
      <c r="H37" t="str">
        <f t="shared" si="1"/>
        <v>-0.2359855414-0.17483305313298i</v>
      </c>
      <c r="I37">
        <f t="shared" si="2"/>
        <v>0.29369333022329691</v>
      </c>
      <c r="J37">
        <f t="shared" si="6"/>
        <v>1.831631195883078</v>
      </c>
    </row>
    <row r="38" spans="1:10">
      <c r="A38">
        <v>27</v>
      </c>
      <c r="B38">
        <v>28.77</v>
      </c>
      <c r="C38">
        <v>-10.88</v>
      </c>
      <c r="D38" t="str">
        <f t="shared" si="3"/>
        <v>28.77-10.88i</v>
      </c>
      <c r="E38" t="str">
        <f t="shared" si="4"/>
        <v>50</v>
      </c>
      <c r="F38" t="str">
        <f t="shared" si="5"/>
        <v>-21.23-10.88i</v>
      </c>
      <c r="G38" t="str">
        <f t="shared" si="0"/>
        <v>78.77-10.88i</v>
      </c>
      <c r="H38" t="str">
        <f t="shared" si="1"/>
        <v>-0.24575221347964-0.172067844136835i</v>
      </c>
      <c r="I38">
        <f t="shared" si="2"/>
        <v>0.30000248901640919</v>
      </c>
      <c r="J38">
        <f t="shared" si="6"/>
        <v>1.8571530164296308</v>
      </c>
    </row>
    <row r="39" spans="1:10">
      <c r="A39">
        <v>27.75</v>
      </c>
      <c r="B39">
        <v>28.19</v>
      </c>
      <c r="C39">
        <v>-10.55</v>
      </c>
      <c r="D39" t="str">
        <f t="shared" si="3"/>
        <v>28.19-10.55i</v>
      </c>
      <c r="E39" t="str">
        <f t="shared" si="4"/>
        <v>50</v>
      </c>
      <c r="F39" t="str">
        <f t="shared" si="5"/>
        <v>-21.81-10.55i</v>
      </c>
      <c r="G39" t="str">
        <f t="shared" si="0"/>
        <v>78.19-10.55i</v>
      </c>
      <c r="H39" t="str">
        <f t="shared" si="1"/>
        <v>-0.256068575079118-0.16947849427145i</v>
      </c>
      <c r="I39">
        <f t="shared" si="2"/>
        <v>0.3070734035431395</v>
      </c>
      <c r="J39">
        <f t="shared" si="6"/>
        <v>1.8863086079053597</v>
      </c>
    </row>
    <row r="40" spans="1:10">
      <c r="A40">
        <v>28.5</v>
      </c>
      <c r="B40">
        <v>27.62</v>
      </c>
      <c r="C40">
        <v>-10.24</v>
      </c>
      <c r="D40" t="str">
        <f t="shared" si="3"/>
        <v>27.62-10.24i</v>
      </c>
      <c r="E40" t="str">
        <f t="shared" si="4"/>
        <v>50</v>
      </c>
      <c r="F40" t="str">
        <f t="shared" si="5"/>
        <v>-22.38-10.24i</v>
      </c>
      <c r="G40" t="str">
        <f t="shared" si="0"/>
        <v>77.62-10.24i</v>
      </c>
      <c r="H40" t="str">
        <f t="shared" si="1"/>
        <v>-0.266289074773701-0.16705488438138i</v>
      </c>
      <c r="I40">
        <f t="shared" si="2"/>
        <v>0.31435204109327802</v>
      </c>
      <c r="J40">
        <f t="shared" si="6"/>
        <v>1.9169488131913004</v>
      </c>
    </row>
    <row r="41" spans="1:10">
      <c r="A41">
        <v>29.25</v>
      </c>
      <c r="B41">
        <v>27</v>
      </c>
      <c r="C41">
        <v>-9.9</v>
      </c>
      <c r="D41" t="str">
        <f t="shared" si="3"/>
        <v>27-9.9i</v>
      </c>
      <c r="E41" t="str">
        <f t="shared" si="4"/>
        <v>50</v>
      </c>
      <c r="F41" t="str">
        <f t="shared" si="5"/>
        <v>-23-9.9i</v>
      </c>
      <c r="G41" t="str">
        <f t="shared" si="0"/>
        <v>77-9.9i</v>
      </c>
      <c r="H41" t="str">
        <f t="shared" si="1"/>
        <v>-0.277582084648939-0.164260553740578i</v>
      </c>
      <c r="I41">
        <f t="shared" si="2"/>
        <v>0.32254200227755153</v>
      </c>
      <c r="J41">
        <f t="shared" si="6"/>
        <v>1.9522125456099364</v>
      </c>
    </row>
    <row r="42" spans="1:10">
      <c r="A42">
        <v>30</v>
      </c>
      <c r="B42">
        <v>26.47</v>
      </c>
      <c r="C42">
        <v>-9.52</v>
      </c>
      <c r="D42" t="str">
        <f t="shared" si="3"/>
        <v>26.47-9.52i</v>
      </c>
      <c r="E42" t="str">
        <f t="shared" si="4"/>
        <v>50</v>
      </c>
      <c r="F42" t="str">
        <f t="shared" si="5"/>
        <v>-23.53-9.52i</v>
      </c>
      <c r="G42" t="str">
        <f t="shared" si="0"/>
        <v>76.47-9.52i</v>
      </c>
      <c r="H42" t="str">
        <f t="shared" si="1"/>
        <v>-0.287744169774898-0.160315476608566i</v>
      </c>
      <c r="I42">
        <f t="shared" si="2"/>
        <v>0.32938998053929475</v>
      </c>
      <c r="J42">
        <f t="shared" si="6"/>
        <v>1.982359257931116</v>
      </c>
    </row>
    <row r="43" spans="1:10">
      <c r="A43">
        <v>30.75</v>
      </c>
      <c r="B43">
        <v>25.96</v>
      </c>
      <c r="C43">
        <v>-9.14</v>
      </c>
      <c r="D43" t="str">
        <f t="shared" si="3"/>
        <v>25.96-9.14i</v>
      </c>
      <c r="E43" t="str">
        <f t="shared" si="4"/>
        <v>50</v>
      </c>
      <c r="F43" t="str">
        <f t="shared" si="5"/>
        <v>-24.04-9.14i</v>
      </c>
      <c r="G43" t="str">
        <f t="shared" si="0"/>
        <v>75.96-9.14i</v>
      </c>
      <c r="H43" t="str">
        <f t="shared" si="1"/>
        <v>-0.297693747419048-0.156146930639943i</v>
      </c>
      <c r="I43">
        <f t="shared" si="2"/>
        <v>0.33615982984388709</v>
      </c>
      <c r="J43">
        <f t="shared" si="6"/>
        <v>2.0127733902117839</v>
      </c>
    </row>
    <row r="44" spans="1:10">
      <c r="A44">
        <v>31.5</v>
      </c>
      <c r="B44">
        <v>25.38</v>
      </c>
      <c r="C44">
        <v>-8.76</v>
      </c>
      <c r="D44" t="str">
        <f t="shared" si="3"/>
        <v>25.38-8.76i</v>
      </c>
      <c r="E44" t="str">
        <f t="shared" si="4"/>
        <v>50</v>
      </c>
      <c r="F44" t="str">
        <f t="shared" si="5"/>
        <v>-24.62-8.76i</v>
      </c>
      <c r="G44" t="str">
        <f t="shared" si="0"/>
        <v>75.38-8.76i</v>
      </c>
      <c r="H44" t="str">
        <f t="shared" si="1"/>
        <v>-0.308934616128617-0.152112858016539i</v>
      </c>
      <c r="I44">
        <f t="shared" si="2"/>
        <v>0.34435289837098171</v>
      </c>
      <c r="J44">
        <f t="shared" si="6"/>
        <v>2.0504214767834825</v>
      </c>
    </row>
    <row r="45" spans="1:10">
      <c r="A45">
        <v>32.25</v>
      </c>
      <c r="B45">
        <v>24.93</v>
      </c>
      <c r="C45">
        <v>-8.33</v>
      </c>
      <c r="D45" t="str">
        <f t="shared" si="3"/>
        <v>24.93-8.33i</v>
      </c>
      <c r="E45" t="str">
        <f t="shared" si="4"/>
        <v>50</v>
      </c>
      <c r="F45" t="str">
        <f t="shared" si="5"/>
        <v>-25.07-8.33i</v>
      </c>
      <c r="G45" t="str">
        <f t="shared" si="0"/>
        <v>74.93-8.33i</v>
      </c>
      <c r="H45" t="str">
        <f t="shared" si="1"/>
        <v>-0.318286418370449-0.146554462365219i</v>
      </c>
      <c r="I45">
        <f t="shared" si="2"/>
        <v>0.35040612802610471</v>
      </c>
      <c r="J45">
        <f t="shared" si="6"/>
        <v>2.0788467784073745</v>
      </c>
    </row>
    <row r="46" spans="1:10">
      <c r="A46">
        <v>33</v>
      </c>
      <c r="B46">
        <v>24.5</v>
      </c>
      <c r="C46">
        <v>-7.89</v>
      </c>
      <c r="D46" t="str">
        <f t="shared" si="3"/>
        <v>24.5-7.89i</v>
      </c>
      <c r="E46" t="str">
        <f t="shared" si="4"/>
        <v>50</v>
      </c>
      <c r="F46" t="str">
        <f t="shared" si="5"/>
        <v>-25.5-7.89i</v>
      </c>
      <c r="G46" t="str">
        <f t="shared" si="0"/>
        <v>74.5-7.89i</v>
      </c>
      <c r="H46" t="str">
        <f t="shared" si="1"/>
        <v>-0.327393712690103-0.140579011988254i</v>
      </c>
      <c r="I46">
        <f t="shared" si="2"/>
        <v>0.35629917445961529</v>
      </c>
      <c r="J46">
        <f t="shared" si="6"/>
        <v>2.1070334550542276</v>
      </c>
    </row>
    <row r="47" spans="1:10">
      <c r="A47">
        <v>33.75</v>
      </c>
      <c r="B47">
        <v>24.04</v>
      </c>
      <c r="C47">
        <v>-7.49</v>
      </c>
      <c r="D47" t="str">
        <f t="shared" si="3"/>
        <v>24.04-7.49i</v>
      </c>
      <c r="E47" t="str">
        <f t="shared" si="4"/>
        <v>50</v>
      </c>
      <c r="F47" t="str">
        <f t="shared" si="5"/>
        <v>-25.96-7.49i</v>
      </c>
      <c r="G47" t="str">
        <f t="shared" si="0"/>
        <v>74.04-7.49i</v>
      </c>
      <c r="H47" t="str">
        <f t="shared" si="1"/>
        <v>-0.336939506755634-0.135246851777414i</v>
      </c>
      <c r="I47">
        <f t="shared" si="2"/>
        <v>0.36307016144050142</v>
      </c>
      <c r="J47">
        <f t="shared" si="6"/>
        <v>2.1400632831447584</v>
      </c>
    </row>
    <row r="48" spans="1:10">
      <c r="A48">
        <v>34.5</v>
      </c>
      <c r="B48">
        <v>23.54</v>
      </c>
      <c r="C48">
        <v>-7.04</v>
      </c>
      <c r="D48" t="str">
        <f t="shared" si="3"/>
        <v>23.54-7.04i</v>
      </c>
      <c r="E48" t="str">
        <f t="shared" si="4"/>
        <v>50</v>
      </c>
      <c r="F48" t="str">
        <f t="shared" si="5"/>
        <v>-26.46-7.04i</v>
      </c>
      <c r="G48" t="str">
        <f t="shared" si="0"/>
        <v>73.54-7.04i</v>
      </c>
      <c r="H48" t="str">
        <f t="shared" si="1"/>
        <v>-0.347455734594975-0.128992226972377i</v>
      </c>
      <c r="I48">
        <f t="shared" si="2"/>
        <v>0.37062714703894384</v>
      </c>
      <c r="J48">
        <f t="shared" si="6"/>
        <v>2.17776655060741</v>
      </c>
    </row>
    <row r="49" spans="1:10">
      <c r="A49">
        <v>35.25</v>
      </c>
      <c r="B49">
        <v>23.07</v>
      </c>
      <c r="C49">
        <v>-6.62</v>
      </c>
      <c r="D49" t="str">
        <f t="shared" si="3"/>
        <v>23.07-6.62i</v>
      </c>
      <c r="E49" t="str">
        <f t="shared" si="4"/>
        <v>50</v>
      </c>
      <c r="F49" t="str">
        <f t="shared" si="5"/>
        <v>-26.93-6.62i</v>
      </c>
      <c r="G49" t="str">
        <f t="shared" si="0"/>
        <v>73.07-6.62i</v>
      </c>
      <c r="H49" t="str">
        <f t="shared" si="1"/>
        <v>-0.357409080388693-0.122978624773137i</v>
      </c>
      <c r="I49">
        <f t="shared" si="2"/>
        <v>0.37797485749105492</v>
      </c>
      <c r="J49">
        <f t="shared" si="6"/>
        <v>2.215304114449423</v>
      </c>
    </row>
    <row r="50" spans="1:10">
      <c r="A50">
        <v>36</v>
      </c>
      <c r="B50">
        <v>22.72</v>
      </c>
      <c r="C50">
        <v>-6.12</v>
      </c>
      <c r="D50" t="str">
        <f t="shared" si="3"/>
        <v>22.72-6.12i</v>
      </c>
      <c r="E50" t="str">
        <f t="shared" si="4"/>
        <v>50</v>
      </c>
      <c r="F50" t="str">
        <f t="shared" si="5"/>
        <v>-27.28-6.12i</v>
      </c>
      <c r="G50" t="str">
        <f t="shared" si="0"/>
        <v>72.72-6.12i</v>
      </c>
      <c r="H50" t="str">
        <f t="shared" si="1"/>
        <v>-0.365466408174412-0.114915489796856i</v>
      </c>
      <c r="I50">
        <f t="shared" si="2"/>
        <v>0.38310738089882485</v>
      </c>
      <c r="J50">
        <f t="shared" si="6"/>
        <v>2.2420553238488079</v>
      </c>
    </row>
    <row r="51" spans="1:10">
      <c r="A51">
        <v>36.75</v>
      </c>
      <c r="B51">
        <v>22.27</v>
      </c>
      <c r="C51">
        <v>-5.64</v>
      </c>
      <c r="D51" t="str">
        <f t="shared" si="3"/>
        <v>22.27-5.64i</v>
      </c>
      <c r="E51" t="str">
        <f t="shared" si="4"/>
        <v>50</v>
      </c>
      <c r="F51" t="str">
        <f t="shared" si="5"/>
        <v>-27.73-5.64i</v>
      </c>
      <c r="G51" t="str">
        <f t="shared" si="0"/>
        <v>72.27-5.64i</v>
      </c>
      <c r="H51" t="str">
        <f t="shared" si="1"/>
        <v>-0.375323813397846-0.107331206691073i</v>
      </c>
      <c r="I51">
        <f t="shared" si="2"/>
        <v>0.39036899573770323</v>
      </c>
      <c r="J51">
        <f t="shared" si="6"/>
        <v>2.2806730399484243</v>
      </c>
    </row>
    <row r="52" spans="1:10">
      <c r="A52">
        <v>37.5</v>
      </c>
      <c r="B52">
        <v>21.87</v>
      </c>
      <c r="C52">
        <v>-5.18</v>
      </c>
      <c r="D52" t="str">
        <f t="shared" si="3"/>
        <v>21.87-5.18i</v>
      </c>
      <c r="E52" t="str">
        <f t="shared" si="4"/>
        <v>50</v>
      </c>
      <c r="F52" t="str">
        <f t="shared" si="5"/>
        <v>-28.13-5.18i</v>
      </c>
      <c r="G52" t="str">
        <f t="shared" si="0"/>
        <v>71.87-5.18i</v>
      </c>
      <c r="H52" t="str">
        <f t="shared" si="1"/>
        <v>-0.384210520335077-0.0997663906405412i</v>
      </c>
      <c r="I52">
        <f t="shared" si="2"/>
        <v>0.39695220951342702</v>
      </c>
      <c r="J52">
        <f t="shared" si="6"/>
        <v>2.3164867387811623</v>
      </c>
    </row>
    <row r="53" spans="1:10">
      <c r="A53">
        <v>38.25</v>
      </c>
      <c r="B53">
        <v>21.53</v>
      </c>
      <c r="C53">
        <v>-4.63</v>
      </c>
      <c r="D53" t="str">
        <f t="shared" si="3"/>
        <v>21.53-4.63i</v>
      </c>
      <c r="E53" t="str">
        <f t="shared" si="4"/>
        <v>50</v>
      </c>
      <c r="F53" t="str">
        <f t="shared" si="5"/>
        <v>-28.47-4.63i</v>
      </c>
      <c r="G53" t="str">
        <f t="shared" si="0"/>
        <v>71.53-4.63i</v>
      </c>
      <c r="H53" t="str">
        <f t="shared" si="1"/>
        <v>-0.392181959213603-0.0901132737475043i</v>
      </c>
      <c r="I53">
        <f t="shared" si="2"/>
        <v>0.40240165411950379</v>
      </c>
      <c r="J53">
        <f t="shared" si="6"/>
        <v>2.3467294777284184</v>
      </c>
    </row>
    <row r="54" spans="1:10">
      <c r="A54">
        <v>39</v>
      </c>
      <c r="B54">
        <v>21.16</v>
      </c>
      <c r="C54">
        <v>-4.1399999999999997</v>
      </c>
      <c r="D54" t="str">
        <f t="shared" si="3"/>
        <v>21.16-4.14i</v>
      </c>
      <c r="E54" t="str">
        <f t="shared" si="4"/>
        <v>50</v>
      </c>
      <c r="F54" t="str">
        <f t="shared" si="5"/>
        <v>-28.84-4.14i</v>
      </c>
      <c r="G54" t="str">
        <f t="shared" si="0"/>
        <v>71.16-4.14i</v>
      </c>
      <c r="H54" t="str">
        <f t="shared" si="1"/>
        <v>-0.400543354138369-0.0814818646168191i</v>
      </c>
      <c r="I54">
        <f t="shared" si="2"/>
        <v>0.40874719914128899</v>
      </c>
      <c r="J54">
        <f t="shared" si="6"/>
        <v>2.382647823562583</v>
      </c>
    </row>
    <row r="55" spans="1:10">
      <c r="A55">
        <v>39.75</v>
      </c>
      <c r="B55">
        <v>20.85</v>
      </c>
      <c r="C55">
        <v>-3.63</v>
      </c>
      <c r="D55" t="str">
        <f t="shared" si="3"/>
        <v>20.85-3.63i</v>
      </c>
      <c r="E55" t="str">
        <f t="shared" si="4"/>
        <v>50</v>
      </c>
      <c r="F55" t="str">
        <f t="shared" si="5"/>
        <v>-29.15-3.63i</v>
      </c>
      <c r="G55" t="str">
        <f t="shared" si="0"/>
        <v>70.85-3.63i</v>
      </c>
      <c r="H55" t="str">
        <f t="shared" si="1"/>
        <v>-0.407737257772329-0.0721254233692809i</v>
      </c>
      <c r="I55">
        <f t="shared" si="2"/>
        <v>0.4140673231153319</v>
      </c>
      <c r="J55">
        <f t="shared" si="6"/>
        <v>2.4133614302478468</v>
      </c>
    </row>
    <row r="56" spans="1:10">
      <c r="A56">
        <v>40.5</v>
      </c>
      <c r="B56">
        <v>20.53</v>
      </c>
      <c r="C56">
        <v>-3.17</v>
      </c>
      <c r="D56" t="str">
        <f t="shared" si="3"/>
        <v>20.53-3.17i</v>
      </c>
      <c r="E56" t="str">
        <f t="shared" si="4"/>
        <v>50</v>
      </c>
      <c r="F56" t="str">
        <f t="shared" si="5"/>
        <v>-29.47-3.17i</v>
      </c>
      <c r="G56" t="str">
        <f t="shared" si="0"/>
        <v>70.53-3.17i</v>
      </c>
      <c r="H56" t="str">
        <f t="shared" si="1"/>
        <v>-0.414977998526561-0.0635967709532i</v>
      </c>
      <c r="I56">
        <f t="shared" si="2"/>
        <v>0.4198229252158393</v>
      </c>
      <c r="J56">
        <f t="shared" si="6"/>
        <v>2.4472234200981595</v>
      </c>
    </row>
    <row r="57" spans="1:10">
      <c r="A57">
        <v>41.25</v>
      </c>
      <c r="B57">
        <v>20.21</v>
      </c>
      <c r="C57">
        <v>-2.66</v>
      </c>
      <c r="D57" t="str">
        <f t="shared" si="3"/>
        <v>20.21-2.66i</v>
      </c>
      <c r="E57" t="str">
        <f t="shared" si="4"/>
        <v>50</v>
      </c>
      <c r="F57" t="str">
        <f t="shared" si="5"/>
        <v>-29.79-2.66i</v>
      </c>
      <c r="G57" t="str">
        <f t="shared" si="0"/>
        <v>70.21-2.66i</v>
      </c>
      <c r="H57" t="str">
        <f t="shared" si="1"/>
        <v>-0.422257060981647-0.0538841159693944i</v>
      </c>
      <c r="I57">
        <f t="shared" si="2"/>
        <v>0.42568124636006871</v>
      </c>
      <c r="J57">
        <f t="shared" si="6"/>
        <v>2.4823867187417297</v>
      </c>
    </row>
    <row r="58" spans="1:10">
      <c r="A58">
        <v>42</v>
      </c>
      <c r="B58">
        <v>19.87</v>
      </c>
      <c r="C58">
        <v>-2.15</v>
      </c>
      <c r="D58" t="str">
        <f t="shared" si="3"/>
        <v>19.87-2.15i</v>
      </c>
      <c r="E58" t="str">
        <f t="shared" si="4"/>
        <v>50</v>
      </c>
      <c r="F58" t="str">
        <f t="shared" si="5"/>
        <v>-30.13-2.15i</v>
      </c>
      <c r="G58" t="str">
        <f t="shared" si="0"/>
        <v>69.87-2.15i</v>
      </c>
      <c r="H58" t="str">
        <f t="shared" si="1"/>
        <v>-0.42987550403265-0.0439993177854615i</v>
      </c>
      <c r="I58">
        <f t="shared" si="2"/>
        <v>0.43212138217509088</v>
      </c>
      <c r="J58">
        <f t="shared" si="6"/>
        <v>2.5218793897548171</v>
      </c>
    </row>
    <row r="59" spans="1:10">
      <c r="A59">
        <v>42.75</v>
      </c>
      <c r="B59">
        <v>19.579999999999998</v>
      </c>
      <c r="C59">
        <v>-1.65</v>
      </c>
      <c r="D59" t="str">
        <f t="shared" si="3"/>
        <v>19.58-1.65i</v>
      </c>
      <c r="E59" t="str">
        <f t="shared" si="4"/>
        <v>50</v>
      </c>
      <c r="F59" t="str">
        <f t="shared" si="5"/>
        <v>-30.42-1.65i</v>
      </c>
      <c r="G59" t="str">
        <f t="shared" si="0"/>
        <v>69.58-1.65i</v>
      </c>
      <c r="H59" t="str">
        <f t="shared" si="1"/>
        <v>-0.436386858245194-0.0340620626056995i</v>
      </c>
      <c r="I59">
        <f t="shared" si="2"/>
        <v>0.43771419231967523</v>
      </c>
      <c r="J59">
        <f t="shared" si="6"/>
        <v>2.5569099783095646</v>
      </c>
    </row>
    <row r="60" spans="1:10">
      <c r="A60">
        <v>43.5</v>
      </c>
      <c r="B60">
        <v>19.3</v>
      </c>
      <c r="C60">
        <v>-1.1299999999999999</v>
      </c>
      <c r="D60" t="str">
        <f t="shared" si="3"/>
        <v>19.3-1.13i</v>
      </c>
      <c r="E60" t="str">
        <f t="shared" si="4"/>
        <v>50</v>
      </c>
      <c r="F60" t="str">
        <f t="shared" si="5"/>
        <v>-30.7-1.13i</v>
      </c>
      <c r="G60" t="str">
        <f t="shared" si="0"/>
        <v>69.3-1.13i</v>
      </c>
      <c r="H60" t="str">
        <f t="shared" si="1"/>
        <v>-0.442617875567609-0.0235232063404242i</v>
      </c>
      <c r="I60">
        <f t="shared" si="2"/>
        <v>0.44324251263672532</v>
      </c>
      <c r="J60">
        <f t="shared" si="6"/>
        <v>2.5922282957912595</v>
      </c>
    </row>
    <row r="61" spans="1:10">
      <c r="A61">
        <v>44.25</v>
      </c>
      <c r="B61">
        <v>19.02</v>
      </c>
      <c r="C61">
        <v>-0.6</v>
      </c>
      <c r="D61" t="str">
        <f t="shared" si="3"/>
        <v>19.02-0.6i</v>
      </c>
      <c r="E61" t="str">
        <f t="shared" si="4"/>
        <v>50</v>
      </c>
      <c r="F61" t="str">
        <f t="shared" si="5"/>
        <v>-30.98-0.6i</v>
      </c>
      <c r="G61" t="str">
        <f t="shared" si="0"/>
        <v>69.02-0.6i</v>
      </c>
      <c r="H61" t="str">
        <f t="shared" si="1"/>
        <v>-0.448745921702566-0.0125941401480953i</v>
      </c>
      <c r="I61">
        <f t="shared" si="2"/>
        <v>0.44892261539240291</v>
      </c>
      <c r="J61">
        <f t="shared" si="6"/>
        <v>2.6292543585763908</v>
      </c>
    </row>
    <row r="62" spans="1:10">
      <c r="A62">
        <v>45</v>
      </c>
      <c r="B62">
        <v>18.77</v>
      </c>
      <c r="C62">
        <v>-0.09</v>
      </c>
      <c r="D62" t="str">
        <f t="shared" si="3"/>
        <v>18.77-0.09i</v>
      </c>
      <c r="E62" t="str">
        <f t="shared" si="4"/>
        <v>50</v>
      </c>
      <c r="F62" t="str">
        <f t="shared" si="5"/>
        <v>-31.23-0.09i</v>
      </c>
      <c r="G62" t="str">
        <f t="shared" si="0"/>
        <v>68.77-0.09i</v>
      </c>
      <c r="H62" t="str">
        <f t="shared" si="1"/>
        <v>-0.454119946605443-0.00190302159654631i</v>
      </c>
      <c r="I62">
        <f t="shared" si="2"/>
        <v>0.45412393396090384</v>
      </c>
      <c r="J62">
        <f t="shared" si="6"/>
        <v>2.663835299671772</v>
      </c>
    </row>
    <row r="63" spans="1:10">
      <c r="A63">
        <v>45.75</v>
      </c>
      <c r="B63">
        <v>18.52</v>
      </c>
      <c r="C63">
        <v>0.46</v>
      </c>
      <c r="D63" t="str">
        <f t="shared" si="3"/>
        <v>18.52+0.46i</v>
      </c>
      <c r="E63" t="str">
        <f t="shared" si="4"/>
        <v>50</v>
      </c>
      <c r="F63" t="str">
        <f t="shared" si="5"/>
        <v>-31.48+0.46i</v>
      </c>
      <c r="G63" t="str">
        <f t="shared" si="0"/>
        <v>68.52+0.46i</v>
      </c>
      <c r="H63" t="str">
        <f t="shared" si="1"/>
        <v>-0.459362131810303+0.00979723556089813i</v>
      </c>
      <c r="I63">
        <f t="shared" si="2"/>
        <v>0.45946659722545874</v>
      </c>
      <c r="J63">
        <f t="shared" si="6"/>
        <v>2.7000488586534375</v>
      </c>
    </row>
    <row r="64" spans="1:10">
      <c r="A64">
        <v>46.5</v>
      </c>
      <c r="B64">
        <v>18.260000000000002</v>
      </c>
      <c r="C64">
        <v>0.98</v>
      </c>
      <c r="D64" t="str">
        <f t="shared" si="3"/>
        <v>18.26+0.98i</v>
      </c>
      <c r="E64" t="str">
        <f t="shared" si="4"/>
        <v>50</v>
      </c>
      <c r="F64" t="str">
        <f t="shared" si="5"/>
        <v>-31.74+0.98i</v>
      </c>
      <c r="G64" t="str">
        <f t="shared" si="0"/>
        <v>68.26+0.98i</v>
      </c>
      <c r="H64" t="str">
        <f t="shared" si="1"/>
        <v>-0.464684914646592+0.0210282920649525i</v>
      </c>
      <c r="I64">
        <f t="shared" si="2"/>
        <v>0.46516046582580445</v>
      </c>
      <c r="J64">
        <f t="shared" si="6"/>
        <v>2.739439349950159</v>
      </c>
    </row>
    <row r="65" spans="1:10">
      <c r="A65">
        <v>47.25</v>
      </c>
      <c r="B65">
        <v>18.04</v>
      </c>
      <c r="C65">
        <v>1.5</v>
      </c>
      <c r="D65" t="str">
        <f t="shared" si="3"/>
        <v>18.04+1.5i</v>
      </c>
      <c r="E65" t="str">
        <f t="shared" si="4"/>
        <v>50</v>
      </c>
      <c r="F65" t="str">
        <f t="shared" si="5"/>
        <v>-31.96+1.5i</v>
      </c>
      <c r="G65" t="str">
        <f t="shared" si="0"/>
        <v>68.04+1.5i</v>
      </c>
      <c r="H65" t="str">
        <f t="shared" si="1"/>
        <v>-0.469009724222571+0.0323855759308327i</v>
      </c>
      <c r="I65">
        <f t="shared" si="2"/>
        <v>0.47012652227214724</v>
      </c>
      <c r="J65">
        <f t="shared" si="6"/>
        <v>2.7744859557345425</v>
      </c>
    </row>
    <row r="66" spans="1:10">
      <c r="A66">
        <v>48</v>
      </c>
      <c r="B66">
        <v>17.809999999999999</v>
      </c>
      <c r="C66">
        <v>2.0499999999999998</v>
      </c>
      <c r="D66" t="str">
        <f t="shared" si="3"/>
        <v>17.81+2.05i</v>
      </c>
      <c r="E66" t="str">
        <f t="shared" si="4"/>
        <v>50</v>
      </c>
      <c r="F66" t="str">
        <f t="shared" si="5"/>
        <v>-32.19+2.05i</v>
      </c>
      <c r="G66" t="str">
        <f t="shared" si="0"/>
        <v>67.81+2.05i</v>
      </c>
      <c r="H66" t="str">
        <f t="shared" si="1"/>
        <v>-0.473362172498488+0.0445419916475726i</v>
      </c>
      <c r="I66">
        <f t="shared" si="2"/>
        <v>0.4754531894649785</v>
      </c>
      <c r="J66">
        <f t="shared" si="6"/>
        <v>2.8128151002578052</v>
      </c>
    </row>
    <row r="67" spans="1:10">
      <c r="A67">
        <v>48.75</v>
      </c>
      <c r="B67">
        <v>17.600000000000001</v>
      </c>
      <c r="C67">
        <v>2.6</v>
      </c>
      <c r="D67" t="str">
        <f t="shared" ref="D67:D130" si="7">COMPLEX(B67,C67)</f>
        <v>17.6+2.6i</v>
      </c>
      <c r="E67" t="str">
        <f t="shared" si="4"/>
        <v>50</v>
      </c>
      <c r="F67" t="str">
        <f t="shared" ref="F67:F130" si="8">IMSUB(D67,E67)</f>
        <v>-32.4+2.6i</v>
      </c>
      <c r="G67" t="str">
        <f t="shared" ref="G67:G130" si="9">IMSUM(D67,E67)</f>
        <v>67.6+2.6i</v>
      </c>
      <c r="H67" t="str">
        <f t="shared" ref="H67:H130" si="10">IMDIV(F67,G67)</f>
        <v>-0.477104874446086+0.0568117259402341i</v>
      </c>
      <c r="I67">
        <f t="shared" ref="I67:I130" si="11">IMABS(H67)</f>
        <v>0.48047542437103247</v>
      </c>
      <c r="J67">
        <f t="shared" ref="J67:J130" si="12">(1+I67)/(1-I67)</f>
        <v>2.8496735165582505</v>
      </c>
    </row>
    <row r="68" spans="1:10">
      <c r="A68">
        <v>49.5</v>
      </c>
      <c r="B68">
        <v>17.39</v>
      </c>
      <c r="C68">
        <v>3.13</v>
      </c>
      <c r="D68" t="str">
        <f t="shared" si="7"/>
        <v>17.39+3.13i</v>
      </c>
      <c r="E68" t="str">
        <f t="shared" ref="E68:E131" si="13">COMPLEX(50,0)</f>
        <v>50</v>
      </c>
      <c r="F68" t="str">
        <f t="shared" si="8"/>
        <v>-32.61+3.13i</v>
      </c>
      <c r="G68" t="str">
        <f t="shared" si="9"/>
        <v>67.39+3.13i</v>
      </c>
      <c r="H68" t="str">
        <f t="shared" si="10"/>
        <v>-0.480705456506172+0.0687729348399513i</v>
      </c>
      <c r="I68">
        <f t="shared" si="11"/>
        <v>0.4856000952237422</v>
      </c>
      <c r="J68">
        <f t="shared" si="12"/>
        <v>2.888025603095544</v>
      </c>
    </row>
    <row r="69" spans="1:10">
      <c r="A69">
        <v>50.25</v>
      </c>
      <c r="B69">
        <v>17.21</v>
      </c>
      <c r="C69">
        <v>3.68</v>
      </c>
      <c r="D69" t="str">
        <f t="shared" si="7"/>
        <v>17.21+3.68i</v>
      </c>
      <c r="E69" t="str">
        <f t="shared" si="13"/>
        <v>50</v>
      </c>
      <c r="F69" t="str">
        <f t="shared" si="8"/>
        <v>-32.79+3.68i</v>
      </c>
      <c r="G69" t="str">
        <f t="shared" si="9"/>
        <v>67.21+3.68i</v>
      </c>
      <c r="H69" t="str">
        <f t="shared" si="10"/>
        <v>-0.483426554218181+0.0812231769010996i</v>
      </c>
      <c r="I69">
        <f t="shared" si="11"/>
        <v>0.49020244571928778</v>
      </c>
      <c r="J69">
        <f t="shared" si="12"/>
        <v>2.9231259216648389</v>
      </c>
    </row>
    <row r="70" spans="1:10">
      <c r="A70">
        <v>51</v>
      </c>
      <c r="B70">
        <v>17</v>
      </c>
      <c r="C70">
        <v>4.25</v>
      </c>
      <c r="D70" t="str">
        <f t="shared" si="7"/>
        <v>17+4.25i</v>
      </c>
      <c r="E70" t="str">
        <f t="shared" si="13"/>
        <v>50</v>
      </c>
      <c r="F70" t="str">
        <f t="shared" si="8"/>
        <v>-33+4.25i</v>
      </c>
      <c r="G70" t="str">
        <f t="shared" si="9"/>
        <v>67+4.25i</v>
      </c>
      <c r="H70" t="str">
        <f t="shared" si="10"/>
        <v>-0.486555822112518+0.0942964514026597i</v>
      </c>
      <c r="I70">
        <f t="shared" si="11"/>
        <v>0.49560910885366344</v>
      </c>
      <c r="J70">
        <f t="shared" si="12"/>
        <v>2.9651786642192737</v>
      </c>
    </row>
    <row r="71" spans="1:10">
      <c r="A71">
        <v>51.75</v>
      </c>
      <c r="B71">
        <v>16.82</v>
      </c>
      <c r="C71">
        <v>4.79</v>
      </c>
      <c r="D71" t="str">
        <f t="shared" si="7"/>
        <v>16.82+4.79i</v>
      </c>
      <c r="E71" t="str">
        <f t="shared" si="13"/>
        <v>50</v>
      </c>
      <c r="F71" t="str">
        <f t="shared" si="8"/>
        <v>-33.18+4.79i</v>
      </c>
      <c r="G71" t="str">
        <f t="shared" si="9"/>
        <v>66.82+4.79i</v>
      </c>
      <c r="H71" t="str">
        <f t="shared" si="10"/>
        <v>-0.48890678656949+0.106732467938759i</v>
      </c>
      <c r="I71">
        <f t="shared" si="11"/>
        <v>0.50042148801385733</v>
      </c>
      <c r="J71">
        <f t="shared" si="12"/>
        <v>3.0033747489433176</v>
      </c>
    </row>
    <row r="72" spans="1:10">
      <c r="A72">
        <v>52.5</v>
      </c>
      <c r="B72">
        <v>16.66</v>
      </c>
      <c r="C72">
        <v>5.35</v>
      </c>
      <c r="D72" t="str">
        <f t="shared" si="7"/>
        <v>16.66+5.35i</v>
      </c>
      <c r="E72" t="str">
        <f t="shared" si="13"/>
        <v>50</v>
      </c>
      <c r="F72" t="str">
        <f t="shared" si="8"/>
        <v>-33.34+5.35i</v>
      </c>
      <c r="G72" t="str">
        <f t="shared" si="9"/>
        <v>66.66+5.35i</v>
      </c>
      <c r="H72" t="str">
        <f t="shared" si="10"/>
        <v>-0.490548867005095+0.119628509428102i</v>
      </c>
      <c r="I72">
        <f t="shared" si="11"/>
        <v>0.50492491638655734</v>
      </c>
      <c r="J72">
        <f t="shared" si="12"/>
        <v>3.0397912684323471</v>
      </c>
    </row>
    <row r="73" spans="1:10">
      <c r="A73">
        <v>53.25</v>
      </c>
      <c r="B73">
        <v>16.489999999999998</v>
      </c>
      <c r="C73">
        <v>5.91</v>
      </c>
      <c r="D73" t="str">
        <f t="shared" si="7"/>
        <v>16.49+5.91i</v>
      </c>
      <c r="E73" t="str">
        <f t="shared" si="13"/>
        <v>50</v>
      </c>
      <c r="F73" t="str">
        <f t="shared" si="8"/>
        <v>-33.51+5.91i</v>
      </c>
      <c r="G73" t="str">
        <f t="shared" si="9"/>
        <v>66.49+5.91i</v>
      </c>
      <c r="H73" t="str">
        <f t="shared" si="10"/>
        <v>-0.492196255698298+0.132634679969573i</v>
      </c>
      <c r="I73">
        <f t="shared" si="11"/>
        <v>0.50975397247501208</v>
      </c>
      <c r="J73">
        <f t="shared" si="12"/>
        <v>3.0795843060616326</v>
      </c>
    </row>
    <row r="74" spans="1:10">
      <c r="A74">
        <v>54</v>
      </c>
      <c r="B74">
        <v>16.34</v>
      </c>
      <c r="C74">
        <v>6.48</v>
      </c>
      <c r="D74" t="str">
        <f t="shared" si="7"/>
        <v>16.34+6.48i</v>
      </c>
      <c r="E74" t="str">
        <f t="shared" si="13"/>
        <v>50</v>
      </c>
      <c r="F74" t="str">
        <f t="shared" si="8"/>
        <v>-33.66+6.48i</v>
      </c>
      <c r="G74" t="str">
        <f t="shared" si="9"/>
        <v>66.34+6.48i</v>
      </c>
      <c r="H74" t="str">
        <f t="shared" si="10"/>
        <v>-0.493139973882429+0.145847859975251i</v>
      </c>
      <c r="I74">
        <f t="shared" si="11"/>
        <v>0.51425541523655649</v>
      </c>
      <c r="J74">
        <f t="shared" si="12"/>
        <v>3.1173902143942489</v>
      </c>
    </row>
    <row r="75" spans="1:10">
      <c r="A75">
        <v>54.75</v>
      </c>
      <c r="B75">
        <v>16.170000000000002</v>
      </c>
      <c r="C75">
        <v>7.04</v>
      </c>
      <c r="D75" t="str">
        <f t="shared" si="7"/>
        <v>16.17+7.04i</v>
      </c>
      <c r="E75" t="str">
        <f t="shared" si="13"/>
        <v>50</v>
      </c>
      <c r="F75" t="str">
        <f t="shared" si="8"/>
        <v>-33.83+7.04i</v>
      </c>
      <c r="G75" t="str">
        <f t="shared" si="9"/>
        <v>66.17+7.04i</v>
      </c>
      <c r="H75" t="str">
        <f t="shared" si="10"/>
        <v>-0.494343817189154+0.158987161447962i</v>
      </c>
      <c r="I75">
        <f t="shared" si="11"/>
        <v>0.51928097124622619</v>
      </c>
      <c r="J75">
        <f t="shared" si="12"/>
        <v>3.1604344333629615</v>
      </c>
    </row>
    <row r="76" spans="1:10">
      <c r="A76">
        <v>55.5</v>
      </c>
      <c r="B76">
        <v>16.05</v>
      </c>
      <c r="C76">
        <v>7.62</v>
      </c>
      <c r="D76" t="str">
        <f t="shared" si="7"/>
        <v>16.05+7.62i</v>
      </c>
      <c r="E76" t="str">
        <f t="shared" si="13"/>
        <v>50</v>
      </c>
      <c r="F76" t="str">
        <f t="shared" si="8"/>
        <v>-33.95+7.62i</v>
      </c>
      <c r="G76" t="str">
        <f t="shared" si="9"/>
        <v>66.05+7.62i</v>
      </c>
      <c r="H76" t="str">
        <f t="shared" si="10"/>
        <v>-0.494118455294607+0.172372182124828i</v>
      </c>
      <c r="I76">
        <f t="shared" si="11"/>
        <v>0.52332133248435742</v>
      </c>
      <c r="J76">
        <f t="shared" si="12"/>
        <v>3.1956985623535767</v>
      </c>
    </row>
    <row r="77" spans="1:10">
      <c r="A77">
        <v>56.25</v>
      </c>
      <c r="B77">
        <v>15.91</v>
      </c>
      <c r="C77">
        <v>8.1999999999999993</v>
      </c>
      <c r="D77" t="str">
        <f t="shared" si="7"/>
        <v>15.91+8.2i</v>
      </c>
      <c r="E77" t="str">
        <f t="shared" si="13"/>
        <v>50</v>
      </c>
      <c r="F77" t="str">
        <f t="shared" si="8"/>
        <v>-34.09+8.2i</v>
      </c>
      <c r="G77" t="str">
        <f t="shared" si="9"/>
        <v>65.91+8.2i</v>
      </c>
      <c r="H77" t="str">
        <f t="shared" si="10"/>
        <v>-0.494094315094676+0.185883377086578i</v>
      </c>
      <c r="I77">
        <f t="shared" si="11"/>
        <v>0.52790323174421649</v>
      </c>
      <c r="J77">
        <f t="shared" si="12"/>
        <v>3.2364195954766499</v>
      </c>
    </row>
    <row r="78" spans="1:10">
      <c r="A78">
        <v>57</v>
      </c>
      <c r="B78">
        <v>15.79</v>
      </c>
      <c r="C78">
        <v>8.77</v>
      </c>
      <c r="D78" t="str">
        <f t="shared" si="7"/>
        <v>15.79+8.77i</v>
      </c>
      <c r="E78" t="str">
        <f t="shared" si="13"/>
        <v>50</v>
      </c>
      <c r="F78" t="str">
        <f t="shared" si="8"/>
        <v>-34.21+8.77i</v>
      </c>
      <c r="G78" t="str">
        <f t="shared" si="9"/>
        <v>65.79+8.77i</v>
      </c>
      <c r="H78" t="str">
        <f t="shared" si="10"/>
        <v>-0.493449728130405+0.199081229908856i</v>
      </c>
      <c r="I78">
        <f t="shared" si="11"/>
        <v>0.53209582811181044</v>
      </c>
      <c r="J78">
        <f t="shared" si="12"/>
        <v>3.2743794993944193</v>
      </c>
    </row>
    <row r="79" spans="1:10">
      <c r="A79">
        <v>57.75</v>
      </c>
      <c r="B79">
        <v>15.66</v>
      </c>
      <c r="C79">
        <v>9.36</v>
      </c>
      <c r="D79" t="str">
        <f t="shared" si="7"/>
        <v>15.66+9.36i</v>
      </c>
      <c r="E79" t="str">
        <f t="shared" si="13"/>
        <v>50</v>
      </c>
      <c r="F79" t="str">
        <f t="shared" si="8"/>
        <v>-34.34+9.36i</v>
      </c>
      <c r="G79" t="str">
        <f t="shared" si="9"/>
        <v>65.66+9.36i</v>
      </c>
      <c r="H79" t="str">
        <f t="shared" si="10"/>
        <v>-0.492664483851353+0.212783118623952i</v>
      </c>
      <c r="I79">
        <f t="shared" si="11"/>
        <v>0.53665160879275753</v>
      </c>
      <c r="J79">
        <f t="shared" si="12"/>
        <v>3.3164064836591982</v>
      </c>
    </row>
    <row r="80" spans="1:10">
      <c r="A80">
        <v>58.5</v>
      </c>
      <c r="B80">
        <v>15.56</v>
      </c>
      <c r="C80">
        <v>9.93</v>
      </c>
      <c r="D80" t="str">
        <f t="shared" si="7"/>
        <v>15.56+9.93i</v>
      </c>
      <c r="E80" t="str">
        <f t="shared" si="13"/>
        <v>50</v>
      </c>
      <c r="F80" t="str">
        <f t="shared" si="8"/>
        <v>-34.44+9.93i</v>
      </c>
      <c r="G80" t="str">
        <f t="shared" si="9"/>
        <v>65.56+9.93i</v>
      </c>
      <c r="H80" t="str">
        <f t="shared" si="10"/>
        <v>-0.491112064599996+0.225850256276357i</v>
      </c>
      <c r="I80">
        <f t="shared" si="11"/>
        <v>0.540554713471048</v>
      </c>
      <c r="J80">
        <f t="shared" si="12"/>
        <v>3.353075455642899</v>
      </c>
    </row>
    <row r="81" spans="1:10">
      <c r="A81">
        <v>59.25</v>
      </c>
      <c r="B81">
        <v>15.44</v>
      </c>
      <c r="C81">
        <v>10.54</v>
      </c>
      <c r="D81" t="str">
        <f t="shared" si="7"/>
        <v>15.44+10.54i</v>
      </c>
      <c r="E81" t="str">
        <f t="shared" si="13"/>
        <v>50</v>
      </c>
      <c r="F81" t="str">
        <f t="shared" si="8"/>
        <v>-34.56+10.54i</v>
      </c>
      <c r="G81" t="str">
        <f t="shared" si="9"/>
        <v>65.44+10.54i</v>
      </c>
      <c r="H81" t="str">
        <f t="shared" si="10"/>
        <v>-0.489478102714446+0.239900660186587i</v>
      </c>
      <c r="I81">
        <f t="shared" si="11"/>
        <v>0.54510653985702096</v>
      </c>
      <c r="J81">
        <f t="shared" si="12"/>
        <v>3.3966338829566234</v>
      </c>
    </row>
    <row r="82" spans="1:10">
      <c r="A82">
        <v>60</v>
      </c>
      <c r="B82">
        <v>15.35</v>
      </c>
      <c r="C82">
        <v>11.11</v>
      </c>
      <c r="D82" t="str">
        <f t="shared" si="7"/>
        <v>15.35+11.11i</v>
      </c>
      <c r="E82" t="str">
        <f t="shared" si="13"/>
        <v>50</v>
      </c>
      <c r="F82" t="str">
        <f t="shared" si="8"/>
        <v>-34.65+11.11i</v>
      </c>
      <c r="G82" t="str">
        <f t="shared" si="9"/>
        <v>65.35+11.11i</v>
      </c>
      <c r="H82" t="str">
        <f t="shared" si="10"/>
        <v>-0.487236867743974+0.252841646528471i</v>
      </c>
      <c r="I82">
        <f t="shared" si="11"/>
        <v>0.54893411581736029</v>
      </c>
      <c r="J82">
        <f t="shared" si="12"/>
        <v>3.433942069514142</v>
      </c>
    </row>
    <row r="83" spans="1:10">
      <c r="A83">
        <v>60.75</v>
      </c>
      <c r="B83">
        <v>15.25</v>
      </c>
      <c r="C83">
        <v>11.71</v>
      </c>
      <c r="D83" t="str">
        <f t="shared" si="7"/>
        <v>15.25+11.71i</v>
      </c>
      <c r="E83" t="str">
        <f t="shared" si="13"/>
        <v>50</v>
      </c>
      <c r="F83" t="str">
        <f t="shared" si="8"/>
        <v>-34.75+11.71i</v>
      </c>
      <c r="G83" t="str">
        <f t="shared" si="9"/>
        <v>65.25+11.71i</v>
      </c>
      <c r="H83" t="str">
        <f t="shared" si="10"/>
        <v>-0.484747513053604+0.266458136059122i</v>
      </c>
      <c r="I83">
        <f t="shared" si="11"/>
        <v>0.55315467066974633</v>
      </c>
      <c r="J83">
        <f t="shared" si="12"/>
        <v>3.4758216517506519</v>
      </c>
    </row>
    <row r="84" spans="1:10">
      <c r="A84">
        <v>61.5</v>
      </c>
      <c r="B84">
        <v>15.17</v>
      </c>
      <c r="C84">
        <v>12.32</v>
      </c>
      <c r="D84" t="str">
        <f t="shared" si="7"/>
        <v>15.17+12.32i</v>
      </c>
      <c r="E84" t="str">
        <f t="shared" si="13"/>
        <v>50</v>
      </c>
      <c r="F84" t="str">
        <f t="shared" si="8"/>
        <v>-34.83+12.32i</v>
      </c>
      <c r="G84" t="str">
        <f t="shared" si="9"/>
        <v>65.17+12.32i</v>
      </c>
      <c r="H84" t="str">
        <f t="shared" si="10"/>
        <v>-0.481502934601114+0.280069298055635i</v>
      </c>
      <c r="I84">
        <f t="shared" si="11"/>
        <v>0.55703131666259198</v>
      </c>
      <c r="J84">
        <f t="shared" si="12"/>
        <v>3.5149918611212647</v>
      </c>
    </row>
    <row r="85" spans="1:10">
      <c r="A85">
        <v>62.25</v>
      </c>
      <c r="B85">
        <v>15.1</v>
      </c>
      <c r="C85">
        <v>12.92</v>
      </c>
      <c r="D85" t="str">
        <f t="shared" si="7"/>
        <v>15.1+12.92i</v>
      </c>
      <c r="E85" t="str">
        <f t="shared" si="13"/>
        <v>50</v>
      </c>
      <c r="F85" t="str">
        <f t="shared" si="8"/>
        <v>-34.9+12.92i</v>
      </c>
      <c r="G85" t="str">
        <f t="shared" si="9"/>
        <v>65.1+12.92i</v>
      </c>
      <c r="H85" t="str">
        <f t="shared" si="10"/>
        <v>-0.477887399236911+0.293307299510613i</v>
      </c>
      <c r="I85">
        <f t="shared" si="11"/>
        <v>0.56071876934487153</v>
      </c>
      <c r="J85">
        <f t="shared" si="12"/>
        <v>3.5528919981790952</v>
      </c>
    </row>
    <row r="86" spans="1:10">
      <c r="A86">
        <v>63</v>
      </c>
      <c r="B86">
        <v>15.01</v>
      </c>
      <c r="C86">
        <v>13.51</v>
      </c>
      <c r="D86" t="str">
        <f t="shared" si="7"/>
        <v>15.01+13.51i</v>
      </c>
      <c r="E86" t="str">
        <f t="shared" si="13"/>
        <v>50</v>
      </c>
      <c r="F86" t="str">
        <f t="shared" si="8"/>
        <v>-34.99+13.51i</v>
      </c>
      <c r="G86" t="str">
        <f t="shared" si="9"/>
        <v>65.01+13.51i</v>
      </c>
      <c r="H86" t="str">
        <f t="shared" si="10"/>
        <v>-0.474544142217458+0.306431185376986i</v>
      </c>
      <c r="I86">
        <f t="shared" si="11"/>
        <v>0.56488247829477578</v>
      </c>
      <c r="J86">
        <f t="shared" si="12"/>
        <v>3.5964593477229005</v>
      </c>
    </row>
    <row r="87" spans="1:10">
      <c r="A87">
        <v>63.75</v>
      </c>
      <c r="B87">
        <v>14.94</v>
      </c>
      <c r="C87">
        <v>14.12</v>
      </c>
      <c r="D87" t="str">
        <f t="shared" si="7"/>
        <v>14.94+14.12i</v>
      </c>
      <c r="E87" t="str">
        <f t="shared" si="13"/>
        <v>50</v>
      </c>
      <c r="F87" t="str">
        <f t="shared" si="8"/>
        <v>-35.06+14.12i</v>
      </c>
      <c r="G87" t="str">
        <f t="shared" si="9"/>
        <v>64.94+14.12i</v>
      </c>
      <c r="H87" t="str">
        <f t="shared" si="10"/>
        <v>-0.470369140995585+0.31970453142682i</v>
      </c>
      <c r="I87">
        <f t="shared" si="11"/>
        <v>0.56873378325519497</v>
      </c>
      <c r="J87">
        <f t="shared" si="12"/>
        <v>3.6375067704027191</v>
      </c>
    </row>
    <row r="88" spans="1:10">
      <c r="A88">
        <v>64.5</v>
      </c>
      <c r="B88">
        <v>14.89</v>
      </c>
      <c r="C88">
        <v>14.74</v>
      </c>
      <c r="D88" t="str">
        <f t="shared" si="7"/>
        <v>14.89+14.74i</v>
      </c>
      <c r="E88" t="str">
        <f t="shared" si="13"/>
        <v>50</v>
      </c>
      <c r="F88" t="str">
        <f t="shared" si="8"/>
        <v>-35.11+14.74i</v>
      </c>
      <c r="G88" t="str">
        <f t="shared" si="9"/>
        <v>64.89+14.74i</v>
      </c>
      <c r="H88" t="str">
        <f t="shared" si="10"/>
        <v>-0.465453872789887+0.332883188240452i</v>
      </c>
      <c r="I88">
        <f t="shared" si="11"/>
        <v>0.57223991883495195</v>
      </c>
      <c r="J88">
        <f t="shared" si="12"/>
        <v>3.6755180954538735</v>
      </c>
    </row>
    <row r="89" spans="1:10">
      <c r="A89">
        <v>65.25</v>
      </c>
      <c r="B89">
        <v>14.84</v>
      </c>
      <c r="C89">
        <v>15.35</v>
      </c>
      <c r="D89" t="str">
        <f t="shared" si="7"/>
        <v>14.84+15.35i</v>
      </c>
      <c r="E89" t="str">
        <f t="shared" si="13"/>
        <v>50</v>
      </c>
      <c r="F89" t="str">
        <f t="shared" si="8"/>
        <v>-35.16+15.35i</v>
      </c>
      <c r="G89" t="str">
        <f t="shared" si="9"/>
        <v>64.84+15.35i</v>
      </c>
      <c r="H89" t="str">
        <f t="shared" si="10"/>
        <v>-0.460410323497329+0.34573254882301i</v>
      </c>
      <c r="I89">
        <f t="shared" si="11"/>
        <v>0.57576788838782089</v>
      </c>
      <c r="J89">
        <f t="shared" si="12"/>
        <v>3.7144003135442585</v>
      </c>
    </row>
    <row r="90" spans="1:10">
      <c r="A90">
        <v>66</v>
      </c>
      <c r="B90">
        <v>14.78</v>
      </c>
      <c r="C90">
        <v>15.98</v>
      </c>
      <c r="D90" t="str">
        <f t="shared" si="7"/>
        <v>14.78+15.98i</v>
      </c>
      <c r="E90" t="str">
        <f t="shared" si="13"/>
        <v>50</v>
      </c>
      <c r="F90" t="str">
        <f t="shared" si="8"/>
        <v>-35.22+15.98i</v>
      </c>
      <c r="G90" t="str">
        <f t="shared" si="9"/>
        <v>64.78+15.98i</v>
      </c>
      <c r="H90" t="str">
        <f t="shared" si="10"/>
        <v>-0.455138864005121+0.358955218382245i</v>
      </c>
      <c r="I90">
        <f t="shared" si="11"/>
        <v>0.57965527197785172</v>
      </c>
      <c r="J90">
        <f t="shared" si="12"/>
        <v>3.7579994863040564</v>
      </c>
    </row>
    <row r="91" spans="1:10">
      <c r="A91">
        <v>66.75</v>
      </c>
      <c r="B91">
        <v>14.74</v>
      </c>
      <c r="C91">
        <v>16.59</v>
      </c>
      <c r="D91" t="str">
        <f t="shared" si="7"/>
        <v>14.74+16.59i</v>
      </c>
      <c r="E91" t="str">
        <f t="shared" si="13"/>
        <v>50</v>
      </c>
      <c r="F91" t="str">
        <f t="shared" si="8"/>
        <v>-35.26+16.59i</v>
      </c>
      <c r="G91" t="str">
        <f t="shared" si="9"/>
        <v>64.74+16.59i</v>
      </c>
      <c r="H91" t="str">
        <f t="shared" si="10"/>
        <v>-0.449458464719892+0.371432127428221i</v>
      </c>
      <c r="I91">
        <f t="shared" si="11"/>
        <v>0.58307352606186524</v>
      </c>
      <c r="J91">
        <f t="shared" si="12"/>
        <v>3.7970088853047224</v>
      </c>
    </row>
    <row r="92" spans="1:10">
      <c r="A92">
        <v>67.5</v>
      </c>
      <c r="B92">
        <v>14.73</v>
      </c>
      <c r="C92">
        <v>17.170000000000002</v>
      </c>
      <c r="D92" t="str">
        <f t="shared" si="7"/>
        <v>14.73+17.17i</v>
      </c>
      <c r="E92" t="str">
        <f t="shared" si="13"/>
        <v>50</v>
      </c>
      <c r="F92" t="str">
        <f t="shared" si="8"/>
        <v>-35.27+17.17i</v>
      </c>
      <c r="G92" t="str">
        <f t="shared" si="9"/>
        <v>64.73+17.17i</v>
      </c>
      <c r="H92" t="str">
        <f t="shared" si="10"/>
        <v>-0.443325514744106+0.382850287164473i</v>
      </c>
      <c r="I92">
        <f t="shared" si="11"/>
        <v>0.58575750477910726</v>
      </c>
      <c r="J92">
        <f t="shared" si="12"/>
        <v>3.8280898823127987</v>
      </c>
    </row>
    <row r="93" spans="1:10">
      <c r="A93">
        <v>68.25</v>
      </c>
      <c r="B93">
        <v>14.68</v>
      </c>
      <c r="C93">
        <v>17.809999999999999</v>
      </c>
      <c r="D93" t="str">
        <f t="shared" si="7"/>
        <v>14.68+17.81i</v>
      </c>
      <c r="E93" t="str">
        <f t="shared" si="13"/>
        <v>50</v>
      </c>
      <c r="F93" t="str">
        <f t="shared" si="8"/>
        <v>-35.32+17.81i</v>
      </c>
      <c r="G93" t="str">
        <f t="shared" si="9"/>
        <v>64.68+17.81i</v>
      </c>
      <c r="H93" t="str">
        <f t="shared" si="10"/>
        <v>-0.437110261884905+0.39571635380597i</v>
      </c>
      <c r="I93">
        <f t="shared" si="11"/>
        <v>0.58962429878235334</v>
      </c>
      <c r="J93">
        <f t="shared" si="12"/>
        <v>3.8735828999273054</v>
      </c>
    </row>
    <row r="94" spans="1:10">
      <c r="A94">
        <v>69</v>
      </c>
      <c r="B94">
        <v>14.65</v>
      </c>
      <c r="C94">
        <v>18.489999999999998</v>
      </c>
      <c r="D94" t="str">
        <f t="shared" si="7"/>
        <v>14.65+18.49i</v>
      </c>
      <c r="E94" t="str">
        <f t="shared" si="13"/>
        <v>50</v>
      </c>
      <c r="F94" t="str">
        <f t="shared" si="8"/>
        <v>-35.35+18.49i</v>
      </c>
      <c r="G94" t="str">
        <f t="shared" si="9"/>
        <v>64.65+18.49i</v>
      </c>
      <c r="H94" t="str">
        <f t="shared" si="10"/>
        <v>-0.429834409472639+0.408934852763327i</v>
      </c>
      <c r="I94">
        <f t="shared" si="11"/>
        <v>0.59328351854004535</v>
      </c>
      <c r="J94">
        <f t="shared" si="12"/>
        <v>3.9174304243112417</v>
      </c>
    </row>
    <row r="95" spans="1:10">
      <c r="A95">
        <v>69.75</v>
      </c>
      <c r="B95">
        <v>14.63</v>
      </c>
      <c r="C95">
        <v>19.12</v>
      </c>
      <c r="D95" t="str">
        <f t="shared" si="7"/>
        <v>14.63+19.12i</v>
      </c>
      <c r="E95" t="str">
        <f t="shared" si="13"/>
        <v>50</v>
      </c>
      <c r="F95" t="str">
        <f t="shared" si="8"/>
        <v>-35.37+19.12i</v>
      </c>
      <c r="G95" t="str">
        <f t="shared" si="9"/>
        <v>64.63+19.12i</v>
      </c>
      <c r="H95" t="str">
        <f t="shared" si="10"/>
        <v>-0.422749950012232+0.420903280894846i</v>
      </c>
      <c r="I95">
        <f t="shared" si="11"/>
        <v>0.59655434966429521</v>
      </c>
      <c r="J95">
        <f t="shared" si="12"/>
        <v>3.957297217942024</v>
      </c>
    </row>
    <row r="96" spans="1:10">
      <c r="A96">
        <v>70.5</v>
      </c>
      <c r="B96">
        <v>14.59</v>
      </c>
      <c r="C96">
        <v>19.809999999999999</v>
      </c>
      <c r="D96" t="str">
        <f t="shared" si="7"/>
        <v>14.59+19.81i</v>
      </c>
      <c r="E96" t="str">
        <f t="shared" si="13"/>
        <v>50</v>
      </c>
      <c r="F96" t="str">
        <f t="shared" si="8"/>
        <v>-35.41+19.81i</v>
      </c>
      <c r="G96" t="str">
        <f t="shared" si="9"/>
        <v>64.59+19.81i</v>
      </c>
      <c r="H96" t="str">
        <f t="shared" si="10"/>
        <v>-0.41511163957915+0.434020151417603i</v>
      </c>
      <c r="I96">
        <f t="shared" si="11"/>
        <v>0.6005756947718156</v>
      </c>
      <c r="J96">
        <f t="shared" si="12"/>
        <v>4.0072065565900745</v>
      </c>
    </row>
    <row r="97" spans="1:10">
      <c r="A97">
        <v>71.25</v>
      </c>
      <c r="B97">
        <v>14.59</v>
      </c>
      <c r="C97">
        <v>20.440000000000001</v>
      </c>
      <c r="D97" t="str">
        <f t="shared" si="7"/>
        <v>14.59+20.44i</v>
      </c>
      <c r="E97" t="str">
        <f t="shared" si="13"/>
        <v>50</v>
      </c>
      <c r="F97" t="str">
        <f t="shared" si="8"/>
        <v>-35.41+20.44i</v>
      </c>
      <c r="G97" t="str">
        <f t="shared" si="9"/>
        <v>64.59+20.44i</v>
      </c>
      <c r="H97" t="str">
        <f t="shared" si="10"/>
        <v>-0.407293265209503+0.445348727990126i</v>
      </c>
      <c r="I97">
        <f t="shared" si="11"/>
        <v>0.60350914939828526</v>
      </c>
      <c r="J97">
        <f t="shared" si="12"/>
        <v>4.0442525898511876</v>
      </c>
    </row>
    <row r="98" spans="1:10">
      <c r="A98">
        <v>72</v>
      </c>
      <c r="B98">
        <v>14.6</v>
      </c>
      <c r="C98">
        <v>21.09</v>
      </c>
      <c r="D98" t="str">
        <f t="shared" si="7"/>
        <v>14.6+21.09i</v>
      </c>
      <c r="E98" t="str">
        <f t="shared" si="13"/>
        <v>50</v>
      </c>
      <c r="F98" t="str">
        <f t="shared" si="8"/>
        <v>-35.4+21.09i</v>
      </c>
      <c r="G98" t="str">
        <f t="shared" si="9"/>
        <v>64.6+21.09i</v>
      </c>
      <c r="H98" t="str">
        <f t="shared" si="10"/>
        <v>-0.398889693021886+0.456696340957145i</v>
      </c>
      <c r="I98">
        <f t="shared" si="11"/>
        <v>0.60636996548537869</v>
      </c>
      <c r="J98">
        <f t="shared" si="12"/>
        <v>4.0809131027467629</v>
      </c>
    </row>
    <row r="99" spans="1:10">
      <c r="A99">
        <v>72.75</v>
      </c>
      <c r="B99">
        <v>14.61</v>
      </c>
      <c r="C99">
        <v>21.76</v>
      </c>
      <c r="D99" t="str">
        <f t="shared" si="7"/>
        <v>14.61+21.76i</v>
      </c>
      <c r="E99" t="str">
        <f t="shared" si="13"/>
        <v>50</v>
      </c>
      <c r="F99" t="str">
        <f t="shared" si="8"/>
        <v>-35.39+21.76i</v>
      </c>
      <c r="G99" t="str">
        <f t="shared" si="9"/>
        <v>64.61+21.76i</v>
      </c>
      <c r="H99" t="str">
        <f t="shared" si="10"/>
        <v>-0.390075284162391+0.468163414074813i</v>
      </c>
      <c r="I99">
        <f t="shared" si="11"/>
        <v>0.60937321043228909</v>
      </c>
      <c r="J99">
        <f t="shared" si="12"/>
        <v>4.1199765438855591</v>
      </c>
    </row>
    <row r="100" spans="1:10">
      <c r="A100">
        <v>73.5</v>
      </c>
      <c r="B100">
        <v>14.62</v>
      </c>
      <c r="C100">
        <v>22.45</v>
      </c>
      <c r="D100" t="str">
        <f t="shared" si="7"/>
        <v>14.62+22.45i</v>
      </c>
      <c r="E100" t="str">
        <f t="shared" si="13"/>
        <v>50</v>
      </c>
      <c r="F100" t="str">
        <f t="shared" si="8"/>
        <v>-35.38+22.45i</v>
      </c>
      <c r="G100" t="str">
        <f t="shared" si="9"/>
        <v>64.62+22.45i</v>
      </c>
      <c r="H100" t="str">
        <f t="shared" si="10"/>
        <v>-0.380843908460092+0.479726798900171i</v>
      </c>
      <c r="I100">
        <f t="shared" si="11"/>
        <v>0.61251929291587548</v>
      </c>
      <c r="J100">
        <f t="shared" si="12"/>
        <v>4.1615473065754145</v>
      </c>
    </row>
    <row r="101" spans="1:10">
      <c r="A101">
        <v>74.25</v>
      </c>
      <c r="B101">
        <v>14.64</v>
      </c>
      <c r="C101">
        <v>23.11</v>
      </c>
      <c r="D101" t="str">
        <f t="shared" si="7"/>
        <v>14.64+23.11i</v>
      </c>
      <c r="E101" t="str">
        <f t="shared" si="13"/>
        <v>50</v>
      </c>
      <c r="F101" t="str">
        <f t="shared" si="8"/>
        <v>-35.36+23.11i</v>
      </c>
      <c r="G101" t="str">
        <f t="shared" si="9"/>
        <v>64.64+23.11i</v>
      </c>
      <c r="H101" t="str">
        <f t="shared" si="10"/>
        <v>-0.371699700388445+0.49040810761103i</v>
      </c>
      <c r="I101">
        <f t="shared" si="11"/>
        <v>0.61535419010476511</v>
      </c>
      <c r="J101">
        <f t="shared" si="12"/>
        <v>4.1995886827539746</v>
      </c>
    </row>
    <row r="102" spans="1:10">
      <c r="A102">
        <v>75</v>
      </c>
      <c r="B102">
        <v>14.68</v>
      </c>
      <c r="C102">
        <v>23.75</v>
      </c>
      <c r="D102" t="str">
        <f t="shared" si="7"/>
        <v>14.68+23.75i</v>
      </c>
      <c r="E102" t="str">
        <f t="shared" si="13"/>
        <v>50</v>
      </c>
      <c r="F102" t="str">
        <f t="shared" si="8"/>
        <v>-35.32+23.75i</v>
      </c>
      <c r="G102" t="str">
        <f t="shared" si="9"/>
        <v>64.68+23.75i</v>
      </c>
      <c r="H102" t="str">
        <f t="shared" si="10"/>
        <v>-0.36238263957171+0.50025645778955i</v>
      </c>
      <c r="I102">
        <f t="shared" si="11"/>
        <v>0.61771975929470457</v>
      </c>
      <c r="J102">
        <f t="shared" si="12"/>
        <v>4.231763996773835</v>
      </c>
    </row>
    <row r="103" spans="1:10">
      <c r="A103">
        <v>75.75</v>
      </c>
      <c r="B103">
        <v>14.69</v>
      </c>
      <c r="C103">
        <v>24.49</v>
      </c>
      <c r="D103" t="str">
        <f t="shared" si="7"/>
        <v>14.69+24.49i</v>
      </c>
      <c r="E103" t="str">
        <f t="shared" si="13"/>
        <v>50</v>
      </c>
      <c r="F103" t="str">
        <f t="shared" si="8"/>
        <v>-35.31+24.49i</v>
      </c>
      <c r="G103" t="str">
        <f t="shared" si="9"/>
        <v>64.69+24.49i</v>
      </c>
      <c r="H103" t="str">
        <f t="shared" si="10"/>
        <v>-0.352058525302723+0.511855206131762i</v>
      </c>
      <c r="I103">
        <f t="shared" si="11"/>
        <v>0.62124146455506069</v>
      </c>
      <c r="J103">
        <f t="shared" si="12"/>
        <v>4.2804090544138846</v>
      </c>
    </row>
    <row r="104" spans="1:10">
      <c r="A104">
        <v>76.5</v>
      </c>
      <c r="B104">
        <v>14.72</v>
      </c>
      <c r="C104">
        <v>25.19</v>
      </c>
      <c r="D104" t="str">
        <f t="shared" si="7"/>
        <v>14.72+25.19i</v>
      </c>
      <c r="E104" t="str">
        <f t="shared" si="13"/>
        <v>50</v>
      </c>
      <c r="F104" t="str">
        <f t="shared" si="8"/>
        <v>-35.28+25.19i</v>
      </c>
      <c r="G104" t="str">
        <f t="shared" si="9"/>
        <v>64.72+25.19i</v>
      </c>
      <c r="H104" t="str">
        <f t="shared" si="10"/>
        <v>-0.341843701954371+0.522265804268087i</v>
      </c>
      <c r="I104">
        <f t="shared" si="11"/>
        <v>0.62419443034495314</v>
      </c>
      <c r="J104">
        <f t="shared" si="12"/>
        <v>4.321900901670527</v>
      </c>
    </row>
    <row r="105" spans="1:10">
      <c r="A105">
        <v>77.25</v>
      </c>
      <c r="B105">
        <v>14.76</v>
      </c>
      <c r="C105">
        <v>25.89</v>
      </c>
      <c r="D105" t="str">
        <f t="shared" si="7"/>
        <v>14.76+25.89i</v>
      </c>
      <c r="E105" t="str">
        <f t="shared" si="13"/>
        <v>50</v>
      </c>
      <c r="F105" t="str">
        <f t="shared" si="8"/>
        <v>-35.24+25.89i</v>
      </c>
      <c r="G105" t="str">
        <f t="shared" si="9"/>
        <v>64.76+25.89i</v>
      </c>
      <c r="H105" t="str">
        <f t="shared" si="10"/>
        <v>-0.331373497818128+0.532261579038162i</v>
      </c>
      <c r="I105">
        <f t="shared" si="11"/>
        <v>0.62698547317814191</v>
      </c>
      <c r="J105">
        <f t="shared" si="12"/>
        <v>4.3617214778210158</v>
      </c>
    </row>
    <row r="106" spans="1:10">
      <c r="A106">
        <v>78</v>
      </c>
      <c r="B106">
        <v>14.8</v>
      </c>
      <c r="C106">
        <v>26.6</v>
      </c>
      <c r="D106" t="str">
        <f t="shared" si="7"/>
        <v>14.8+26.6i</v>
      </c>
      <c r="E106" t="str">
        <f t="shared" si="13"/>
        <v>50</v>
      </c>
      <c r="F106" t="str">
        <f t="shared" si="8"/>
        <v>-35.2+26.6i</v>
      </c>
      <c r="G106" t="str">
        <f t="shared" si="9"/>
        <v>64.8+26.6i</v>
      </c>
      <c r="H106" t="str">
        <f t="shared" si="10"/>
        <v>-0.320670117800514+0.542126931072433i</v>
      </c>
      <c r="I106">
        <f t="shared" si="11"/>
        <v>0.6298658062192376</v>
      </c>
      <c r="J106">
        <f t="shared" si="12"/>
        <v>4.4034456518887275</v>
      </c>
    </row>
    <row r="107" spans="1:10">
      <c r="A107">
        <v>78.75</v>
      </c>
      <c r="B107">
        <v>14.85</v>
      </c>
      <c r="C107">
        <v>27.33</v>
      </c>
      <c r="D107" t="str">
        <f t="shared" si="7"/>
        <v>14.85+27.33i</v>
      </c>
      <c r="E107" t="str">
        <f t="shared" si="13"/>
        <v>50</v>
      </c>
      <c r="F107" t="str">
        <f t="shared" si="8"/>
        <v>-35.15+27.33i</v>
      </c>
      <c r="G107" t="str">
        <f t="shared" si="9"/>
        <v>64.85+27.33i</v>
      </c>
      <c r="H107" t="str">
        <f t="shared" si="10"/>
        <v>-0.309452526883959+0.551847919194119i</v>
      </c>
      <c r="I107">
        <f t="shared" si="11"/>
        <v>0.63269028150726825</v>
      </c>
      <c r="J107">
        <f t="shared" si="12"/>
        <v>4.4449961416949977</v>
      </c>
    </row>
    <row r="108" spans="1:10">
      <c r="A108">
        <v>79.5</v>
      </c>
      <c r="B108">
        <v>14.9</v>
      </c>
      <c r="C108">
        <v>28.06</v>
      </c>
      <c r="D108" t="str">
        <f t="shared" si="7"/>
        <v>14.9+28.06i</v>
      </c>
      <c r="E108" t="str">
        <f t="shared" si="13"/>
        <v>50</v>
      </c>
      <c r="F108" t="str">
        <f t="shared" si="8"/>
        <v>-35.1+28.06i</v>
      </c>
      <c r="G108" t="str">
        <f t="shared" si="9"/>
        <v>64.9+28.06i</v>
      </c>
      <c r="H108" t="str">
        <f t="shared" si="10"/>
        <v>-0.298162633814764+0.561270315945182i</v>
      </c>
      <c r="I108">
        <f t="shared" si="11"/>
        <v>0.63555119680837779</v>
      </c>
      <c r="J108">
        <f t="shared" si="12"/>
        <v>4.4877392448135636</v>
      </c>
    </row>
    <row r="109" spans="1:10">
      <c r="A109">
        <v>80.25</v>
      </c>
      <c r="B109">
        <v>14.98</v>
      </c>
      <c r="C109">
        <v>28.81</v>
      </c>
      <c r="D109" t="str">
        <f t="shared" si="7"/>
        <v>14.98+28.81i</v>
      </c>
      <c r="E109" t="str">
        <f t="shared" si="13"/>
        <v>50</v>
      </c>
      <c r="F109" t="str">
        <f t="shared" si="8"/>
        <v>-35.02+28.81i</v>
      </c>
      <c r="G109" t="str">
        <f t="shared" si="9"/>
        <v>64.98+28.81i</v>
      </c>
      <c r="H109" t="str">
        <f t="shared" si="10"/>
        <v>-0.286117247063856+0.570222189718524i</v>
      </c>
      <c r="I109">
        <f t="shared" si="11"/>
        <v>0.63797838890889402</v>
      </c>
      <c r="J109">
        <f t="shared" si="12"/>
        <v>4.5245320686026176</v>
      </c>
    </row>
    <row r="110" spans="1:10">
      <c r="A110">
        <v>81</v>
      </c>
      <c r="B110">
        <v>15.04</v>
      </c>
      <c r="C110">
        <v>29.56</v>
      </c>
      <c r="D110" t="str">
        <f t="shared" si="7"/>
        <v>15.04+29.56i</v>
      </c>
      <c r="E110" t="str">
        <f t="shared" si="13"/>
        <v>50</v>
      </c>
      <c r="F110" t="str">
        <f t="shared" si="8"/>
        <v>-34.96+29.56i</v>
      </c>
      <c r="G110" t="str">
        <f t="shared" si="9"/>
        <v>65.04+29.56i</v>
      </c>
      <c r="H110" t="str">
        <f t="shared" si="10"/>
        <v>-0.274295869243764+0.579154149674749i</v>
      </c>
      <c r="I110">
        <f t="shared" si="11"/>
        <v>0.64082583669018345</v>
      </c>
      <c r="J110">
        <f t="shared" si="12"/>
        <v>4.5683292516640162</v>
      </c>
    </row>
    <row r="111" spans="1:10">
      <c r="A111">
        <v>81.75</v>
      </c>
      <c r="B111">
        <v>15.12</v>
      </c>
      <c r="C111">
        <v>30.33</v>
      </c>
      <c r="D111" t="str">
        <f t="shared" si="7"/>
        <v>15.12+30.33i</v>
      </c>
      <c r="E111" t="str">
        <f t="shared" si="13"/>
        <v>50</v>
      </c>
      <c r="F111" t="str">
        <f t="shared" si="8"/>
        <v>-34.88+30.33i</v>
      </c>
      <c r="G111" t="str">
        <f t="shared" si="9"/>
        <v>65.12+30.33i</v>
      </c>
      <c r="H111" t="str">
        <f t="shared" si="10"/>
        <v>-0.261887529894497+0.587731093085075i</v>
      </c>
      <c r="I111">
        <f t="shared" si="11"/>
        <v>0.6434383545400586</v>
      </c>
      <c r="J111">
        <f t="shared" si="12"/>
        <v>4.609128254442874</v>
      </c>
    </row>
    <row r="112" spans="1:10">
      <c r="A112">
        <v>82.5</v>
      </c>
      <c r="B112">
        <v>15.19</v>
      </c>
      <c r="C112">
        <v>31.1</v>
      </c>
      <c r="D112" t="str">
        <f t="shared" si="7"/>
        <v>15.19+31.1i</v>
      </c>
      <c r="E112" t="str">
        <f t="shared" si="13"/>
        <v>50</v>
      </c>
      <c r="F112" t="str">
        <f t="shared" si="8"/>
        <v>-34.81+31.1i</v>
      </c>
      <c r="G112" t="str">
        <f t="shared" si="9"/>
        <v>65.19+31.1i</v>
      </c>
      <c r="H112" t="str">
        <f t="shared" si="10"/>
        <v>-0.249581627841622+0.596134201961565i</v>
      </c>
      <c r="I112">
        <f t="shared" si="11"/>
        <v>0.64627159592885242</v>
      </c>
      <c r="J112">
        <f t="shared" si="12"/>
        <v>4.6540554193033588</v>
      </c>
    </row>
    <row r="113" spans="1:10">
      <c r="A113">
        <v>83.25</v>
      </c>
      <c r="B113">
        <v>15.28</v>
      </c>
      <c r="C113">
        <v>31.86</v>
      </c>
      <c r="D113" t="str">
        <f t="shared" si="7"/>
        <v>15.28+31.86i</v>
      </c>
      <c r="E113" t="str">
        <f t="shared" si="13"/>
        <v>50</v>
      </c>
      <c r="F113" t="str">
        <f t="shared" si="8"/>
        <v>-34.72+31.86i</v>
      </c>
      <c r="G113" t="str">
        <f t="shared" si="9"/>
        <v>65.28+31.86i</v>
      </c>
      <c r="H113" t="str">
        <f t="shared" si="10"/>
        <v>-0.23717482940519+0.603804994865952i</v>
      </c>
      <c r="I113">
        <f t="shared" si="11"/>
        <v>0.64871594055368587</v>
      </c>
      <c r="J113">
        <f t="shared" si="12"/>
        <v>4.6933981096448099</v>
      </c>
    </row>
    <row r="114" spans="1:10">
      <c r="A114">
        <v>84</v>
      </c>
      <c r="B114">
        <v>15.36</v>
      </c>
      <c r="C114">
        <v>32.67</v>
      </c>
      <c r="D114" t="str">
        <f t="shared" si="7"/>
        <v>15.36+32.67i</v>
      </c>
      <c r="E114" t="str">
        <f t="shared" si="13"/>
        <v>50</v>
      </c>
      <c r="F114" t="str">
        <f t="shared" si="8"/>
        <v>-34.64+32.67i</v>
      </c>
      <c r="G114" t="str">
        <f t="shared" si="9"/>
        <v>65.36+32.67i</v>
      </c>
      <c r="H114" t="str">
        <f t="shared" si="10"/>
        <v>-0.224140018693607+0.611882717422279i</v>
      </c>
      <c r="I114">
        <f t="shared" si="11"/>
        <v>0.65164346682832863</v>
      </c>
      <c r="J114">
        <f t="shared" si="12"/>
        <v>4.7412444135629075</v>
      </c>
    </row>
    <row r="115" spans="1:10">
      <c r="A115">
        <v>84.75</v>
      </c>
      <c r="B115">
        <v>15.48</v>
      </c>
      <c r="C115">
        <v>33.47</v>
      </c>
      <c r="D115" t="str">
        <f t="shared" si="7"/>
        <v>15.48+33.47i</v>
      </c>
      <c r="E115" t="str">
        <f t="shared" si="13"/>
        <v>50</v>
      </c>
      <c r="F115" t="str">
        <f t="shared" si="8"/>
        <v>-34.52+33.47i</v>
      </c>
      <c r="G115" t="str">
        <f t="shared" si="9"/>
        <v>65.48+33.47i</v>
      </c>
      <c r="H115" t="str">
        <f t="shared" si="10"/>
        <v>-0.210827631937173+0.618912657925125i</v>
      </c>
      <c r="I115">
        <f t="shared" si="11"/>
        <v>0.65383573512632276</v>
      </c>
      <c r="J115">
        <f t="shared" si="12"/>
        <v>4.7776038804289716</v>
      </c>
    </row>
    <row r="116" spans="1:10">
      <c r="A116">
        <v>85.5</v>
      </c>
      <c r="B116">
        <v>15.6</v>
      </c>
      <c r="C116">
        <v>34.26</v>
      </c>
      <c r="D116" t="str">
        <f t="shared" si="7"/>
        <v>15.6+34.26i</v>
      </c>
      <c r="E116" t="str">
        <f t="shared" si="13"/>
        <v>50</v>
      </c>
      <c r="F116" t="str">
        <f t="shared" si="8"/>
        <v>-34.4+34.26i</v>
      </c>
      <c r="G116" t="str">
        <f t="shared" si="9"/>
        <v>65.6+34.26i</v>
      </c>
      <c r="H116" t="str">
        <f t="shared" si="10"/>
        <v>-0.197712456844923+0.625512633711998i</v>
      </c>
      <c r="I116">
        <f t="shared" si="11"/>
        <v>0.65601544991332006</v>
      </c>
      <c r="J116">
        <f t="shared" si="12"/>
        <v>4.8142146195113247</v>
      </c>
    </row>
    <row r="117" spans="1:10">
      <c r="A117">
        <v>86.25</v>
      </c>
      <c r="B117">
        <v>15.69</v>
      </c>
      <c r="C117">
        <v>35.1</v>
      </c>
      <c r="D117" t="str">
        <f t="shared" si="7"/>
        <v>15.69+35.1i</v>
      </c>
      <c r="E117" t="str">
        <f t="shared" si="13"/>
        <v>50</v>
      </c>
      <c r="F117" t="str">
        <f t="shared" si="8"/>
        <v>-34.31+35.1i</v>
      </c>
      <c r="G117" t="str">
        <f t="shared" si="9"/>
        <v>65.69+35.1i</v>
      </c>
      <c r="H117" t="str">
        <f t="shared" si="10"/>
        <v>-0.184204005703+0.632753244027634i</v>
      </c>
      <c r="I117">
        <f t="shared" si="11"/>
        <v>0.659020321040653</v>
      </c>
      <c r="J117">
        <f t="shared" si="12"/>
        <v>4.8654521762232301</v>
      </c>
    </row>
    <row r="118" spans="1:10">
      <c r="A118">
        <v>87</v>
      </c>
      <c r="B118">
        <v>15.81</v>
      </c>
      <c r="C118">
        <v>35.92</v>
      </c>
      <c r="D118" t="str">
        <f t="shared" si="7"/>
        <v>15.81+35.92i</v>
      </c>
      <c r="E118" t="str">
        <f t="shared" si="13"/>
        <v>50</v>
      </c>
      <c r="F118" t="str">
        <f t="shared" si="8"/>
        <v>-34.19+35.92i</v>
      </c>
      <c r="G118" t="str">
        <f t="shared" si="9"/>
        <v>65.81+35.92i</v>
      </c>
      <c r="H118" t="str">
        <f t="shared" si="10"/>
        <v>-0.170745939147362+0.639009179975281i</v>
      </c>
      <c r="I118">
        <f t="shared" si="11"/>
        <v>0.66142793094032215</v>
      </c>
      <c r="J118">
        <f t="shared" si="12"/>
        <v>4.9071618209813792</v>
      </c>
    </row>
    <row r="119" spans="1:10">
      <c r="A119">
        <v>87.75</v>
      </c>
      <c r="B119">
        <v>15.97</v>
      </c>
      <c r="C119">
        <v>36.79</v>
      </c>
      <c r="D119" t="str">
        <f t="shared" si="7"/>
        <v>15.97+36.79i</v>
      </c>
      <c r="E119" t="str">
        <f t="shared" si="13"/>
        <v>50</v>
      </c>
      <c r="F119" t="str">
        <f t="shared" si="8"/>
        <v>-34.03+36.79i</v>
      </c>
      <c r="G119" t="str">
        <f t="shared" si="9"/>
        <v>65.97+36.79i</v>
      </c>
      <c r="H119" t="str">
        <f t="shared" si="10"/>
        <v>-0.156243619145936+0.644811319514613i</v>
      </c>
      <c r="I119">
        <f t="shared" si="11"/>
        <v>0.66347095362042541</v>
      </c>
      <c r="J119">
        <f t="shared" si="12"/>
        <v>4.9430234076858239</v>
      </c>
    </row>
    <row r="120" spans="1:10">
      <c r="A120">
        <v>88.5</v>
      </c>
      <c r="B120">
        <v>16.09</v>
      </c>
      <c r="C120">
        <v>37.64</v>
      </c>
      <c r="D120" t="str">
        <f t="shared" si="7"/>
        <v>16.09+37.64i</v>
      </c>
      <c r="E120" t="str">
        <f t="shared" si="13"/>
        <v>50</v>
      </c>
      <c r="F120" t="str">
        <f t="shared" si="8"/>
        <v>-33.91+37.64i</v>
      </c>
      <c r="G120" t="str">
        <f t="shared" si="9"/>
        <v>66.09+37.64i</v>
      </c>
      <c r="H120" t="str">
        <f t="shared" si="10"/>
        <v>-0.142504940266388+0.650686729484443i</v>
      </c>
      <c r="I120">
        <f t="shared" si="11"/>
        <v>0.66610875833266703</v>
      </c>
      <c r="J120">
        <f t="shared" si="12"/>
        <v>4.9899744300351161</v>
      </c>
    </row>
    <row r="121" spans="1:10">
      <c r="A121">
        <v>89.25</v>
      </c>
      <c r="B121">
        <v>16.239999999999998</v>
      </c>
      <c r="C121">
        <v>38.520000000000003</v>
      </c>
      <c r="D121" t="str">
        <f t="shared" si="7"/>
        <v>16.24+38.52i</v>
      </c>
      <c r="E121" t="str">
        <f t="shared" si="13"/>
        <v>50</v>
      </c>
      <c r="F121" t="str">
        <f t="shared" si="8"/>
        <v>-33.76+38.52i</v>
      </c>
      <c r="G121" t="str">
        <f t="shared" si="9"/>
        <v>66.24+38.52i</v>
      </c>
      <c r="H121" t="str">
        <f t="shared" si="10"/>
        <v>-0.12815607794087+0.656047284454745i</v>
      </c>
      <c r="I121">
        <f t="shared" si="11"/>
        <v>0.66844746970396374</v>
      </c>
      <c r="J121">
        <f t="shared" si="12"/>
        <v>5.0322266224728915</v>
      </c>
    </row>
    <row r="122" spans="1:10">
      <c r="A122">
        <v>90</v>
      </c>
      <c r="B122">
        <v>16.41</v>
      </c>
      <c r="C122">
        <v>39.409999999999997</v>
      </c>
      <c r="D122" t="str">
        <f t="shared" si="7"/>
        <v>16.41+39.41i</v>
      </c>
      <c r="E122" t="str">
        <f t="shared" si="13"/>
        <v>50</v>
      </c>
      <c r="F122" t="str">
        <f t="shared" si="8"/>
        <v>-33.59+39.41i</v>
      </c>
      <c r="G122" t="str">
        <f t="shared" si="9"/>
        <v>66.41+39.41i</v>
      </c>
      <c r="H122" t="str">
        <f t="shared" si="10"/>
        <v>-0.113619694631763+0.660860595775302i</v>
      </c>
      <c r="I122">
        <f t="shared" si="11"/>
        <v>0.67055660615394896</v>
      </c>
      <c r="J122">
        <f t="shared" si="12"/>
        <v>5.0708456668419348</v>
      </c>
    </row>
    <row r="123" spans="1:10">
      <c r="A123">
        <v>90.75</v>
      </c>
      <c r="B123">
        <v>16.55</v>
      </c>
      <c r="C123">
        <v>40.299999999999997</v>
      </c>
      <c r="D123" t="str">
        <f t="shared" si="7"/>
        <v>16.55+40.3i</v>
      </c>
      <c r="E123" t="str">
        <f t="shared" si="13"/>
        <v>50</v>
      </c>
      <c r="F123" t="str">
        <f t="shared" si="8"/>
        <v>-33.45+40.3i</v>
      </c>
      <c r="G123" t="str">
        <f t="shared" si="9"/>
        <v>66.55+40.3i</v>
      </c>
      <c r="H123" t="str">
        <f t="shared" si="10"/>
        <v>-0.0994561780805115+0.665786385824863i</v>
      </c>
      <c r="I123">
        <f t="shared" si="11"/>
        <v>0.67317385786148565</v>
      </c>
      <c r="J123">
        <f t="shared" si="12"/>
        <v>5.1194615183272782</v>
      </c>
    </row>
    <row r="124" spans="1:10">
      <c r="A124">
        <v>91.5</v>
      </c>
      <c r="B124">
        <v>16.73</v>
      </c>
      <c r="C124">
        <v>41.25</v>
      </c>
      <c r="D124" t="str">
        <f t="shared" si="7"/>
        <v>16.73+41.25i</v>
      </c>
      <c r="E124" t="str">
        <f t="shared" si="13"/>
        <v>50</v>
      </c>
      <c r="F124" t="str">
        <f t="shared" si="8"/>
        <v>-33.27+41.25i</v>
      </c>
      <c r="G124" t="str">
        <f t="shared" si="9"/>
        <v>66.73+41.25i</v>
      </c>
      <c r="H124" t="str">
        <f t="shared" si="10"/>
        <v>-0.0842551560289153+0.670246143956133i</v>
      </c>
      <c r="I124">
        <f t="shared" si="11"/>
        <v>0.67552115052418771</v>
      </c>
      <c r="J124">
        <f t="shared" si="12"/>
        <v>5.16372994181578</v>
      </c>
    </row>
    <row r="125" spans="1:10">
      <c r="A125">
        <v>92.25</v>
      </c>
      <c r="B125">
        <v>16.87</v>
      </c>
      <c r="C125">
        <v>42.2</v>
      </c>
      <c r="D125" t="str">
        <f t="shared" si="7"/>
        <v>16.87+42.2i</v>
      </c>
      <c r="E125" t="str">
        <f t="shared" si="13"/>
        <v>50</v>
      </c>
      <c r="F125" t="str">
        <f t="shared" si="8"/>
        <v>-33.13+42.2i</v>
      </c>
      <c r="G125" t="str">
        <f t="shared" si="9"/>
        <v>66.87+42.2i</v>
      </c>
      <c r="H125" t="str">
        <f t="shared" si="10"/>
        <v>-0.0695029965036513+0.67493683942656i</v>
      </c>
      <c r="I125">
        <f t="shared" si="11"/>
        <v>0.67850600862343191</v>
      </c>
      <c r="J125">
        <f t="shared" si="12"/>
        <v>5.2209560789501239</v>
      </c>
    </row>
    <row r="126" spans="1:10">
      <c r="A126">
        <v>93</v>
      </c>
      <c r="B126">
        <v>17.12</v>
      </c>
      <c r="C126">
        <v>43.11</v>
      </c>
      <c r="D126" t="str">
        <f t="shared" si="7"/>
        <v>17.12+43.11i</v>
      </c>
      <c r="E126" t="str">
        <f t="shared" si="13"/>
        <v>50</v>
      </c>
      <c r="F126" t="str">
        <f t="shared" si="8"/>
        <v>-32.88+43.11i</v>
      </c>
      <c r="G126" t="str">
        <f t="shared" si="9"/>
        <v>67.12+43.11i</v>
      </c>
      <c r="H126" t="str">
        <f t="shared" si="10"/>
        <v>-0.0547544368397817+0.677450294579306i</v>
      </c>
      <c r="I126">
        <f t="shared" si="11"/>
        <v>0.67965943676169915</v>
      </c>
      <c r="J126">
        <f t="shared" si="12"/>
        <v>5.2433554457860003</v>
      </c>
    </row>
    <row r="127" spans="1:10">
      <c r="A127">
        <v>93.75</v>
      </c>
      <c r="B127">
        <v>17.32</v>
      </c>
      <c r="C127">
        <v>44.1</v>
      </c>
      <c r="D127" t="str">
        <f t="shared" si="7"/>
        <v>17.32+44.1i</v>
      </c>
      <c r="E127" t="str">
        <f t="shared" si="13"/>
        <v>50</v>
      </c>
      <c r="F127" t="str">
        <f t="shared" si="8"/>
        <v>-32.68+44.1i</v>
      </c>
      <c r="G127" t="str">
        <f t="shared" si="9"/>
        <v>67.32+44.1i</v>
      </c>
      <c r="H127" t="str">
        <f t="shared" si="10"/>
        <v>-0.0394033935687053+0.680892597391264i</v>
      </c>
      <c r="I127">
        <f t="shared" si="11"/>
        <v>0.68203178562802491</v>
      </c>
      <c r="J127">
        <f t="shared" si="12"/>
        <v>5.2899368855161732</v>
      </c>
    </row>
    <row r="128" spans="1:10">
      <c r="A128">
        <v>94.5</v>
      </c>
      <c r="B128">
        <v>17.54</v>
      </c>
      <c r="C128">
        <v>45.08</v>
      </c>
      <c r="D128" t="str">
        <f t="shared" si="7"/>
        <v>17.54+45.08i</v>
      </c>
      <c r="E128" t="str">
        <f t="shared" si="13"/>
        <v>50</v>
      </c>
      <c r="F128" t="str">
        <f t="shared" si="8"/>
        <v>-32.46+45.08i</v>
      </c>
      <c r="G128" t="str">
        <f t="shared" si="9"/>
        <v>67.54+45.08i</v>
      </c>
      <c r="H128" t="str">
        <f t="shared" si="10"/>
        <v>-0.0242865405958091+0.68366652724399i</v>
      </c>
      <c r="I128">
        <f t="shared" si="11"/>
        <v>0.68409776825244006</v>
      </c>
      <c r="J128">
        <f t="shared" si="12"/>
        <v>5.3310727149221799</v>
      </c>
    </row>
    <row r="129" spans="1:10">
      <c r="A129">
        <v>95.25</v>
      </c>
      <c r="B129">
        <v>17.78</v>
      </c>
      <c r="C129">
        <v>46.03</v>
      </c>
      <c r="D129" t="str">
        <f t="shared" si="7"/>
        <v>17.78+46.03i</v>
      </c>
      <c r="E129" t="str">
        <f t="shared" si="13"/>
        <v>50</v>
      </c>
      <c r="F129" t="str">
        <f t="shared" si="8"/>
        <v>-32.22+46.03i</v>
      </c>
      <c r="G129" t="str">
        <f t="shared" si="9"/>
        <v>67.78+46.03i</v>
      </c>
      <c r="H129" t="str">
        <f t="shared" si="10"/>
        <v>-0.0096993555368178+0.685695800167597i</v>
      </c>
      <c r="I129">
        <f t="shared" si="11"/>
        <v>0.68576439676124246</v>
      </c>
      <c r="J129">
        <f t="shared" si="12"/>
        <v>5.3646511706071429</v>
      </c>
    </row>
    <row r="130" spans="1:10">
      <c r="A130">
        <v>96</v>
      </c>
      <c r="B130">
        <v>18.010000000000002</v>
      </c>
      <c r="C130">
        <v>47.07</v>
      </c>
      <c r="D130" t="str">
        <f t="shared" si="7"/>
        <v>18.01+47.07i</v>
      </c>
      <c r="E130" t="str">
        <f t="shared" si="13"/>
        <v>50</v>
      </c>
      <c r="F130" t="str">
        <f t="shared" si="8"/>
        <v>-31.99+47.07i</v>
      </c>
      <c r="G130" t="str">
        <f t="shared" si="9"/>
        <v>68.01+47.07i</v>
      </c>
      <c r="H130" t="str">
        <f t="shared" si="10"/>
        <v>0.00583910556217011+0.68806283342433i</v>
      </c>
      <c r="I130">
        <f t="shared" si="11"/>
        <v>0.68808760917028833</v>
      </c>
      <c r="J130">
        <f t="shared" si="12"/>
        <v>5.4120569070046933</v>
      </c>
    </row>
    <row r="131" spans="1:10">
      <c r="A131">
        <v>96.75</v>
      </c>
      <c r="B131">
        <v>18.21</v>
      </c>
      <c r="C131">
        <v>48.15</v>
      </c>
      <c r="D131" t="str">
        <f t="shared" ref="D131:D194" si="14">COMPLEX(B131,C131)</f>
        <v>18.21+48.15i</v>
      </c>
      <c r="E131" t="str">
        <f t="shared" si="13"/>
        <v>50</v>
      </c>
      <c r="F131" t="str">
        <f t="shared" ref="F131:F194" si="15">IMSUB(D131,E131)</f>
        <v>-31.79+48.15i</v>
      </c>
      <c r="G131" t="str">
        <f t="shared" ref="G131:G194" si="16">IMSUM(D131,E131)</f>
        <v>68.21+48.15i</v>
      </c>
      <c r="H131" t="str">
        <f t="shared" ref="H131:H194" si="17">IMDIV(F131,G131)</f>
        <v>0.0215214499396689+0.690716056082758i</v>
      </c>
      <c r="I131">
        <f t="shared" ref="I131:I194" si="18">IMABS(H131)</f>
        <v>0.69105125926954603</v>
      </c>
      <c r="J131">
        <f t="shared" ref="J131:J194" si="19">(1+I131)/(1-I131)</f>
        <v>5.4735657937020825</v>
      </c>
    </row>
    <row r="132" spans="1:10">
      <c r="A132">
        <v>97.5</v>
      </c>
      <c r="B132">
        <v>18.45</v>
      </c>
      <c r="C132">
        <v>49.22</v>
      </c>
      <c r="D132" t="str">
        <f t="shared" si="14"/>
        <v>18.45+49.22i</v>
      </c>
      <c r="E132" t="str">
        <f t="shared" ref="E132:E195" si="20">COMPLEX(50,0)</f>
        <v>50</v>
      </c>
      <c r="F132" t="str">
        <f t="shared" si="15"/>
        <v>-31.55+49.22i</v>
      </c>
      <c r="G132" t="str">
        <f t="shared" si="16"/>
        <v>68.45+49.22i</v>
      </c>
      <c r="H132" t="str">
        <f t="shared" si="17"/>
        <v>0.0370020394875871+0.692458139027333i</v>
      </c>
      <c r="I132">
        <f t="shared" si="18"/>
        <v>0.69344605070000809</v>
      </c>
      <c r="J132">
        <f t="shared" si="19"/>
        <v>5.5241371202913827</v>
      </c>
    </row>
    <row r="133" spans="1:10">
      <c r="A133">
        <v>98.25</v>
      </c>
      <c r="B133">
        <v>18.78</v>
      </c>
      <c r="C133">
        <v>50.27</v>
      </c>
      <c r="D133" t="str">
        <f t="shared" si="14"/>
        <v>18.78+50.27i</v>
      </c>
      <c r="E133" t="str">
        <f t="shared" si="20"/>
        <v>50</v>
      </c>
      <c r="F133" t="str">
        <f t="shared" si="15"/>
        <v>-31.22+50.27i</v>
      </c>
      <c r="G133" t="str">
        <f t="shared" si="16"/>
        <v>68.78+50.27i</v>
      </c>
      <c r="H133" t="str">
        <f t="shared" si="17"/>
        <v>0.052324853946354+0.692637824834498i</v>
      </c>
      <c r="I133">
        <f t="shared" si="18"/>
        <v>0.69461143579124296</v>
      </c>
      <c r="J133">
        <f t="shared" si="19"/>
        <v>5.549033704591646</v>
      </c>
    </row>
    <row r="134" spans="1:10">
      <c r="A134">
        <v>99</v>
      </c>
      <c r="B134">
        <v>19.02</v>
      </c>
      <c r="C134">
        <v>51.36</v>
      </c>
      <c r="D134" t="str">
        <f t="shared" si="14"/>
        <v>19.02+51.36i</v>
      </c>
      <c r="E134" t="str">
        <f t="shared" si="20"/>
        <v>50</v>
      </c>
      <c r="F134" t="str">
        <f t="shared" si="15"/>
        <v>-30.98+51.36i</v>
      </c>
      <c r="G134" t="str">
        <f t="shared" si="16"/>
        <v>69.02+51.36i</v>
      </c>
      <c r="H134" t="str">
        <f t="shared" si="17"/>
        <v>0.0675001790151062+0.693903083248104i</v>
      </c>
      <c r="I134">
        <f t="shared" si="18"/>
        <v>0.69717842989316348</v>
      </c>
      <c r="J134">
        <f t="shared" si="19"/>
        <v>5.6045493367410808</v>
      </c>
    </row>
    <row r="135" spans="1:10">
      <c r="A135">
        <v>99.75</v>
      </c>
      <c r="B135">
        <v>19.34</v>
      </c>
      <c r="C135">
        <v>52.48</v>
      </c>
      <c r="D135" t="str">
        <f t="shared" si="14"/>
        <v>19.34+52.48i</v>
      </c>
      <c r="E135" t="str">
        <f t="shared" si="20"/>
        <v>50</v>
      </c>
      <c r="F135" t="str">
        <f t="shared" si="15"/>
        <v>-30.66+52.48i</v>
      </c>
      <c r="G135" t="str">
        <f t="shared" si="16"/>
        <v>69.34+52.48i</v>
      </c>
      <c r="H135" t="str">
        <f t="shared" si="17"/>
        <v>0.0830693664503888+0.693979227699504i</v>
      </c>
      <c r="I135">
        <f t="shared" si="18"/>
        <v>0.69893325011825636</v>
      </c>
      <c r="J135">
        <f t="shared" si="19"/>
        <v>5.6430451080552144</v>
      </c>
    </row>
    <row r="136" spans="1:10">
      <c r="A136">
        <v>100.5</v>
      </c>
      <c r="B136">
        <v>19.649999999999999</v>
      </c>
      <c r="C136">
        <v>53.62</v>
      </c>
      <c r="D136" t="str">
        <f t="shared" si="14"/>
        <v>19.65+53.62i</v>
      </c>
      <c r="E136" t="str">
        <f t="shared" si="20"/>
        <v>50</v>
      </c>
      <c r="F136" t="str">
        <f t="shared" si="15"/>
        <v>-30.35+53.62i</v>
      </c>
      <c r="G136" t="str">
        <f t="shared" si="16"/>
        <v>69.65+53.62i</v>
      </c>
      <c r="H136" t="str">
        <f t="shared" si="17"/>
        <v>0.0985250510828254+0.693999809920157i</v>
      </c>
      <c r="I136">
        <f t="shared" si="18"/>
        <v>0.70095857356914282</v>
      </c>
      <c r="J136">
        <f t="shared" si="19"/>
        <v>5.6880365836618614</v>
      </c>
    </row>
    <row r="137" spans="1:10">
      <c r="A137">
        <v>101.25</v>
      </c>
      <c r="B137">
        <v>20</v>
      </c>
      <c r="C137">
        <v>54.77</v>
      </c>
      <c r="D137" t="str">
        <f t="shared" si="14"/>
        <v>20+54.77i</v>
      </c>
      <c r="E137" t="str">
        <f t="shared" si="20"/>
        <v>50</v>
      </c>
      <c r="F137" t="str">
        <f t="shared" si="15"/>
        <v>-30+54.77i</v>
      </c>
      <c r="G137" t="str">
        <f t="shared" si="16"/>
        <v>70+54.77i</v>
      </c>
      <c r="H137" t="str">
        <f t="shared" si="17"/>
        <v>0.11389633465624+0.693312825012539i</v>
      </c>
      <c r="I137">
        <f t="shared" si="18"/>
        <v>0.70260589833490139</v>
      </c>
      <c r="J137">
        <f t="shared" si="19"/>
        <v>5.7250829414641169</v>
      </c>
    </row>
    <row r="138" spans="1:10">
      <c r="A138">
        <v>102</v>
      </c>
      <c r="B138">
        <v>20.329999999999998</v>
      </c>
      <c r="C138">
        <v>55.99</v>
      </c>
      <c r="D138" t="str">
        <f t="shared" si="14"/>
        <v>20.33+55.99i</v>
      </c>
      <c r="E138" t="str">
        <f t="shared" si="20"/>
        <v>50</v>
      </c>
      <c r="F138" t="str">
        <f t="shared" si="15"/>
        <v>-29.67+55.99i</v>
      </c>
      <c r="G138" t="str">
        <f t="shared" si="16"/>
        <v>70.33+55.99i</v>
      </c>
      <c r="H138" t="str">
        <f t="shared" si="17"/>
        <v>0.129707274511214+0.692843590219212i</v>
      </c>
      <c r="I138">
        <f t="shared" si="18"/>
        <v>0.70488028598406327</v>
      </c>
      <c r="J138">
        <f t="shared" si="19"/>
        <v>5.7769108772313267</v>
      </c>
    </row>
    <row r="139" spans="1:10">
      <c r="A139">
        <v>102.75</v>
      </c>
      <c r="B139">
        <v>20.68</v>
      </c>
      <c r="C139">
        <v>57.22</v>
      </c>
      <c r="D139" t="str">
        <f t="shared" si="14"/>
        <v>20.68+57.22i</v>
      </c>
      <c r="E139" t="str">
        <f t="shared" si="20"/>
        <v>50</v>
      </c>
      <c r="F139" t="str">
        <f t="shared" si="15"/>
        <v>-29.32+57.22i</v>
      </c>
      <c r="G139" t="str">
        <f t="shared" si="16"/>
        <v>70.68+57.22i</v>
      </c>
      <c r="H139" t="str">
        <f t="shared" si="17"/>
        <v>0.145322998980821+0.691915930932618i</v>
      </c>
      <c r="I139">
        <f t="shared" si="18"/>
        <v>0.70701232627948651</v>
      </c>
      <c r="J139">
        <f t="shared" si="19"/>
        <v>5.8262257404993703</v>
      </c>
    </row>
    <row r="140" spans="1:10">
      <c r="A140">
        <v>103.5</v>
      </c>
      <c r="B140">
        <v>21.05</v>
      </c>
      <c r="C140">
        <v>58.44</v>
      </c>
      <c r="D140" t="str">
        <f t="shared" si="14"/>
        <v>21.05+58.44i</v>
      </c>
      <c r="E140" t="str">
        <f t="shared" si="20"/>
        <v>50</v>
      </c>
      <c r="F140" t="str">
        <f t="shared" si="15"/>
        <v>-28.95+58.44i</v>
      </c>
      <c r="G140" t="str">
        <f t="shared" si="16"/>
        <v>71.05+58.44i</v>
      </c>
      <c r="H140" t="str">
        <f t="shared" si="17"/>
        <v>0.160496532803418+0.690507848317639i</v>
      </c>
      <c r="I140">
        <f t="shared" si="18"/>
        <v>0.70891482254934857</v>
      </c>
      <c r="J140">
        <f t="shared" si="19"/>
        <v>5.8708410971529679</v>
      </c>
    </row>
    <row r="141" spans="1:10">
      <c r="A141">
        <v>104.25</v>
      </c>
      <c r="B141">
        <v>21.47</v>
      </c>
      <c r="C141">
        <v>59.73</v>
      </c>
      <c r="D141" t="str">
        <f t="shared" si="14"/>
        <v>21.47+59.73i</v>
      </c>
      <c r="E141" t="str">
        <f t="shared" si="20"/>
        <v>50</v>
      </c>
      <c r="F141" t="str">
        <f t="shared" si="15"/>
        <v>-28.53+59.73i</v>
      </c>
      <c r="G141" t="str">
        <f t="shared" si="16"/>
        <v>71.47+59.73i</v>
      </c>
      <c r="H141" t="str">
        <f t="shared" si="17"/>
        <v>0.17619851589402+0.688479958663078i</v>
      </c>
      <c r="I141">
        <f t="shared" si="18"/>
        <v>0.71066910055522237</v>
      </c>
      <c r="J141">
        <f t="shared" si="19"/>
        <v>5.9125005446634802</v>
      </c>
    </row>
    <row r="142" spans="1:10">
      <c r="A142">
        <v>105</v>
      </c>
      <c r="B142">
        <v>21.89</v>
      </c>
      <c r="C142">
        <v>61</v>
      </c>
      <c r="D142" t="str">
        <f t="shared" si="14"/>
        <v>21.89+61i</v>
      </c>
      <c r="E142" t="str">
        <f t="shared" si="20"/>
        <v>50</v>
      </c>
      <c r="F142" t="str">
        <f t="shared" si="15"/>
        <v>-28.11+61i</v>
      </c>
      <c r="G142" t="str">
        <f t="shared" si="16"/>
        <v>71.89+61i</v>
      </c>
      <c r="H142" t="str">
        <f t="shared" si="17"/>
        <v>0.191263267363223+0.686228135913805i</v>
      </c>
      <c r="I142">
        <f t="shared" si="18"/>
        <v>0.71238380944698021</v>
      </c>
      <c r="J142">
        <f t="shared" si="19"/>
        <v>5.9537114588523679</v>
      </c>
    </row>
    <row r="143" spans="1:10">
      <c r="A143">
        <v>105.75</v>
      </c>
      <c r="B143">
        <v>22.31</v>
      </c>
      <c r="C143">
        <v>62.37</v>
      </c>
      <c r="D143" t="str">
        <f t="shared" si="14"/>
        <v>22.31+62.37i</v>
      </c>
      <c r="E143" t="str">
        <f t="shared" si="20"/>
        <v>50</v>
      </c>
      <c r="F143" t="str">
        <f t="shared" si="15"/>
        <v>-27.69+62.37i</v>
      </c>
      <c r="G143" t="str">
        <f t="shared" si="16"/>
        <v>72.31+62.37i</v>
      </c>
      <c r="H143" t="str">
        <f t="shared" si="17"/>
        <v>0.207018766710755+0.683975100542804i</v>
      </c>
      <c r="I143">
        <f t="shared" si="18"/>
        <v>0.71461787546420974</v>
      </c>
      <c r="J143">
        <f t="shared" si="19"/>
        <v>6.0081474207722367</v>
      </c>
    </row>
    <row r="144" spans="1:10">
      <c r="A144">
        <v>106.5</v>
      </c>
      <c r="B144">
        <v>22.79</v>
      </c>
      <c r="C144">
        <v>63.73</v>
      </c>
      <c r="D144" t="str">
        <f t="shared" si="14"/>
        <v>22.79+63.73i</v>
      </c>
      <c r="E144" t="str">
        <f t="shared" si="20"/>
        <v>50</v>
      </c>
      <c r="F144" t="str">
        <f t="shared" si="15"/>
        <v>-27.21+63.73i</v>
      </c>
      <c r="G144" t="str">
        <f t="shared" si="16"/>
        <v>72.79+63.73i</v>
      </c>
      <c r="H144" t="str">
        <f t="shared" si="17"/>
        <v>0.222320502031165+0.680883561004998i</v>
      </c>
      <c r="I144">
        <f t="shared" si="18"/>
        <v>0.71626030831691079</v>
      </c>
      <c r="J144">
        <f t="shared" si="19"/>
        <v>6.048714221603559</v>
      </c>
    </row>
    <row r="145" spans="1:10">
      <c r="A145">
        <v>107.25</v>
      </c>
      <c r="B145">
        <v>23.31</v>
      </c>
      <c r="C145">
        <v>65.16</v>
      </c>
      <c r="D145" t="str">
        <f t="shared" si="14"/>
        <v>23.31+65.16i</v>
      </c>
      <c r="E145" t="str">
        <f t="shared" si="20"/>
        <v>50</v>
      </c>
      <c r="F145" t="str">
        <f t="shared" si="15"/>
        <v>-26.69+65.16i</v>
      </c>
      <c r="G145" t="str">
        <f t="shared" si="16"/>
        <v>73.31+65.16i</v>
      </c>
      <c r="H145" t="str">
        <f t="shared" si="17"/>
        <v>0.237956181222648+0.677326084184044i</v>
      </c>
      <c r="I145">
        <f t="shared" si="18"/>
        <v>0.71790930381083407</v>
      </c>
      <c r="J145">
        <f t="shared" si="19"/>
        <v>6.089918338387271</v>
      </c>
    </row>
    <row r="146" spans="1:10">
      <c r="A146">
        <v>108</v>
      </c>
      <c r="B146">
        <v>23.85</v>
      </c>
      <c r="C146">
        <v>66.62</v>
      </c>
      <c r="D146" t="str">
        <f t="shared" si="14"/>
        <v>23.85+66.62i</v>
      </c>
      <c r="E146" t="str">
        <f t="shared" si="20"/>
        <v>50</v>
      </c>
      <c r="F146" t="str">
        <f t="shared" si="15"/>
        <v>-26.15+66.62i</v>
      </c>
      <c r="G146" t="str">
        <f t="shared" si="16"/>
        <v>73.85+66.62i</v>
      </c>
      <c r="H146" t="str">
        <f t="shared" si="17"/>
        <v>0.253440660496666+0.673470320889805i</v>
      </c>
      <c r="I146">
        <f t="shared" si="18"/>
        <v>0.71957935039327192</v>
      </c>
      <c r="J146">
        <f t="shared" si="19"/>
        <v>6.1321423825416259</v>
      </c>
    </row>
    <row r="147" spans="1:10">
      <c r="A147">
        <v>108.75</v>
      </c>
      <c r="B147">
        <v>24.4</v>
      </c>
      <c r="C147">
        <v>68.11</v>
      </c>
      <c r="D147" t="str">
        <f t="shared" si="14"/>
        <v>24.4+68.11i</v>
      </c>
      <c r="E147" t="str">
        <f t="shared" si="20"/>
        <v>50</v>
      </c>
      <c r="F147" t="str">
        <f t="shared" si="15"/>
        <v>-25.6+68.11i</v>
      </c>
      <c r="G147" t="str">
        <f t="shared" si="16"/>
        <v>74.4+68.11i</v>
      </c>
      <c r="H147" t="str">
        <f t="shared" si="17"/>
        <v>0.268748068485006+0.669429691605997i</v>
      </c>
      <c r="I147">
        <f t="shared" si="18"/>
        <v>0.72136096118248716</v>
      </c>
      <c r="J147">
        <f t="shared" si="19"/>
        <v>6.1777451160023791</v>
      </c>
    </row>
    <row r="148" spans="1:10">
      <c r="A148">
        <v>109.5</v>
      </c>
      <c r="B148">
        <v>24.93</v>
      </c>
      <c r="C148">
        <v>69.599999999999994</v>
      </c>
      <c r="D148" t="str">
        <f t="shared" si="14"/>
        <v>24.93+69.6i</v>
      </c>
      <c r="E148" t="str">
        <f t="shared" si="20"/>
        <v>50</v>
      </c>
      <c r="F148" t="str">
        <f t="shared" si="15"/>
        <v>-25.07+69.6i</v>
      </c>
      <c r="G148" t="str">
        <f t="shared" si="16"/>
        <v>74.93+69.6i</v>
      </c>
      <c r="H148" t="str">
        <f t="shared" si="17"/>
        <v>0.283560562304659+0.665476909963909i</v>
      </c>
      <c r="I148">
        <f t="shared" si="18"/>
        <v>0.7233713501305169</v>
      </c>
      <c r="J148">
        <f t="shared" si="19"/>
        <v>6.2299091252609777</v>
      </c>
    </row>
    <row r="149" spans="1:10">
      <c r="A149">
        <v>110.25</v>
      </c>
      <c r="B149">
        <v>25.57</v>
      </c>
      <c r="C149">
        <v>71.14</v>
      </c>
      <c r="D149" t="str">
        <f t="shared" si="14"/>
        <v>25.57+71.14i</v>
      </c>
      <c r="E149" t="str">
        <f t="shared" si="20"/>
        <v>50</v>
      </c>
      <c r="F149" t="str">
        <f t="shared" si="15"/>
        <v>-24.43+71.14i</v>
      </c>
      <c r="G149" t="str">
        <f t="shared" si="16"/>
        <v>75.57+71.14i</v>
      </c>
      <c r="H149" t="str">
        <f t="shared" si="17"/>
        <v>0.298441024925953+0.660432783998514i</v>
      </c>
      <c r="I149">
        <f t="shared" si="18"/>
        <v>0.7247334044591025</v>
      </c>
      <c r="J149">
        <f t="shared" si="19"/>
        <v>6.2656836405086125</v>
      </c>
    </row>
    <row r="150" spans="1:10">
      <c r="A150">
        <v>111</v>
      </c>
      <c r="B150">
        <v>26.23</v>
      </c>
      <c r="C150">
        <v>72.739999999999995</v>
      </c>
      <c r="D150" t="str">
        <f t="shared" si="14"/>
        <v>26.23+72.74i</v>
      </c>
      <c r="E150" t="str">
        <f t="shared" si="20"/>
        <v>50</v>
      </c>
      <c r="F150" t="str">
        <f t="shared" si="15"/>
        <v>-23.77+72.74i</v>
      </c>
      <c r="G150" t="str">
        <f t="shared" si="16"/>
        <v>76.23+72.74i</v>
      </c>
      <c r="H150" t="str">
        <f t="shared" si="17"/>
        <v>0.313374413473534+0.655190150386136i</v>
      </c>
      <c r="I150">
        <f t="shared" si="18"/>
        <v>0.72627657003574675</v>
      </c>
      <c r="J150">
        <f t="shared" si="19"/>
        <v>6.3066452523307515</v>
      </c>
    </row>
    <row r="151" spans="1:10">
      <c r="A151">
        <v>111.75</v>
      </c>
      <c r="B151">
        <v>26.91</v>
      </c>
      <c r="C151">
        <v>74.34</v>
      </c>
      <c r="D151" t="str">
        <f t="shared" si="14"/>
        <v>26.91+74.34i</v>
      </c>
      <c r="E151" t="str">
        <f t="shared" si="20"/>
        <v>50</v>
      </c>
      <c r="F151" t="str">
        <f t="shared" si="15"/>
        <v>-23.09+74.34i</v>
      </c>
      <c r="G151" t="str">
        <f t="shared" si="16"/>
        <v>76.91+74.34i</v>
      </c>
      <c r="H151" t="str">
        <f t="shared" si="17"/>
        <v>0.32780284603433+0.649735228524352i</v>
      </c>
      <c r="I151">
        <f t="shared" si="18"/>
        <v>0.72774348025509539</v>
      </c>
      <c r="J151">
        <f t="shared" si="19"/>
        <v>6.346013244692668</v>
      </c>
    </row>
    <row r="152" spans="1:10">
      <c r="A152">
        <v>112.5</v>
      </c>
      <c r="B152">
        <v>27.61</v>
      </c>
      <c r="C152">
        <v>76.03</v>
      </c>
      <c r="D152" t="str">
        <f t="shared" si="14"/>
        <v>27.61+76.03i</v>
      </c>
      <c r="E152" t="str">
        <f t="shared" si="20"/>
        <v>50</v>
      </c>
      <c r="F152" t="str">
        <f t="shared" si="15"/>
        <v>-22.39+76.03i</v>
      </c>
      <c r="G152" t="str">
        <f t="shared" si="16"/>
        <v>77.61+76.03i</v>
      </c>
      <c r="H152" t="str">
        <f t="shared" si="17"/>
        <v>0.342503939173185+0.644110623691055i</v>
      </c>
      <c r="I152">
        <f t="shared" si="18"/>
        <v>0.72951178462094002</v>
      </c>
      <c r="J152">
        <f t="shared" si="19"/>
        <v>6.3940374710861851</v>
      </c>
    </row>
    <row r="153" spans="1:10">
      <c r="A153">
        <v>113.25</v>
      </c>
      <c r="B153">
        <v>28.44</v>
      </c>
      <c r="C153">
        <v>77.8</v>
      </c>
      <c r="D153" t="str">
        <f t="shared" si="14"/>
        <v>28.44+77.8i</v>
      </c>
      <c r="E153" t="str">
        <f t="shared" si="20"/>
        <v>50</v>
      </c>
      <c r="F153" t="str">
        <f t="shared" si="15"/>
        <v>-21.56+77.8i</v>
      </c>
      <c r="G153" t="str">
        <f t="shared" si="16"/>
        <v>78.44+77.8i</v>
      </c>
      <c r="H153" t="str">
        <f t="shared" si="17"/>
        <v>0.357348045092734+0.637408491736171i</v>
      </c>
      <c r="I153">
        <f t="shared" si="18"/>
        <v>0.73074428541657377</v>
      </c>
      <c r="J153">
        <f t="shared" si="19"/>
        <v>6.4278832042404792</v>
      </c>
    </row>
    <row r="154" spans="1:10">
      <c r="A154">
        <v>114</v>
      </c>
      <c r="B154">
        <v>29.18</v>
      </c>
      <c r="C154">
        <v>79.45</v>
      </c>
      <c r="D154" t="str">
        <f t="shared" si="14"/>
        <v>29.18+79.45i</v>
      </c>
      <c r="E154" t="str">
        <f t="shared" si="20"/>
        <v>50</v>
      </c>
      <c r="F154" t="str">
        <f t="shared" si="15"/>
        <v>-20.82+79.45i</v>
      </c>
      <c r="G154" t="str">
        <f t="shared" si="16"/>
        <v>79.18+79.45i</v>
      </c>
      <c r="H154" t="str">
        <f t="shared" si="17"/>
        <v>0.370677025862226+0.631468935277168i</v>
      </c>
      <c r="I154">
        <f t="shared" si="18"/>
        <v>0.73222569862177433</v>
      </c>
      <c r="J154">
        <f t="shared" si="19"/>
        <v>6.468976633329131</v>
      </c>
    </row>
    <row r="155" spans="1:10">
      <c r="A155">
        <v>114.75</v>
      </c>
      <c r="B155">
        <v>30.07</v>
      </c>
      <c r="C155">
        <v>81.42</v>
      </c>
      <c r="D155" t="str">
        <f t="shared" si="14"/>
        <v>30.07+81.42i</v>
      </c>
      <c r="E155" t="str">
        <f t="shared" si="20"/>
        <v>50</v>
      </c>
      <c r="F155" t="str">
        <f t="shared" si="15"/>
        <v>-19.93+81.42i</v>
      </c>
      <c r="G155" t="str">
        <f t="shared" si="16"/>
        <v>80.07+81.42i</v>
      </c>
      <c r="H155" t="str">
        <f t="shared" si="17"/>
        <v>0.385986095403221+0.624366330863866i</v>
      </c>
      <c r="I155">
        <f t="shared" si="18"/>
        <v>0.73404262884455895</v>
      </c>
      <c r="J155">
        <f t="shared" si="19"/>
        <v>6.5200021391062819</v>
      </c>
    </row>
    <row r="156" spans="1:10">
      <c r="A156">
        <v>115.5</v>
      </c>
      <c r="B156">
        <v>30.92</v>
      </c>
      <c r="C156">
        <v>83.3</v>
      </c>
      <c r="D156" t="str">
        <f t="shared" si="14"/>
        <v>30.92+83.3i</v>
      </c>
      <c r="E156" t="str">
        <f t="shared" si="20"/>
        <v>50</v>
      </c>
      <c r="F156" t="str">
        <f t="shared" si="15"/>
        <v>-19.08+83.3i</v>
      </c>
      <c r="G156" t="str">
        <f t="shared" si="16"/>
        <v>80.92+83.3i</v>
      </c>
      <c r="H156" t="str">
        <f t="shared" si="17"/>
        <v>0.400011999760005+0.617634706129407i</v>
      </c>
      <c r="I156">
        <f t="shared" si="18"/>
        <v>0.73585476159875274</v>
      </c>
      <c r="J156">
        <f t="shared" si="19"/>
        <v>6.5715920987450067</v>
      </c>
    </row>
    <row r="157" spans="1:10">
      <c r="A157">
        <v>116.25</v>
      </c>
      <c r="B157">
        <v>31.89</v>
      </c>
      <c r="C157">
        <v>85.17</v>
      </c>
      <c r="D157" t="str">
        <f t="shared" si="14"/>
        <v>31.89+85.17i</v>
      </c>
      <c r="E157" t="str">
        <f t="shared" si="20"/>
        <v>50</v>
      </c>
      <c r="F157" t="str">
        <f t="shared" si="15"/>
        <v>-18.11+85.17i</v>
      </c>
      <c r="G157" t="str">
        <f t="shared" si="16"/>
        <v>81.89+85.17i</v>
      </c>
      <c r="H157" t="str">
        <f t="shared" si="17"/>
        <v>0.413391255425092+0.610104613206068i</v>
      </c>
      <c r="I157">
        <f t="shared" si="18"/>
        <v>0.73696673542111768</v>
      </c>
      <c r="J157">
        <f t="shared" si="19"/>
        <v>6.6036010243875838</v>
      </c>
    </row>
    <row r="158" spans="1:10">
      <c r="A158">
        <v>117</v>
      </c>
      <c r="B158">
        <v>32.85</v>
      </c>
      <c r="C158">
        <v>87.1</v>
      </c>
      <c r="D158" t="str">
        <f t="shared" si="14"/>
        <v>32.85+87.1i</v>
      </c>
      <c r="E158" t="str">
        <f t="shared" si="20"/>
        <v>50</v>
      </c>
      <c r="F158" t="str">
        <f t="shared" si="15"/>
        <v>-17.15+87.1i</v>
      </c>
      <c r="G158" t="str">
        <f t="shared" si="16"/>
        <v>82.85+87.1i</v>
      </c>
      <c r="H158" t="str">
        <f t="shared" si="17"/>
        <v>0.426664726715088+0.602745954171585i</v>
      </c>
      <c r="I158">
        <f t="shared" si="18"/>
        <v>0.73847510065883415</v>
      </c>
      <c r="J158">
        <f t="shared" si="19"/>
        <v>6.6474553858481729</v>
      </c>
    </row>
    <row r="159" spans="1:10">
      <c r="A159">
        <v>117.75</v>
      </c>
      <c r="B159">
        <v>33.93</v>
      </c>
      <c r="C159">
        <v>89.16</v>
      </c>
      <c r="D159" t="str">
        <f t="shared" si="14"/>
        <v>33.93+89.16i</v>
      </c>
      <c r="E159" t="str">
        <f t="shared" si="20"/>
        <v>50</v>
      </c>
      <c r="F159" t="str">
        <f t="shared" si="15"/>
        <v>-16.07+89.16i</v>
      </c>
      <c r="G159" t="str">
        <f t="shared" si="16"/>
        <v>83.93+89.16i</v>
      </c>
      <c r="H159" t="str">
        <f t="shared" si="17"/>
        <v>0.440233449262744+0.594647750074273i</v>
      </c>
      <c r="I159">
        <f t="shared" si="18"/>
        <v>0.73987258127205113</v>
      </c>
      <c r="J159">
        <f t="shared" si="19"/>
        <v>6.6885397540183025</v>
      </c>
    </row>
    <row r="160" spans="1:10">
      <c r="A160">
        <v>118.5</v>
      </c>
      <c r="B160">
        <v>35.04</v>
      </c>
      <c r="C160">
        <v>91.32</v>
      </c>
      <c r="D160" t="str">
        <f t="shared" si="14"/>
        <v>35.04+91.32i</v>
      </c>
      <c r="E160" t="str">
        <f t="shared" si="20"/>
        <v>50</v>
      </c>
      <c r="F160" t="str">
        <f t="shared" si="15"/>
        <v>-14.96+91.32i</v>
      </c>
      <c r="G160" t="str">
        <f t="shared" si="16"/>
        <v>85.04+91.32i</v>
      </c>
      <c r="H160" t="str">
        <f t="shared" si="17"/>
        <v>0.453861578828119+0.586469433459738i</v>
      </c>
      <c r="I160">
        <f t="shared" si="18"/>
        <v>0.74157719026338653</v>
      </c>
      <c r="J160">
        <f t="shared" si="19"/>
        <v>6.739254913443653</v>
      </c>
    </row>
    <row r="161" spans="1:10">
      <c r="A161">
        <v>119.25</v>
      </c>
      <c r="B161">
        <v>36.270000000000003</v>
      </c>
      <c r="C161">
        <v>93.47</v>
      </c>
      <c r="D161" t="str">
        <f t="shared" si="14"/>
        <v>36.27+93.47i</v>
      </c>
      <c r="E161" t="str">
        <f t="shared" si="20"/>
        <v>50</v>
      </c>
      <c r="F161" t="str">
        <f t="shared" si="15"/>
        <v>-13.73+93.47i</v>
      </c>
      <c r="G161" t="str">
        <f t="shared" si="16"/>
        <v>86.27+93.47i</v>
      </c>
      <c r="H161" t="str">
        <f t="shared" si="17"/>
        <v>0.466782990838495+0.577718718515427i</v>
      </c>
      <c r="I161">
        <f t="shared" si="18"/>
        <v>0.74272826677004677</v>
      </c>
      <c r="J161">
        <f t="shared" si="19"/>
        <v>6.7738816266005051</v>
      </c>
    </row>
    <row r="162" spans="1:10">
      <c r="A162">
        <v>120</v>
      </c>
      <c r="B162">
        <v>37.47</v>
      </c>
      <c r="C162">
        <v>95.79</v>
      </c>
      <c r="D162" t="str">
        <f t="shared" si="14"/>
        <v>37.47+95.79i</v>
      </c>
      <c r="E162" t="str">
        <f t="shared" si="20"/>
        <v>50</v>
      </c>
      <c r="F162" t="str">
        <f t="shared" si="15"/>
        <v>-12.53+95.79i</v>
      </c>
      <c r="G162" t="str">
        <f t="shared" si="16"/>
        <v>87.47+95.79i</v>
      </c>
      <c r="H162" t="str">
        <f t="shared" si="17"/>
        <v>0.480172166598075+0.569272986870588i</v>
      </c>
      <c r="I162">
        <f t="shared" si="18"/>
        <v>0.74473958076367219</v>
      </c>
      <c r="J162">
        <f t="shared" si="19"/>
        <v>6.8351356077196588</v>
      </c>
    </row>
    <row r="163" spans="1:10">
      <c r="A163">
        <v>120.75</v>
      </c>
      <c r="B163">
        <v>38.729999999999997</v>
      </c>
      <c r="C163">
        <v>98.14</v>
      </c>
      <c r="D163" t="str">
        <f t="shared" si="14"/>
        <v>38.73+98.14i</v>
      </c>
      <c r="E163" t="str">
        <f t="shared" si="20"/>
        <v>50</v>
      </c>
      <c r="F163" t="str">
        <f t="shared" si="15"/>
        <v>-11.27+98.14i</v>
      </c>
      <c r="G163" t="str">
        <f t="shared" si="16"/>
        <v>88.73+98.14i</v>
      </c>
      <c r="H163" t="str">
        <f t="shared" si="17"/>
        <v>0.493100977478756+0.560656712163134i</v>
      </c>
      <c r="I163">
        <f t="shared" si="18"/>
        <v>0.74664886183806622</v>
      </c>
      <c r="J163">
        <f t="shared" si="19"/>
        <v>6.8941820214822371</v>
      </c>
    </row>
    <row r="164" spans="1:10">
      <c r="A164">
        <v>121.5</v>
      </c>
      <c r="B164">
        <v>40.090000000000003</v>
      </c>
      <c r="C164">
        <v>100.61</v>
      </c>
      <c r="D164" t="str">
        <f t="shared" si="14"/>
        <v>40.09+100.61i</v>
      </c>
      <c r="E164" t="str">
        <f t="shared" si="20"/>
        <v>50</v>
      </c>
      <c r="F164" t="str">
        <f t="shared" si="15"/>
        <v>-9.91+100.61i</v>
      </c>
      <c r="G164" t="str">
        <f t="shared" si="16"/>
        <v>90.09+100.61i</v>
      </c>
      <c r="H164" t="str">
        <f t="shared" si="17"/>
        <v>0.506047077063597+0.551632851333461i</v>
      </c>
      <c r="I164">
        <f t="shared" si="18"/>
        <v>0.7485869668080618</v>
      </c>
      <c r="J164">
        <f t="shared" si="19"/>
        <v>6.9550370742837524</v>
      </c>
    </row>
    <row r="165" spans="1:10">
      <c r="A165">
        <v>122.25</v>
      </c>
      <c r="B165">
        <v>41.71</v>
      </c>
      <c r="C165">
        <v>103.25</v>
      </c>
      <c r="D165" t="str">
        <f t="shared" si="14"/>
        <v>41.71+103.25i</v>
      </c>
      <c r="E165" t="str">
        <f t="shared" si="20"/>
        <v>50</v>
      </c>
      <c r="F165" t="str">
        <f t="shared" si="15"/>
        <v>-8.29+103.25i</v>
      </c>
      <c r="G165" t="str">
        <f t="shared" si="16"/>
        <v>91.71+103.25i</v>
      </c>
      <c r="H165" t="str">
        <f t="shared" si="17"/>
        <v>0.519120015741361+0.541389798001358i</v>
      </c>
      <c r="I165">
        <f t="shared" si="18"/>
        <v>0.75005900042814111</v>
      </c>
      <c r="J165">
        <f t="shared" si="19"/>
        <v>7.0018884593801634</v>
      </c>
    </row>
    <row r="166" spans="1:10">
      <c r="A166">
        <v>123</v>
      </c>
      <c r="B166">
        <v>43.25</v>
      </c>
      <c r="C166">
        <v>105.55</v>
      </c>
      <c r="D166" t="str">
        <f t="shared" si="14"/>
        <v>43.25+105.55i</v>
      </c>
      <c r="E166" t="str">
        <f t="shared" si="20"/>
        <v>50</v>
      </c>
      <c r="F166" t="str">
        <f t="shared" si="15"/>
        <v>-6.75+105.55i</v>
      </c>
      <c r="G166" t="str">
        <f t="shared" si="16"/>
        <v>93.25+105.55i</v>
      </c>
      <c r="H166" t="str">
        <f t="shared" si="17"/>
        <v>0.529903790336586+0.532103538123038i</v>
      </c>
      <c r="I166">
        <f t="shared" si="18"/>
        <v>0.75095419453927803</v>
      </c>
      <c r="J166">
        <f t="shared" si="19"/>
        <v>7.0306512141415221</v>
      </c>
    </row>
    <row r="167" spans="1:10">
      <c r="A167">
        <v>123.75</v>
      </c>
      <c r="B167">
        <v>45.06</v>
      </c>
      <c r="C167">
        <v>108.57</v>
      </c>
      <c r="D167" t="str">
        <f t="shared" si="14"/>
        <v>45.06+108.57i</v>
      </c>
      <c r="E167" t="str">
        <f t="shared" si="20"/>
        <v>50</v>
      </c>
      <c r="F167" t="str">
        <f t="shared" si="15"/>
        <v>-4.94+108.57i</v>
      </c>
      <c r="G167" t="str">
        <f t="shared" si="16"/>
        <v>95.06+108.57i</v>
      </c>
      <c r="H167" t="str">
        <f t="shared" si="17"/>
        <v>0.543504170230589+0.521373366695402i</v>
      </c>
      <c r="I167">
        <f t="shared" si="18"/>
        <v>0.75314472085870665</v>
      </c>
      <c r="J167">
        <f t="shared" si="19"/>
        <v>7.1019130194710307</v>
      </c>
    </row>
    <row r="168" spans="1:10">
      <c r="A168">
        <v>124.5</v>
      </c>
      <c r="B168">
        <v>46.99</v>
      </c>
      <c r="C168">
        <v>111.42</v>
      </c>
      <c r="D168" t="str">
        <f t="shared" si="14"/>
        <v>46.99+111.42i</v>
      </c>
      <c r="E168" t="str">
        <f t="shared" si="20"/>
        <v>50</v>
      </c>
      <c r="F168" t="str">
        <f t="shared" si="15"/>
        <v>-3.01+111.42i</v>
      </c>
      <c r="G168" t="str">
        <f t="shared" si="16"/>
        <v>96.99+111.42i</v>
      </c>
      <c r="H168" t="str">
        <f t="shared" si="17"/>
        <v>0.555529617805651+0.510597896526388i</v>
      </c>
      <c r="I168">
        <f t="shared" si="18"/>
        <v>0.75453520010431907</v>
      </c>
      <c r="J168">
        <f t="shared" si="19"/>
        <v>7.1478077543092606</v>
      </c>
    </row>
    <row r="169" spans="1:10">
      <c r="A169">
        <v>125.25</v>
      </c>
      <c r="B169">
        <v>49.07</v>
      </c>
      <c r="C169">
        <v>114.35</v>
      </c>
      <c r="D169" t="str">
        <f t="shared" si="14"/>
        <v>49.07+114.35i</v>
      </c>
      <c r="E169" t="str">
        <f t="shared" si="20"/>
        <v>50</v>
      </c>
      <c r="F169" t="str">
        <f t="shared" si="15"/>
        <v>-0.93+114.35i</v>
      </c>
      <c r="G169" t="str">
        <f t="shared" si="16"/>
        <v>99.07+114.35i</v>
      </c>
      <c r="H169" t="str">
        <f t="shared" si="17"/>
        <v>0.567205800880401+0.499545943972203i</v>
      </c>
      <c r="I169">
        <f t="shared" si="18"/>
        <v>0.7558231080692468</v>
      </c>
      <c r="J169">
        <f t="shared" si="19"/>
        <v>7.1907832644834606</v>
      </c>
    </row>
    <row r="170" spans="1:10">
      <c r="A170">
        <v>126</v>
      </c>
      <c r="B170">
        <v>51.31</v>
      </c>
      <c r="C170">
        <v>117.43</v>
      </c>
      <c r="D170" t="str">
        <f t="shared" si="14"/>
        <v>51.31+117.43i</v>
      </c>
      <c r="E170" t="str">
        <f t="shared" si="20"/>
        <v>50</v>
      </c>
      <c r="F170" t="str">
        <f t="shared" si="15"/>
        <v>1.31+117.43i</v>
      </c>
      <c r="G170" t="str">
        <f t="shared" si="16"/>
        <v>101.31+117.43i</v>
      </c>
      <c r="H170" t="str">
        <f t="shared" si="17"/>
        <v>0.578814261745713+0.488202953738041i</v>
      </c>
      <c r="I170">
        <f t="shared" si="18"/>
        <v>0.75721071944260177</v>
      </c>
      <c r="J170">
        <f t="shared" si="19"/>
        <v>7.2375959737941411</v>
      </c>
    </row>
    <row r="171" spans="1:10">
      <c r="A171">
        <v>126.75</v>
      </c>
      <c r="B171">
        <v>53.82</v>
      </c>
      <c r="C171">
        <v>120.64</v>
      </c>
      <c r="D171" t="str">
        <f t="shared" si="14"/>
        <v>53.82+120.64i</v>
      </c>
      <c r="E171" t="str">
        <f t="shared" si="20"/>
        <v>50</v>
      </c>
      <c r="F171" t="str">
        <f t="shared" si="15"/>
        <v>3.82+120.64i</v>
      </c>
      <c r="G171" t="str">
        <f t="shared" si="16"/>
        <v>103.82+120.64i</v>
      </c>
      <c r="H171" t="str">
        <f t="shared" si="17"/>
        <v>0.590172379450007+0.476224274158651i</v>
      </c>
      <c r="I171">
        <f t="shared" si="18"/>
        <v>0.75834886217598896</v>
      </c>
      <c r="J171">
        <f t="shared" si="19"/>
        <v>7.2763938875245602</v>
      </c>
    </row>
    <row r="172" spans="1:10">
      <c r="A172">
        <v>127.5</v>
      </c>
      <c r="B172">
        <v>56.38</v>
      </c>
      <c r="C172">
        <v>123.85</v>
      </c>
      <c r="D172" t="str">
        <f t="shared" si="14"/>
        <v>56.38+123.85i</v>
      </c>
      <c r="E172" t="str">
        <f t="shared" si="20"/>
        <v>50</v>
      </c>
      <c r="F172" t="str">
        <f t="shared" si="15"/>
        <v>6.38+123.85i</v>
      </c>
      <c r="G172" t="str">
        <f t="shared" si="16"/>
        <v>106.38+123.85i</v>
      </c>
      <c r="H172" t="str">
        <f t="shared" si="17"/>
        <v>0.600908282927245+0.464631595783612i</v>
      </c>
      <c r="I172">
        <f t="shared" si="18"/>
        <v>0.75958757512942232</v>
      </c>
      <c r="J172">
        <f t="shared" si="19"/>
        <v>7.3190375916580397</v>
      </c>
    </row>
    <row r="173" spans="1:10">
      <c r="A173">
        <v>128.25</v>
      </c>
      <c r="B173">
        <v>59.33</v>
      </c>
      <c r="C173">
        <v>127.37</v>
      </c>
      <c r="D173" t="str">
        <f t="shared" si="14"/>
        <v>59.33+127.37i</v>
      </c>
      <c r="E173" t="str">
        <f t="shared" si="20"/>
        <v>50</v>
      </c>
      <c r="F173" t="str">
        <f t="shared" si="15"/>
        <v>9.33+127.37i</v>
      </c>
      <c r="G173" t="str">
        <f t="shared" si="16"/>
        <v>109.33+127.37i</v>
      </c>
      <c r="H173" t="str">
        <f t="shared" si="17"/>
        <v>0.611977013565132+0.452048731201035i</v>
      </c>
      <c r="I173">
        <f t="shared" si="18"/>
        <v>0.76083107225754343</v>
      </c>
      <c r="J173">
        <f t="shared" si="19"/>
        <v>7.3622902810922541</v>
      </c>
    </row>
    <row r="174" spans="1:10">
      <c r="A174">
        <v>129</v>
      </c>
      <c r="B174">
        <v>62.32</v>
      </c>
      <c r="C174">
        <v>130.82</v>
      </c>
      <c r="D174" t="str">
        <f t="shared" si="14"/>
        <v>62.32+130.82i</v>
      </c>
      <c r="E174" t="str">
        <f t="shared" si="20"/>
        <v>50</v>
      </c>
      <c r="F174" t="str">
        <f t="shared" si="15"/>
        <v>12.32+130.82i</v>
      </c>
      <c r="G174" t="str">
        <f t="shared" si="16"/>
        <v>112.32+130.82i</v>
      </c>
      <c r="H174" t="str">
        <f t="shared" si="17"/>
        <v>0.622195411431417+0.440032018131606i</v>
      </c>
      <c r="I174">
        <f t="shared" si="18"/>
        <v>0.76207303258105397</v>
      </c>
      <c r="J174">
        <f t="shared" si="19"/>
        <v>7.4059407880333481</v>
      </c>
    </row>
    <row r="175" spans="1:10">
      <c r="A175">
        <v>129.75</v>
      </c>
      <c r="B175">
        <v>65.790000000000006</v>
      </c>
      <c r="C175">
        <v>134.19999999999999</v>
      </c>
      <c r="D175" t="str">
        <f t="shared" si="14"/>
        <v>65.79+134.2i</v>
      </c>
      <c r="E175" t="str">
        <f t="shared" si="20"/>
        <v>50</v>
      </c>
      <c r="F175" t="str">
        <f t="shared" si="15"/>
        <v>15.79+134.2i</v>
      </c>
      <c r="G175" t="str">
        <f t="shared" si="16"/>
        <v>115.79+134.2i</v>
      </c>
      <c r="H175" t="str">
        <f t="shared" si="17"/>
        <v>0.631441155066921+0.427157759651258i</v>
      </c>
      <c r="I175">
        <f t="shared" si="18"/>
        <v>0.7623527293468092</v>
      </c>
      <c r="J175">
        <f t="shared" si="19"/>
        <v>7.4158340826000417</v>
      </c>
    </row>
    <row r="176" spans="1:10">
      <c r="A176">
        <v>130.5</v>
      </c>
      <c r="B176">
        <v>69.33</v>
      </c>
      <c r="C176">
        <v>137.82</v>
      </c>
      <c r="D176" t="str">
        <f t="shared" si="14"/>
        <v>69.33+137.82i</v>
      </c>
      <c r="E176" t="str">
        <f t="shared" si="20"/>
        <v>50</v>
      </c>
      <c r="F176" t="str">
        <f t="shared" si="15"/>
        <v>19.33+137.82i</v>
      </c>
      <c r="G176" t="str">
        <f t="shared" si="16"/>
        <v>119.33+137.82i</v>
      </c>
      <c r="H176" t="str">
        <f t="shared" si="17"/>
        <v>0.640940015248781+0.414695777243049i</v>
      </c>
      <c r="I176">
        <f t="shared" si="18"/>
        <v>0.76339812077992708</v>
      </c>
      <c r="J176">
        <f t="shared" si="19"/>
        <v>7.4530182371870319</v>
      </c>
    </row>
    <row r="177" spans="1:10">
      <c r="A177">
        <v>131.25</v>
      </c>
      <c r="B177">
        <v>73.11</v>
      </c>
      <c r="C177">
        <v>141.52000000000001</v>
      </c>
      <c r="D177" t="str">
        <f t="shared" si="14"/>
        <v>73.11+141.52i</v>
      </c>
      <c r="E177" t="str">
        <f t="shared" si="20"/>
        <v>50</v>
      </c>
      <c r="F177" t="str">
        <f t="shared" si="15"/>
        <v>23.11+141.52i</v>
      </c>
      <c r="G177" t="str">
        <f t="shared" si="16"/>
        <v>123.11+141.52i</v>
      </c>
      <c r="H177" t="str">
        <f t="shared" si="17"/>
        <v>0.650096460797182+0.402228485646842i</v>
      </c>
      <c r="I177">
        <f t="shared" si="18"/>
        <v>0.76446920343907498</v>
      </c>
      <c r="J177">
        <f t="shared" si="19"/>
        <v>7.4914585659402624</v>
      </c>
    </row>
    <row r="178" spans="1:10">
      <c r="A178">
        <v>132</v>
      </c>
      <c r="B178">
        <v>77.58</v>
      </c>
      <c r="C178">
        <v>145.29</v>
      </c>
      <c r="D178" t="str">
        <f t="shared" si="14"/>
        <v>77.58+145.29i</v>
      </c>
      <c r="E178" t="str">
        <f t="shared" si="20"/>
        <v>50</v>
      </c>
      <c r="F178" t="str">
        <f t="shared" si="15"/>
        <v>27.58+145.29i</v>
      </c>
      <c r="G178" t="str">
        <f t="shared" si="16"/>
        <v>127.58+145.29i</v>
      </c>
      <c r="H178" t="str">
        <f t="shared" si="17"/>
        <v>0.658747808545323+0.38862306706733i</v>
      </c>
      <c r="I178">
        <f t="shared" si="18"/>
        <v>0.76483760597925887</v>
      </c>
      <c r="J178">
        <f t="shared" si="19"/>
        <v>7.504761181431082</v>
      </c>
    </row>
    <row r="179" spans="1:10">
      <c r="A179">
        <v>132.75</v>
      </c>
      <c r="B179">
        <v>81.99</v>
      </c>
      <c r="C179">
        <v>148.85</v>
      </c>
      <c r="D179" t="str">
        <f t="shared" si="14"/>
        <v>81.99+148.85i</v>
      </c>
      <c r="E179" t="str">
        <f t="shared" si="20"/>
        <v>50</v>
      </c>
      <c r="F179" t="str">
        <f t="shared" si="15"/>
        <v>31.99+148.85i</v>
      </c>
      <c r="G179" t="str">
        <f t="shared" si="16"/>
        <v>131.99+148.85i</v>
      </c>
      <c r="H179" t="str">
        <f t="shared" si="17"/>
        <v>0.666503970598824+0.376095794956929i</v>
      </c>
      <c r="I179">
        <f t="shared" si="18"/>
        <v>0.7652944464768332</v>
      </c>
      <c r="J179">
        <f t="shared" si="19"/>
        <v>7.521315196756043</v>
      </c>
    </row>
    <row r="180" spans="1:10">
      <c r="A180">
        <v>133.5</v>
      </c>
      <c r="B180">
        <v>86.91</v>
      </c>
      <c r="C180">
        <v>152.83000000000001</v>
      </c>
      <c r="D180" t="str">
        <f t="shared" si="14"/>
        <v>86.91+152.83i</v>
      </c>
      <c r="E180" t="str">
        <f t="shared" si="20"/>
        <v>50</v>
      </c>
      <c r="F180" t="str">
        <f t="shared" si="15"/>
        <v>36.91+152.83i</v>
      </c>
      <c r="G180" t="str">
        <f t="shared" si="16"/>
        <v>136.91+152.83i</v>
      </c>
      <c r="H180" t="str">
        <f t="shared" si="17"/>
        <v>0.674808581585625+0.36300492642078i</v>
      </c>
      <c r="I180">
        <f t="shared" si="18"/>
        <v>0.76625008867037592</v>
      </c>
      <c r="J180">
        <f t="shared" si="19"/>
        <v>7.5561529782986137</v>
      </c>
    </row>
    <row r="181" spans="1:10">
      <c r="A181">
        <v>134.25</v>
      </c>
      <c r="B181">
        <v>92.31</v>
      </c>
      <c r="C181">
        <v>156.82</v>
      </c>
      <c r="D181" t="str">
        <f t="shared" si="14"/>
        <v>92.31+156.82i</v>
      </c>
      <c r="E181" t="str">
        <f t="shared" si="20"/>
        <v>50</v>
      </c>
      <c r="F181" t="str">
        <f t="shared" si="15"/>
        <v>42.31+156.82i</v>
      </c>
      <c r="G181" t="str">
        <f t="shared" si="16"/>
        <v>142.31+156.82i</v>
      </c>
      <c r="H181" t="str">
        <f t="shared" si="17"/>
        <v>0.682660016835677+0.349696129294i</v>
      </c>
      <c r="I181">
        <f t="shared" si="18"/>
        <v>0.76701504641649154</v>
      </c>
      <c r="J181">
        <f t="shared" si="19"/>
        <v>7.5842453310322586</v>
      </c>
    </row>
    <row r="182" spans="1:10">
      <c r="A182">
        <v>135</v>
      </c>
      <c r="B182">
        <v>97.99</v>
      </c>
      <c r="C182">
        <v>160.75</v>
      </c>
      <c r="D182" t="str">
        <f t="shared" si="14"/>
        <v>97.99+160.75i</v>
      </c>
      <c r="E182" t="str">
        <f t="shared" si="20"/>
        <v>50</v>
      </c>
      <c r="F182" t="str">
        <f t="shared" si="15"/>
        <v>47.99+160.75i</v>
      </c>
      <c r="G182" t="str">
        <f t="shared" si="16"/>
        <v>147.99+160.75i</v>
      </c>
      <c r="H182" t="str">
        <f t="shared" si="17"/>
        <v>0.690018784580977+0.336708428803351i</v>
      </c>
      <c r="I182">
        <f t="shared" si="18"/>
        <v>0.76778804959560942</v>
      </c>
      <c r="J182">
        <f t="shared" si="19"/>
        <v>7.6128211597941284</v>
      </c>
    </row>
    <row r="183" spans="1:10">
      <c r="A183">
        <v>135.75</v>
      </c>
      <c r="B183">
        <v>104</v>
      </c>
      <c r="C183">
        <v>165.02</v>
      </c>
      <c r="D183" t="str">
        <f t="shared" si="14"/>
        <v>104+165.02i</v>
      </c>
      <c r="E183" t="str">
        <f t="shared" si="20"/>
        <v>50</v>
      </c>
      <c r="F183" t="str">
        <f t="shared" si="15"/>
        <v>54+165.02i</v>
      </c>
      <c r="G183" t="str">
        <f t="shared" si="16"/>
        <v>154+165.02i</v>
      </c>
      <c r="H183" t="str">
        <f t="shared" si="17"/>
        <v>0.697728649061164+0.323901417739784i</v>
      </c>
      <c r="I183">
        <f t="shared" si="18"/>
        <v>0.76924469197685019</v>
      </c>
      <c r="J183">
        <f t="shared" si="19"/>
        <v>7.6671895746786296</v>
      </c>
    </row>
    <row r="184" spans="1:10">
      <c r="A184">
        <v>136.5</v>
      </c>
      <c r="B184">
        <v>110.61</v>
      </c>
      <c r="C184">
        <v>168.9</v>
      </c>
      <c r="D184" t="str">
        <f t="shared" si="14"/>
        <v>110.61+168.9i</v>
      </c>
      <c r="E184" t="str">
        <f t="shared" si="20"/>
        <v>50</v>
      </c>
      <c r="F184" t="str">
        <f t="shared" si="15"/>
        <v>60.61+168.9i</v>
      </c>
      <c r="G184" t="str">
        <f t="shared" si="16"/>
        <v>160.61+168.9i</v>
      </c>
      <c r="H184" t="str">
        <f t="shared" si="17"/>
        <v>0.704341357730277+0.310919274511899i</v>
      </c>
      <c r="I184">
        <f t="shared" si="18"/>
        <v>0.76991398446341752</v>
      </c>
      <c r="J184">
        <f t="shared" si="19"/>
        <v>7.692401384481407</v>
      </c>
    </row>
    <row r="185" spans="1:10">
      <c r="A185">
        <v>137.25</v>
      </c>
      <c r="B185">
        <v>118.16</v>
      </c>
      <c r="C185">
        <v>173.46</v>
      </c>
      <c r="D185" t="str">
        <f t="shared" si="14"/>
        <v>118.16+173.46i</v>
      </c>
      <c r="E185" t="str">
        <f t="shared" si="20"/>
        <v>50</v>
      </c>
      <c r="F185" t="str">
        <f t="shared" si="15"/>
        <v>68.16+173.46i</v>
      </c>
      <c r="G185" t="str">
        <f t="shared" si="16"/>
        <v>168.16+173.46i</v>
      </c>
      <c r="H185" t="str">
        <f t="shared" si="17"/>
        <v>0.711887833520073+0.29719277115609i</v>
      </c>
      <c r="I185">
        <f t="shared" si="18"/>
        <v>0.77143232414861851</v>
      </c>
      <c r="J185">
        <f t="shared" si="19"/>
        <v>7.7501436611729533</v>
      </c>
    </row>
    <row r="186" spans="1:10">
      <c r="A186">
        <v>138</v>
      </c>
      <c r="B186">
        <v>126.07</v>
      </c>
      <c r="C186">
        <v>177.87</v>
      </c>
      <c r="D186" t="str">
        <f t="shared" si="14"/>
        <v>126.07+177.87i</v>
      </c>
      <c r="E186" t="str">
        <f t="shared" si="20"/>
        <v>50</v>
      </c>
      <c r="F186" t="str">
        <f t="shared" si="15"/>
        <v>76.07+177.87i</v>
      </c>
      <c r="G186" t="str">
        <f t="shared" si="16"/>
        <v>176.07+177.87i</v>
      </c>
      <c r="H186" t="str">
        <f t="shared" si="17"/>
        <v>0.718910363038785+0.28396327441524i</v>
      </c>
      <c r="I186">
        <f t="shared" si="18"/>
        <v>0.77296005802446388</v>
      </c>
      <c r="J186">
        <f t="shared" si="19"/>
        <v>7.809022688243564</v>
      </c>
    </row>
    <row r="187" spans="1:10">
      <c r="A187">
        <v>138.75</v>
      </c>
      <c r="B187">
        <v>134.9</v>
      </c>
      <c r="C187">
        <v>182.02</v>
      </c>
      <c r="D187" t="str">
        <f t="shared" si="14"/>
        <v>134.9+182.02i</v>
      </c>
      <c r="E187" t="str">
        <f t="shared" si="20"/>
        <v>50</v>
      </c>
      <c r="F187" t="str">
        <f t="shared" si="15"/>
        <v>84.9+182.02i</v>
      </c>
      <c r="G187" t="str">
        <f t="shared" si="16"/>
        <v>184.9+182.02i</v>
      </c>
      <c r="H187" t="str">
        <f t="shared" si="17"/>
        <v>0.725338756690163+0.270383123349143i</v>
      </c>
      <c r="I187">
        <f t="shared" si="18"/>
        <v>0.77409517848186438</v>
      </c>
      <c r="J187">
        <f t="shared" si="19"/>
        <v>7.8532860279807712</v>
      </c>
    </row>
    <row r="188" spans="1:10">
      <c r="A188">
        <v>139.5</v>
      </c>
      <c r="B188">
        <v>144.80000000000001</v>
      </c>
      <c r="C188">
        <v>186.43</v>
      </c>
      <c r="D188" t="str">
        <f t="shared" si="14"/>
        <v>144.8+186.43i</v>
      </c>
      <c r="E188" t="str">
        <f t="shared" si="20"/>
        <v>50</v>
      </c>
      <c r="F188" t="str">
        <f t="shared" si="15"/>
        <v>94.8+186.43i</v>
      </c>
      <c r="G188" t="str">
        <f t="shared" si="16"/>
        <v>194.8+186.43i</v>
      </c>
      <c r="H188" t="str">
        <f t="shared" si="17"/>
        <v>0.732061256645168+0.256426180306167i</v>
      </c>
      <c r="I188">
        <f t="shared" si="18"/>
        <v>0.775672656103922</v>
      </c>
      <c r="J188">
        <f t="shared" si="19"/>
        <v>7.9155426407871214</v>
      </c>
    </row>
    <row r="189" spans="1:10">
      <c r="A189">
        <v>140.25</v>
      </c>
      <c r="B189">
        <v>155.13999999999999</v>
      </c>
      <c r="C189">
        <v>190.78</v>
      </c>
      <c r="D189" t="str">
        <f t="shared" si="14"/>
        <v>155.14+190.78i</v>
      </c>
      <c r="E189" t="str">
        <f t="shared" si="20"/>
        <v>50</v>
      </c>
      <c r="F189" t="str">
        <f t="shared" si="15"/>
        <v>105.14+190.78i</v>
      </c>
      <c r="G189" t="str">
        <f t="shared" si="16"/>
        <v>205.14+190.78i</v>
      </c>
      <c r="H189" t="str">
        <f t="shared" si="17"/>
        <v>0.738606657530684+0.243095553652608i</v>
      </c>
      <c r="I189">
        <f t="shared" si="18"/>
        <v>0.77758294911495918</v>
      </c>
      <c r="J189">
        <f t="shared" si="19"/>
        <v>7.9921163509794324</v>
      </c>
    </row>
    <row r="190" spans="1:10">
      <c r="A190">
        <v>141</v>
      </c>
      <c r="B190">
        <v>166.96</v>
      </c>
      <c r="C190">
        <v>194.65</v>
      </c>
      <c r="D190" t="str">
        <f t="shared" si="14"/>
        <v>166.96+194.65i</v>
      </c>
      <c r="E190" t="str">
        <f t="shared" si="20"/>
        <v>50</v>
      </c>
      <c r="F190" t="str">
        <f t="shared" si="15"/>
        <v>116.96+194.65i</v>
      </c>
      <c r="G190" t="str">
        <f t="shared" si="16"/>
        <v>216.96+194.65i</v>
      </c>
      <c r="H190" t="str">
        <f t="shared" si="17"/>
        <v>0.744633562173684+0.229107103258169i</v>
      </c>
      <c r="I190">
        <f t="shared" si="18"/>
        <v>0.7790822849217014</v>
      </c>
      <c r="J190">
        <f t="shared" si="19"/>
        <v>8.0531445126125423</v>
      </c>
    </row>
    <row r="191" spans="1:10">
      <c r="A191">
        <v>141.75</v>
      </c>
      <c r="B191">
        <v>180.39</v>
      </c>
      <c r="C191">
        <v>198.29</v>
      </c>
      <c r="D191" t="str">
        <f t="shared" si="14"/>
        <v>180.39+198.29i</v>
      </c>
      <c r="E191" t="str">
        <f t="shared" si="20"/>
        <v>50</v>
      </c>
      <c r="F191" t="str">
        <f t="shared" si="15"/>
        <v>130.39+198.29i</v>
      </c>
      <c r="G191" t="str">
        <f t="shared" si="16"/>
        <v>230.39+198.29i</v>
      </c>
      <c r="H191" t="str">
        <f t="shared" si="17"/>
        <v>0.750656061144004+0.214603106192784i</v>
      </c>
      <c r="I191">
        <f t="shared" si="18"/>
        <v>0.78072979661328545</v>
      </c>
      <c r="J191">
        <f t="shared" si="19"/>
        <v>8.1211663468597806</v>
      </c>
    </row>
    <row r="192" spans="1:10">
      <c r="A192">
        <v>142.5</v>
      </c>
      <c r="B192">
        <v>195.25</v>
      </c>
      <c r="C192">
        <v>201.35</v>
      </c>
      <c r="D192" t="str">
        <f t="shared" si="14"/>
        <v>195.25+201.35i</v>
      </c>
      <c r="E192" t="str">
        <f t="shared" si="20"/>
        <v>50</v>
      </c>
      <c r="F192" t="str">
        <f t="shared" si="15"/>
        <v>145.25+201.35i</v>
      </c>
      <c r="G192" t="str">
        <f t="shared" si="16"/>
        <v>245.25+201.35i</v>
      </c>
      <c r="H192" t="str">
        <f t="shared" si="17"/>
        <v>0.756429140966548+0.199971426978127i</v>
      </c>
      <c r="I192">
        <f t="shared" si="18"/>
        <v>0.78241524583245314</v>
      </c>
      <c r="J192">
        <f t="shared" si="19"/>
        <v>8.1918204823300229</v>
      </c>
    </row>
    <row r="193" spans="1:10">
      <c r="A193">
        <v>143.25</v>
      </c>
      <c r="B193">
        <v>211.47</v>
      </c>
      <c r="C193">
        <v>203.43</v>
      </c>
      <c r="D193" t="str">
        <f t="shared" si="14"/>
        <v>211.47+203.43i</v>
      </c>
      <c r="E193" t="str">
        <f t="shared" si="20"/>
        <v>50</v>
      </c>
      <c r="F193" t="str">
        <f t="shared" si="15"/>
        <v>161.47+203.43i</v>
      </c>
      <c r="G193" t="str">
        <f t="shared" si="16"/>
        <v>261.47+203.43i</v>
      </c>
      <c r="H193" t="str">
        <f t="shared" si="17"/>
        <v>0.761759249374365+0.185357080734971i</v>
      </c>
      <c r="I193">
        <f t="shared" si="18"/>
        <v>0.78398622525270589</v>
      </c>
      <c r="J193">
        <f t="shared" si="19"/>
        <v>8.2586688156332624</v>
      </c>
    </row>
    <row r="194" spans="1:10">
      <c r="A194">
        <v>144</v>
      </c>
      <c r="B194">
        <v>230.32</v>
      </c>
      <c r="C194">
        <v>204.23</v>
      </c>
      <c r="D194" t="str">
        <f t="shared" si="14"/>
        <v>230.32+204.23i</v>
      </c>
      <c r="E194" t="str">
        <f t="shared" si="20"/>
        <v>50</v>
      </c>
      <c r="F194" t="str">
        <f t="shared" si="15"/>
        <v>180.32+204.23i</v>
      </c>
      <c r="G194" t="str">
        <f t="shared" si="16"/>
        <v>280.32+204.23i</v>
      </c>
      <c r="H194" t="str">
        <f t="shared" si="17"/>
        <v>0.766961613384407+0.169782497497512i</v>
      </c>
      <c r="I194">
        <f t="shared" si="18"/>
        <v>0.78552925652817374</v>
      </c>
      <c r="J194">
        <f t="shared" si="19"/>
        <v>8.3252812370780447</v>
      </c>
    </row>
    <row r="195" spans="1:10">
      <c r="A195">
        <v>144.75</v>
      </c>
      <c r="B195">
        <v>250.04</v>
      </c>
      <c r="C195">
        <v>203.87</v>
      </c>
      <c r="D195" t="str">
        <f t="shared" ref="D195:D202" si="21">COMPLEX(B195,C195)</f>
        <v>250.04+203.87i</v>
      </c>
      <c r="E195" t="str">
        <f t="shared" si="20"/>
        <v>50</v>
      </c>
      <c r="F195" t="str">
        <f t="shared" ref="F195:F202" si="22">IMSUB(D195,E195)</f>
        <v>200.04+203.87i</v>
      </c>
      <c r="G195" t="str">
        <f t="shared" ref="G195:G202" si="23">IMSUM(D195,E195)</f>
        <v>300.04+203.87i</v>
      </c>
      <c r="H195" t="str">
        <f t="shared" ref="H195:H202" si="24">IMDIV(F195,G195)</f>
        <v>0.771983517350845+0.154931743493145i</v>
      </c>
      <c r="I195">
        <f t="shared" ref="I195:I202" si="25">IMABS(H195)</f>
        <v>0.78737690860426446</v>
      </c>
      <c r="J195">
        <f t="shared" ref="J195:J202" si="26">(1+I195)/(1-I195)</f>
        <v>8.4063160631861304</v>
      </c>
    </row>
    <row r="196" spans="1:10">
      <c r="A196">
        <v>145.5</v>
      </c>
      <c r="B196">
        <v>270.70999999999998</v>
      </c>
      <c r="C196">
        <v>199.87</v>
      </c>
      <c r="D196" t="str">
        <f t="shared" si="21"/>
        <v>270.71+199.87i</v>
      </c>
      <c r="E196" t="str">
        <f t="shared" ref="E196:E202" si="27">COMPLEX(50,0)</f>
        <v>50</v>
      </c>
      <c r="F196" t="str">
        <f t="shared" si="22"/>
        <v>220.71+199.87i</v>
      </c>
      <c r="G196" t="str">
        <f t="shared" si="23"/>
        <v>320.71+199.87i</v>
      </c>
      <c r="H196" t="str">
        <f t="shared" si="24"/>
        <v>0.775417759136734+0.139962123043688i</v>
      </c>
      <c r="I196">
        <f t="shared" si="25"/>
        <v>0.78794802942296305</v>
      </c>
      <c r="J196">
        <f t="shared" si="26"/>
        <v>8.4316501495250868</v>
      </c>
    </row>
    <row r="197" spans="1:10">
      <c r="A197">
        <v>146.25</v>
      </c>
      <c r="B197">
        <v>293.92</v>
      </c>
      <c r="C197">
        <v>194.77</v>
      </c>
      <c r="D197" t="str">
        <f t="shared" si="21"/>
        <v>293.92+194.77i</v>
      </c>
      <c r="E197" t="str">
        <f t="shared" si="27"/>
        <v>50</v>
      </c>
      <c r="F197" t="str">
        <f t="shared" si="22"/>
        <v>243.92+194.77i</v>
      </c>
      <c r="G197" t="str">
        <f t="shared" si="23"/>
        <v>343.92+194.77i</v>
      </c>
      <c r="H197" t="str">
        <f t="shared" si="24"/>
        <v>0.779843743892383+0.124679675511981i</v>
      </c>
      <c r="I197">
        <f t="shared" si="25"/>
        <v>0.7897476092865755</v>
      </c>
      <c r="J197">
        <f t="shared" si="26"/>
        <v>8.5123769732826222</v>
      </c>
    </row>
    <row r="198" spans="1:10">
      <c r="A198">
        <v>147</v>
      </c>
      <c r="B198">
        <v>318.29000000000002</v>
      </c>
      <c r="C198">
        <v>185.97</v>
      </c>
      <c r="D198" t="str">
        <f t="shared" si="21"/>
        <v>318.29+185.97i</v>
      </c>
      <c r="E198" t="str">
        <f t="shared" si="27"/>
        <v>50</v>
      </c>
      <c r="F198" t="str">
        <f t="shared" si="22"/>
        <v>268.29+185.97i</v>
      </c>
      <c r="G198" t="str">
        <f t="shared" si="23"/>
        <v>368.29+185.97i</v>
      </c>
      <c r="H198" t="str">
        <f t="shared" si="24"/>
        <v>0.783641826383977+0.109251213846077i</v>
      </c>
      <c r="I198">
        <f t="shared" si="25"/>
        <v>0.79122079079436236</v>
      </c>
      <c r="J198">
        <f t="shared" si="26"/>
        <v>8.5794979184450053</v>
      </c>
    </row>
    <row r="199" spans="1:10">
      <c r="A199">
        <v>147.75</v>
      </c>
      <c r="B199">
        <v>343.42</v>
      </c>
      <c r="C199">
        <v>173.27</v>
      </c>
      <c r="D199" t="str">
        <f t="shared" si="21"/>
        <v>343.42+173.27i</v>
      </c>
      <c r="E199" t="str">
        <f t="shared" si="27"/>
        <v>50</v>
      </c>
      <c r="F199" t="str">
        <f t="shared" si="22"/>
        <v>293.42+173.27i</v>
      </c>
      <c r="G199" t="str">
        <f t="shared" si="23"/>
        <v>393.42+173.27i</v>
      </c>
      <c r="H199" t="str">
        <f t="shared" si="24"/>
        <v>0.787112450864132+0.0937599146936398i</v>
      </c>
      <c r="I199">
        <f t="shared" si="25"/>
        <v>0.79267706659692083</v>
      </c>
      <c r="J199">
        <f t="shared" si="26"/>
        <v>8.6467861377958677</v>
      </c>
    </row>
    <row r="200" spans="1:10">
      <c r="A200">
        <v>148.5</v>
      </c>
      <c r="B200">
        <v>368.62</v>
      </c>
      <c r="C200">
        <v>155.87</v>
      </c>
      <c r="D200" t="str">
        <f t="shared" si="21"/>
        <v>368.62+155.87i</v>
      </c>
      <c r="E200" t="str">
        <f t="shared" si="27"/>
        <v>50</v>
      </c>
      <c r="F200" t="str">
        <f t="shared" si="22"/>
        <v>318.62+155.87i</v>
      </c>
      <c r="G200" t="str">
        <f t="shared" si="23"/>
        <v>418.62+155.87i</v>
      </c>
      <c r="H200" t="str">
        <f t="shared" si="24"/>
        <v>0.790205544005882+0.0781153835359111i</v>
      </c>
      <c r="I200">
        <f t="shared" si="25"/>
        <v>0.79405718617905252</v>
      </c>
      <c r="J200">
        <f t="shared" si="26"/>
        <v>8.7114337853947017</v>
      </c>
    </row>
    <row r="201" spans="1:10">
      <c r="A201">
        <v>149.25</v>
      </c>
      <c r="B201">
        <v>392.53</v>
      </c>
      <c r="C201">
        <v>133.02000000000001</v>
      </c>
      <c r="D201" t="str">
        <f t="shared" si="21"/>
        <v>392.53+133.02i</v>
      </c>
      <c r="E201" t="str">
        <f t="shared" si="27"/>
        <v>50</v>
      </c>
      <c r="F201" t="str">
        <f t="shared" si="22"/>
        <v>342.53+133.02i</v>
      </c>
      <c r="G201" t="str">
        <f t="shared" si="23"/>
        <v>442.53+133.02i</v>
      </c>
      <c r="H201" t="str">
        <f t="shared" si="24"/>
        <v>0.792752322372081+0.0622965360044874i</v>
      </c>
      <c r="I201">
        <f t="shared" si="25"/>
        <v>0.79519626698349544</v>
      </c>
      <c r="J201">
        <f t="shared" si="26"/>
        <v>8.765446999146377</v>
      </c>
    </row>
    <row r="202" spans="1:10">
      <c r="A202">
        <v>150</v>
      </c>
      <c r="B202">
        <v>414.98</v>
      </c>
      <c r="C202">
        <v>102.6</v>
      </c>
      <c r="D202" t="str">
        <f t="shared" si="21"/>
        <v>414.98+102.6i</v>
      </c>
      <c r="E202" t="str">
        <f t="shared" si="27"/>
        <v>50</v>
      </c>
      <c r="F202" t="str">
        <f t="shared" si="22"/>
        <v>364.98+102.6i</v>
      </c>
      <c r="G202" t="str">
        <f t="shared" si="23"/>
        <v>464.98+102.6i</v>
      </c>
      <c r="H202" t="str">
        <f t="shared" si="24"/>
        <v>0.794921925324162+0.0452514311620736i</v>
      </c>
      <c r="I202">
        <f t="shared" si="25"/>
        <v>0.79620886668215918</v>
      </c>
      <c r="J202">
        <f t="shared" si="26"/>
        <v>8.8139696631487876</v>
      </c>
    </row>
  </sheetData>
  <phoneticPr fontId="18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2"/>
  <sheetViews>
    <sheetView workbookViewId="0">
      <selection activeCell="C1" activeCellId="1" sqref="A1:A1048576 C1:C1048576"/>
    </sheetView>
  </sheetViews>
  <sheetFormatPr defaultRowHeight="18.75"/>
  <cols>
    <col min="5" max="5" width="3.625" bestFit="1" customWidth="1"/>
    <col min="6" max="6" width="12.375" customWidth="1"/>
    <col min="8" max="8" width="22.625" customWidth="1"/>
    <col min="9" max="9" width="12.75" bestFit="1" customWidth="1"/>
    <col min="10" max="10" width="15.875" bestFit="1" customWidth="1"/>
  </cols>
  <sheetData>
    <row r="1" spans="1:10">
      <c r="A1" t="s">
        <v>0</v>
      </c>
      <c r="B1" t="s">
        <v>1</v>
      </c>
      <c r="C1" t="s">
        <v>159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126</v>
      </c>
    </row>
    <row r="2" spans="1:10">
      <c r="A2">
        <v>0</v>
      </c>
    </row>
    <row r="3" spans="1:10">
      <c r="A3">
        <v>0.75</v>
      </c>
      <c r="B3">
        <v>50.16</v>
      </c>
      <c r="C3">
        <v>2.64</v>
      </c>
      <c r="D3" t="str">
        <f t="shared" ref="D3:D66" si="0">COMPLEX(B3,C3)</f>
        <v>50.16+2.64i</v>
      </c>
      <c r="E3" t="str">
        <f>COMPLEX(50,0)</f>
        <v>50</v>
      </c>
      <c r="F3" t="str">
        <f t="shared" ref="F3:F66" si="1">IMSUB(D3,E3)</f>
        <v>0.159999999999997+2.64i</v>
      </c>
      <c r="G3" t="str">
        <f t="shared" ref="G3:G66" si="2">IMSUM(D3,E3)</f>
        <v>100.16+2.64i</v>
      </c>
      <c r="H3" t="str">
        <f t="shared" ref="H3:H66" si="3">IMDIV(F3,G3)</f>
        <v>0.00229058780703468+0.0262974525578018i</v>
      </c>
      <c r="I3">
        <f t="shared" ref="I3:I66" si="4">IMABS(H3)</f>
        <v>2.6397022626265493E-2</v>
      </c>
      <c r="J3">
        <f t="shared" ref="J3:J66" si="5">(1+I3)/(1-I3)</f>
        <v>1.0542254352949305</v>
      </c>
    </row>
    <row r="4" spans="1:10">
      <c r="A4">
        <v>1.5</v>
      </c>
      <c r="B4">
        <v>50.09</v>
      </c>
      <c r="C4">
        <v>0.54</v>
      </c>
      <c r="D4" t="str">
        <f t="shared" si="0"/>
        <v>50.09+0.54i</v>
      </c>
      <c r="E4" t="str">
        <f t="shared" ref="E4:E67" si="6">COMPLEX(50,0)</f>
        <v>50</v>
      </c>
      <c r="F4" t="str">
        <f t="shared" si="1"/>
        <v>0.0900000000000034+0.54i</v>
      </c>
      <c r="G4" t="str">
        <f t="shared" si="2"/>
        <v>100.09+0.54i</v>
      </c>
      <c r="H4" t="str">
        <f t="shared" si="3"/>
        <v>0.000928271291384938+0.00539013621243533i</v>
      </c>
      <c r="I4">
        <f t="shared" si="4"/>
        <v>5.469484068814548E-3</v>
      </c>
      <c r="J4">
        <f t="shared" si="5"/>
        <v>1.0109991276913075</v>
      </c>
    </row>
    <row r="5" spans="1:10">
      <c r="A5">
        <v>2.25</v>
      </c>
      <c r="B5">
        <v>49.94</v>
      </c>
      <c r="C5">
        <v>-0.38</v>
      </c>
      <c r="D5" t="str">
        <f t="shared" si="0"/>
        <v>49.94-0.38i</v>
      </c>
      <c r="E5" t="str">
        <f t="shared" si="6"/>
        <v>50</v>
      </c>
      <c r="F5" t="str">
        <f t="shared" si="1"/>
        <v>-0.0600000000000023-0.38i</v>
      </c>
      <c r="G5" t="str">
        <f t="shared" si="2"/>
        <v>99.94-0.38i</v>
      </c>
      <c r="H5" t="str">
        <f t="shared" si="3"/>
        <v>-0.000585894402045327-0.00380450910419029i</v>
      </c>
      <c r="I5">
        <f t="shared" si="4"/>
        <v>3.8493586185512586E-3</v>
      </c>
      <c r="J5">
        <f t="shared" si="5"/>
        <v>1.0077284668776865</v>
      </c>
    </row>
    <row r="6" spans="1:10">
      <c r="A6">
        <v>3</v>
      </c>
      <c r="B6">
        <v>49.87</v>
      </c>
      <c r="C6">
        <v>-1.01</v>
      </c>
      <c r="D6" t="str">
        <f t="shared" si="0"/>
        <v>49.87-1.01i</v>
      </c>
      <c r="E6" t="str">
        <f t="shared" si="6"/>
        <v>50</v>
      </c>
      <c r="F6" t="str">
        <f t="shared" si="1"/>
        <v>-0.130000000000003-1.01i</v>
      </c>
      <c r="G6" t="str">
        <f t="shared" si="2"/>
        <v>99.87-1.01i</v>
      </c>
      <c r="H6" t="str">
        <f t="shared" si="3"/>
        <v>-0.00119929379710575-0.0101252757257943i</v>
      </c>
      <c r="I6">
        <f t="shared" si="4"/>
        <v>1.0196053851129643E-2</v>
      </c>
      <c r="J6">
        <f t="shared" si="5"/>
        <v>1.0206021685219593</v>
      </c>
    </row>
    <row r="7" spans="1:10">
      <c r="A7">
        <v>3.75</v>
      </c>
      <c r="B7">
        <v>49.71</v>
      </c>
      <c r="C7">
        <v>-1.51</v>
      </c>
      <c r="D7" t="str">
        <f t="shared" si="0"/>
        <v>49.71-1.51i</v>
      </c>
      <c r="E7" t="str">
        <f t="shared" si="6"/>
        <v>50</v>
      </c>
      <c r="F7" t="str">
        <f t="shared" si="1"/>
        <v>-0.289999999999999-1.51i</v>
      </c>
      <c r="G7" t="str">
        <f t="shared" si="2"/>
        <v>99.71-1.51i</v>
      </c>
      <c r="H7" t="str">
        <f t="shared" si="3"/>
        <v>-0.00267848194859958-0.0151844800696258i</v>
      </c>
      <c r="I7">
        <f t="shared" si="4"/>
        <v>1.5418907241884458E-2</v>
      </c>
      <c r="J7">
        <f t="shared" si="5"/>
        <v>1.0313207461636122</v>
      </c>
    </row>
    <row r="8" spans="1:10">
      <c r="A8">
        <v>4.5</v>
      </c>
      <c r="B8">
        <v>49.57</v>
      </c>
      <c r="C8">
        <v>-1.98</v>
      </c>
      <c r="D8" t="str">
        <f t="shared" si="0"/>
        <v>49.57-1.98i</v>
      </c>
      <c r="E8" t="str">
        <f t="shared" si="6"/>
        <v>50</v>
      </c>
      <c r="F8" t="str">
        <f t="shared" si="1"/>
        <v>-0.43-1.98i</v>
      </c>
      <c r="G8" t="str">
        <f t="shared" si="2"/>
        <v>99.57-1.98i</v>
      </c>
      <c r="H8" t="str">
        <f t="shared" si="3"/>
        <v>-0.00392158570851229-0.0199634904057734i</v>
      </c>
      <c r="I8">
        <f t="shared" si="4"/>
        <v>2.0345018644636687E-2</v>
      </c>
      <c r="J8">
        <f t="shared" si="5"/>
        <v>1.0415350690433671</v>
      </c>
    </row>
    <row r="9" spans="1:10">
      <c r="A9">
        <v>5.25</v>
      </c>
      <c r="B9">
        <v>49.4</v>
      </c>
      <c r="C9">
        <v>-2.44</v>
      </c>
      <c r="D9" t="str">
        <f t="shared" si="0"/>
        <v>49.4-2.44i</v>
      </c>
      <c r="E9" t="str">
        <f t="shared" si="6"/>
        <v>50</v>
      </c>
      <c r="F9" t="str">
        <f t="shared" si="1"/>
        <v>-0.600000000000001-2.44i</v>
      </c>
      <c r="G9" t="str">
        <f t="shared" si="2"/>
        <v>99.4-2.44i</v>
      </c>
      <c r="H9" t="str">
        <f t="shared" si="3"/>
        <v>-0.00543037598969146-0.0246805846822419i</v>
      </c>
      <c r="I9">
        <f t="shared" si="4"/>
        <v>2.5270936738608068E-2</v>
      </c>
      <c r="J9">
        <f t="shared" si="5"/>
        <v>1.0518522278468909</v>
      </c>
    </row>
    <row r="10" spans="1:10">
      <c r="A10">
        <v>6</v>
      </c>
      <c r="B10">
        <v>49.23</v>
      </c>
      <c r="C10">
        <v>-2.86</v>
      </c>
      <c r="D10" t="str">
        <f t="shared" si="0"/>
        <v>49.23-2.86i</v>
      </c>
      <c r="E10" t="str">
        <f t="shared" si="6"/>
        <v>50</v>
      </c>
      <c r="F10" t="str">
        <f t="shared" si="1"/>
        <v>-0.770000000000003-2.86i</v>
      </c>
      <c r="G10" t="str">
        <f t="shared" si="2"/>
        <v>99.23-2.86i</v>
      </c>
      <c r="H10" t="str">
        <f t="shared" si="3"/>
        <v>-0.00692329528662385-0.0290214715763352i</v>
      </c>
      <c r="I10">
        <f t="shared" si="4"/>
        <v>2.9835848070430642E-2</v>
      </c>
      <c r="J10">
        <f t="shared" si="5"/>
        <v>1.0615068037941615</v>
      </c>
    </row>
    <row r="11" spans="1:10">
      <c r="A11">
        <v>6.75</v>
      </c>
      <c r="B11">
        <v>49</v>
      </c>
      <c r="C11">
        <v>-3.25</v>
      </c>
      <c r="D11" t="str">
        <f t="shared" si="0"/>
        <v>49-3.25i</v>
      </c>
      <c r="E11" t="str">
        <f t="shared" si="6"/>
        <v>50</v>
      </c>
      <c r="F11" t="str">
        <f t="shared" si="1"/>
        <v>-1-3.25i</v>
      </c>
      <c r="G11" t="str">
        <f t="shared" si="2"/>
        <v>99-3.25i</v>
      </c>
      <c r="H11" t="str">
        <f t="shared" si="3"/>
        <v>-0.00901360002548014-0.0331241838392203i</v>
      </c>
      <c r="I11">
        <f t="shared" si="4"/>
        <v>3.4328654800819078E-2</v>
      </c>
      <c r="J11">
        <f t="shared" si="5"/>
        <v>1.0710980085957471</v>
      </c>
    </row>
    <row r="12" spans="1:10">
      <c r="A12">
        <v>7.5</v>
      </c>
      <c r="B12">
        <v>48.82</v>
      </c>
      <c r="C12">
        <v>-3.6</v>
      </c>
      <c r="D12" t="str">
        <f t="shared" si="0"/>
        <v>48.82-3.6i</v>
      </c>
      <c r="E12" t="str">
        <f t="shared" si="6"/>
        <v>50</v>
      </c>
      <c r="F12" t="str">
        <f t="shared" si="1"/>
        <v>-1.18-3.6i</v>
      </c>
      <c r="G12" t="str">
        <f t="shared" si="2"/>
        <v>98.82-3.6i</v>
      </c>
      <c r="H12" t="str">
        <f t="shared" si="3"/>
        <v>-0.0105996998021875-0.03681601820773i</v>
      </c>
      <c r="I12">
        <f t="shared" si="4"/>
        <v>3.8311523495789097E-2</v>
      </c>
      <c r="J12">
        <f t="shared" si="5"/>
        <v>1.0796755382471745</v>
      </c>
    </row>
    <row r="13" spans="1:10">
      <c r="A13">
        <v>8.25</v>
      </c>
      <c r="B13">
        <v>48.6</v>
      </c>
      <c r="C13">
        <v>-4.01</v>
      </c>
      <c r="D13" t="str">
        <f t="shared" si="0"/>
        <v>48.6-4.01i</v>
      </c>
      <c r="E13" t="str">
        <f t="shared" si="6"/>
        <v>50</v>
      </c>
      <c r="F13" t="str">
        <f t="shared" si="1"/>
        <v>-1.4-4.01i</v>
      </c>
      <c r="G13" t="str">
        <f t="shared" si="2"/>
        <v>98.6-4.01i</v>
      </c>
      <c r="H13" t="str">
        <f t="shared" si="3"/>
        <v>-0.0125240704235753-0.0411787172657052i</v>
      </c>
      <c r="I13">
        <f t="shared" si="4"/>
        <v>4.3041132601542458E-2</v>
      </c>
      <c r="J13">
        <f t="shared" si="5"/>
        <v>1.089953986671448</v>
      </c>
    </row>
    <row r="14" spans="1:10">
      <c r="A14">
        <v>9</v>
      </c>
      <c r="B14">
        <v>48.35</v>
      </c>
      <c r="C14">
        <v>-4.32</v>
      </c>
      <c r="D14" t="str">
        <f t="shared" si="0"/>
        <v>48.35-4.32i</v>
      </c>
      <c r="E14" t="str">
        <f t="shared" si="6"/>
        <v>50</v>
      </c>
      <c r="F14" t="str">
        <f t="shared" si="1"/>
        <v>-1.65-4.32i</v>
      </c>
      <c r="G14" t="str">
        <f t="shared" si="2"/>
        <v>98.35-4.32i</v>
      </c>
      <c r="H14" t="str">
        <f t="shared" si="3"/>
        <v>-0.0148188418354945-0.0445756725646094i</v>
      </c>
      <c r="I14">
        <f t="shared" si="4"/>
        <v>4.6974340420411154E-2</v>
      </c>
      <c r="J14">
        <f t="shared" si="5"/>
        <v>1.0985793823035845</v>
      </c>
    </row>
    <row r="15" spans="1:10">
      <c r="A15">
        <v>9.75</v>
      </c>
      <c r="B15">
        <v>48.05</v>
      </c>
      <c r="C15">
        <v>-4.63</v>
      </c>
      <c r="D15" t="str">
        <f t="shared" si="0"/>
        <v>48.05-4.63i</v>
      </c>
      <c r="E15" t="str">
        <f t="shared" si="6"/>
        <v>50</v>
      </c>
      <c r="F15" t="str">
        <f t="shared" si="1"/>
        <v>-1.95-4.63i</v>
      </c>
      <c r="G15" t="str">
        <f t="shared" si="2"/>
        <v>98.05-4.63i</v>
      </c>
      <c r="H15" t="str">
        <f t="shared" si="3"/>
        <v>-0.0176187215441684-0.0480527759382917i</v>
      </c>
      <c r="I15">
        <f t="shared" si="4"/>
        <v>5.1180940048289561E-2</v>
      </c>
      <c r="J15">
        <f t="shared" si="5"/>
        <v>1.1078834568329485</v>
      </c>
    </row>
    <row r="16" spans="1:10">
      <c r="A16">
        <v>10.5</v>
      </c>
      <c r="B16">
        <v>47.73</v>
      </c>
      <c r="C16">
        <v>-4.9800000000000004</v>
      </c>
      <c r="D16" t="str">
        <f t="shared" si="0"/>
        <v>47.73-4.98i</v>
      </c>
      <c r="E16" t="str">
        <f t="shared" si="6"/>
        <v>50</v>
      </c>
      <c r="F16" t="str">
        <f t="shared" si="1"/>
        <v>-2.27-4.98i</v>
      </c>
      <c r="G16" t="str">
        <f t="shared" si="2"/>
        <v>97.73-4.98i</v>
      </c>
      <c r="H16" t="str">
        <f t="shared" si="3"/>
        <v>-0.0205772411191688-0.0520052661493243i</v>
      </c>
      <c r="I16">
        <f t="shared" si="4"/>
        <v>5.5928262616842181E-2</v>
      </c>
      <c r="J16">
        <f t="shared" si="5"/>
        <v>1.1184830779319122</v>
      </c>
    </row>
    <row r="17" spans="1:10">
      <c r="A17">
        <v>11.25</v>
      </c>
      <c r="B17">
        <v>47.48</v>
      </c>
      <c r="C17">
        <v>-5.25</v>
      </c>
      <c r="D17" t="str">
        <f t="shared" si="0"/>
        <v>47.48-5.25i</v>
      </c>
      <c r="E17" t="str">
        <f t="shared" si="6"/>
        <v>50</v>
      </c>
      <c r="F17" t="str">
        <f t="shared" si="1"/>
        <v>-2.52-5.25i</v>
      </c>
      <c r="G17" t="str">
        <f t="shared" si="2"/>
        <v>97.48-5.25i</v>
      </c>
      <c r="H17" t="str">
        <f t="shared" si="3"/>
        <v>-0.02288447987809-0.0550896955207219i</v>
      </c>
      <c r="I17">
        <f t="shared" si="4"/>
        <v>5.9653784220756297E-2</v>
      </c>
      <c r="J17">
        <f t="shared" si="5"/>
        <v>1.1268762147807923</v>
      </c>
    </row>
    <row r="18" spans="1:10">
      <c r="A18">
        <v>12</v>
      </c>
      <c r="B18">
        <v>47.11</v>
      </c>
      <c r="C18">
        <v>-5.56</v>
      </c>
      <c r="D18" t="str">
        <f t="shared" si="0"/>
        <v>47.11-5.56i</v>
      </c>
      <c r="E18" t="str">
        <f t="shared" si="6"/>
        <v>50</v>
      </c>
      <c r="F18" t="str">
        <f t="shared" si="1"/>
        <v>-2.89-5.56i</v>
      </c>
      <c r="G18" t="str">
        <f t="shared" si="2"/>
        <v>97.11-5.56i</v>
      </c>
      <c r="H18" t="str">
        <f t="shared" si="3"/>
        <v>-0.0263954430536709-0.0587659217730245i</v>
      </c>
      <c r="I18">
        <f t="shared" si="4"/>
        <v>6.4421680945414783E-2</v>
      </c>
      <c r="J18">
        <f t="shared" si="5"/>
        <v>1.1377152070187213</v>
      </c>
    </row>
    <row r="19" spans="1:10">
      <c r="A19">
        <v>12.75</v>
      </c>
      <c r="B19">
        <v>46.78</v>
      </c>
      <c r="C19">
        <v>-5.77</v>
      </c>
      <c r="D19" t="str">
        <f t="shared" si="0"/>
        <v>46.78-5.77i</v>
      </c>
      <c r="E19" t="str">
        <f t="shared" si="6"/>
        <v>50</v>
      </c>
      <c r="F19" t="str">
        <f t="shared" si="1"/>
        <v>-3.22-5.77i</v>
      </c>
      <c r="G19" t="str">
        <f t="shared" si="2"/>
        <v>96.78-5.77i</v>
      </c>
      <c r="H19" t="str">
        <f t="shared" si="3"/>
        <v>-0.0296115669614606-0.0613851905493659i</v>
      </c>
      <c r="I19">
        <f t="shared" si="4"/>
        <v>6.8154137927898595E-2</v>
      </c>
      <c r="J19">
        <f t="shared" si="5"/>
        <v>1.1462777068652696</v>
      </c>
    </row>
    <row r="20" spans="1:10">
      <c r="A20">
        <v>13.5</v>
      </c>
      <c r="B20">
        <v>46.44</v>
      </c>
      <c r="C20">
        <v>-6.04</v>
      </c>
      <c r="D20" t="str">
        <f t="shared" si="0"/>
        <v>46.44-6.04i</v>
      </c>
      <c r="E20" t="str">
        <f t="shared" si="6"/>
        <v>50</v>
      </c>
      <c r="F20" t="str">
        <f t="shared" si="1"/>
        <v>-3.56-6.04i</v>
      </c>
      <c r="G20" t="str">
        <f t="shared" si="2"/>
        <v>96.44-6.04i</v>
      </c>
      <c r="H20" t="str">
        <f t="shared" si="3"/>
        <v>-0.0328627717358709-0.0646877969855315i</v>
      </c>
      <c r="I20">
        <f t="shared" si="4"/>
        <v>7.2556687114319743E-2</v>
      </c>
      <c r="J20">
        <f t="shared" si="5"/>
        <v>1.1564660310904917</v>
      </c>
    </row>
    <row r="21" spans="1:10">
      <c r="A21">
        <v>14.25</v>
      </c>
      <c r="B21">
        <v>46.06</v>
      </c>
      <c r="C21">
        <v>-6.23</v>
      </c>
      <c r="D21" t="str">
        <f t="shared" si="0"/>
        <v>46.06-6.23i</v>
      </c>
      <c r="E21" t="str">
        <f t="shared" si="6"/>
        <v>50</v>
      </c>
      <c r="F21" t="str">
        <f t="shared" si="1"/>
        <v>-3.94-6.23i</v>
      </c>
      <c r="G21" t="str">
        <f t="shared" si="2"/>
        <v>96.06-6.23i</v>
      </c>
      <c r="H21" t="str">
        <f t="shared" si="3"/>
        <v>-0.0366556405543874-0.0672326112914203i</v>
      </c>
      <c r="I21">
        <f t="shared" si="4"/>
        <v>7.6575844791394024E-2</v>
      </c>
      <c r="J21">
        <f t="shared" si="5"/>
        <v>1.1658519421643139</v>
      </c>
    </row>
    <row r="22" spans="1:10">
      <c r="A22">
        <v>15</v>
      </c>
      <c r="B22">
        <v>45.69</v>
      </c>
      <c r="C22">
        <v>-6.45</v>
      </c>
      <c r="D22" t="str">
        <f t="shared" si="0"/>
        <v>45.69-6.45i</v>
      </c>
      <c r="E22" t="str">
        <f t="shared" si="6"/>
        <v>50</v>
      </c>
      <c r="F22" t="str">
        <f t="shared" si="1"/>
        <v>-4.31-6.45i</v>
      </c>
      <c r="G22" t="str">
        <f t="shared" si="2"/>
        <v>95.69-6.45i</v>
      </c>
      <c r="H22" t="str">
        <f t="shared" si="3"/>
        <v>-0.0403146553383949-0.0701225783982929i</v>
      </c>
      <c r="I22">
        <f t="shared" si="4"/>
        <v>8.0885396928483372E-2</v>
      </c>
      <c r="J22">
        <f t="shared" si="5"/>
        <v>1.1760072066272884</v>
      </c>
    </row>
    <row r="23" spans="1:10">
      <c r="A23">
        <v>15.75</v>
      </c>
      <c r="B23">
        <v>45.26</v>
      </c>
      <c r="C23">
        <v>-6.61</v>
      </c>
      <c r="D23" t="str">
        <f t="shared" si="0"/>
        <v>45.26-6.61i</v>
      </c>
      <c r="E23" t="str">
        <f t="shared" si="6"/>
        <v>50</v>
      </c>
      <c r="F23" t="str">
        <f t="shared" si="1"/>
        <v>-4.74-6.61i</v>
      </c>
      <c r="G23" t="str">
        <f t="shared" si="2"/>
        <v>95.26-6.61i</v>
      </c>
      <c r="H23" t="str">
        <f t="shared" si="3"/>
        <v>-0.0447283567538305-0.0724926982798952i</v>
      </c>
      <c r="I23">
        <f t="shared" si="4"/>
        <v>8.5181084765327181E-2</v>
      </c>
      <c r="J23">
        <f t="shared" si="5"/>
        <v>1.1862250186278149</v>
      </c>
    </row>
    <row r="24" spans="1:10">
      <c r="A24">
        <v>16.5</v>
      </c>
      <c r="B24">
        <v>44.92</v>
      </c>
      <c r="C24">
        <v>-6.79</v>
      </c>
      <c r="D24" t="str">
        <f t="shared" si="0"/>
        <v>44.92-6.79i</v>
      </c>
      <c r="E24" t="str">
        <f t="shared" si="6"/>
        <v>50</v>
      </c>
      <c r="F24" t="str">
        <f t="shared" si="1"/>
        <v>-5.08-6.79i</v>
      </c>
      <c r="G24" t="str">
        <f t="shared" si="2"/>
        <v>94.92-6.79i</v>
      </c>
      <c r="H24" t="str">
        <f t="shared" si="3"/>
        <v>-0.0481552351914255-0.0749786562046964i</v>
      </c>
      <c r="I24">
        <f t="shared" si="4"/>
        <v>8.9110748861198352E-2</v>
      </c>
      <c r="J24">
        <f t="shared" si="5"/>
        <v>1.1956566042464358</v>
      </c>
    </row>
    <row r="25" spans="1:10">
      <c r="A25">
        <v>17.25</v>
      </c>
      <c r="B25">
        <v>44.49</v>
      </c>
      <c r="C25">
        <v>-6.9</v>
      </c>
      <c r="D25" t="str">
        <f t="shared" si="0"/>
        <v>44.49-6.9i</v>
      </c>
      <c r="E25" t="str">
        <f t="shared" si="6"/>
        <v>50</v>
      </c>
      <c r="F25" t="str">
        <f t="shared" si="1"/>
        <v>-5.51-6.9i</v>
      </c>
      <c r="G25" t="str">
        <f t="shared" si="2"/>
        <v>94.49-6.9i</v>
      </c>
      <c r="H25" t="str">
        <f t="shared" si="3"/>
        <v>-0.0526995850844022-0.0768719138224402i</v>
      </c>
      <c r="I25">
        <f t="shared" si="4"/>
        <v>9.3201595494888503E-2</v>
      </c>
      <c r="J25">
        <f t="shared" si="5"/>
        <v>1.2055618868137592</v>
      </c>
    </row>
    <row r="26" spans="1:10">
      <c r="A26">
        <v>18</v>
      </c>
      <c r="B26">
        <v>44.1</v>
      </c>
      <c r="C26">
        <v>-7.03</v>
      </c>
      <c r="D26" t="str">
        <f t="shared" si="0"/>
        <v>44.1-7.03i</v>
      </c>
      <c r="E26" t="str">
        <f t="shared" si="6"/>
        <v>50</v>
      </c>
      <c r="F26" t="str">
        <f t="shared" si="1"/>
        <v>-5.9-7.03i</v>
      </c>
      <c r="G26" t="str">
        <f t="shared" si="2"/>
        <v>94.1-7.03i</v>
      </c>
      <c r="H26" t="str">
        <f t="shared" si="3"/>
        <v>-0.0568009865961585-0.0789512320485759i</v>
      </c>
      <c r="I26">
        <f t="shared" si="4"/>
        <v>9.726072753318811E-2</v>
      </c>
      <c r="J26">
        <f t="shared" si="5"/>
        <v>1.2154791100810645</v>
      </c>
    </row>
    <row r="27" spans="1:10">
      <c r="A27">
        <v>18.75</v>
      </c>
      <c r="B27">
        <v>43.69</v>
      </c>
      <c r="C27">
        <v>-7.09</v>
      </c>
      <c r="D27" t="str">
        <f t="shared" si="0"/>
        <v>43.69-7.09i</v>
      </c>
      <c r="E27" t="str">
        <f t="shared" si="6"/>
        <v>50</v>
      </c>
      <c r="F27" t="str">
        <f t="shared" si="1"/>
        <v>-6.31-7.09i</v>
      </c>
      <c r="G27" t="str">
        <f t="shared" si="2"/>
        <v>93.69-7.09i</v>
      </c>
      <c r="H27" t="str">
        <f t="shared" si="3"/>
        <v>-0.0612721614050759-0.0803118755935744i</v>
      </c>
      <c r="I27">
        <f t="shared" si="4"/>
        <v>0.10101621218699226</v>
      </c>
      <c r="J27">
        <f t="shared" si="5"/>
        <v>1.2247342244797057</v>
      </c>
    </row>
    <row r="28" spans="1:10">
      <c r="A28">
        <v>19.5</v>
      </c>
      <c r="B28">
        <v>43.24</v>
      </c>
      <c r="C28">
        <v>-7.17</v>
      </c>
      <c r="D28" t="str">
        <f t="shared" si="0"/>
        <v>43.24-7.17i</v>
      </c>
      <c r="E28" t="str">
        <f t="shared" si="6"/>
        <v>50</v>
      </c>
      <c r="F28" t="str">
        <f t="shared" si="1"/>
        <v>-6.76-7.17i</v>
      </c>
      <c r="G28" t="str">
        <f t="shared" si="2"/>
        <v>93.24-7.17i</v>
      </c>
      <c r="H28" t="str">
        <f t="shared" si="3"/>
        <v>-0.0661962778840944-0.0819887099145105i</v>
      </c>
      <c r="I28">
        <f t="shared" si="4"/>
        <v>0.10537597334854848</v>
      </c>
      <c r="J28">
        <f t="shared" si="5"/>
        <v>1.2355759966406608</v>
      </c>
    </row>
    <row r="29" spans="1:10">
      <c r="A29">
        <v>20.25</v>
      </c>
      <c r="B29">
        <v>42.83</v>
      </c>
      <c r="C29">
        <v>-7.25</v>
      </c>
      <c r="D29" t="str">
        <f t="shared" si="0"/>
        <v>42.83-7.25i</v>
      </c>
      <c r="E29" t="str">
        <f t="shared" si="6"/>
        <v>50</v>
      </c>
      <c r="F29" t="str">
        <f t="shared" si="1"/>
        <v>-7.17-7.25i</v>
      </c>
      <c r="G29" t="str">
        <f t="shared" si="2"/>
        <v>92.83-7.25i</v>
      </c>
      <c r="H29" t="str">
        <f t="shared" si="3"/>
        <v>-0.0707071075228691-0.0836219598140773i</v>
      </c>
      <c r="I29">
        <f t="shared" si="4"/>
        <v>0.10950857143346238</v>
      </c>
      <c r="J29">
        <f t="shared" si="5"/>
        <v>1.2459508714412737</v>
      </c>
    </row>
    <row r="30" spans="1:10">
      <c r="A30">
        <v>21</v>
      </c>
      <c r="B30">
        <v>42.39</v>
      </c>
      <c r="C30">
        <v>-7.3</v>
      </c>
      <c r="D30" t="str">
        <f t="shared" si="0"/>
        <v>42.39-7.3i</v>
      </c>
      <c r="E30" t="str">
        <f t="shared" si="6"/>
        <v>50</v>
      </c>
      <c r="F30" t="str">
        <f t="shared" si="1"/>
        <v>-7.61-7.3i</v>
      </c>
      <c r="G30" t="str">
        <f t="shared" si="2"/>
        <v>92.39-7.3i</v>
      </c>
      <c r="H30" t="str">
        <f t="shared" si="3"/>
        <v>-0.0756528828213275-0.08499043234761i</v>
      </c>
      <c r="I30">
        <f t="shared" si="4"/>
        <v>0.11378370827939817</v>
      </c>
      <c r="J30">
        <f t="shared" si="5"/>
        <v>1.2567854130925205</v>
      </c>
    </row>
    <row r="31" spans="1:10">
      <c r="A31">
        <v>21.75</v>
      </c>
      <c r="B31">
        <v>41.99</v>
      </c>
      <c r="C31">
        <v>-7.31</v>
      </c>
      <c r="D31" t="str">
        <f t="shared" si="0"/>
        <v>41.99-7.31i</v>
      </c>
      <c r="E31" t="str">
        <f t="shared" si="6"/>
        <v>50</v>
      </c>
      <c r="F31" t="str">
        <f t="shared" si="1"/>
        <v>-8.01-7.31i</v>
      </c>
      <c r="G31" t="str">
        <f t="shared" si="2"/>
        <v>91.99-7.31i</v>
      </c>
      <c r="H31" t="str">
        <f t="shared" si="3"/>
        <v>-0.0802531947205294-0.085842492155746i</v>
      </c>
      <c r="I31">
        <f t="shared" si="4"/>
        <v>0.11751386608549871</v>
      </c>
      <c r="J31">
        <f t="shared" si="5"/>
        <v>1.2663245609633202</v>
      </c>
    </row>
    <row r="32" spans="1:10">
      <c r="A32">
        <v>22.5</v>
      </c>
      <c r="B32">
        <v>41.54</v>
      </c>
      <c r="C32">
        <v>-7.3</v>
      </c>
      <c r="D32" t="str">
        <f t="shared" si="0"/>
        <v>41.54-7.3i</v>
      </c>
      <c r="E32" t="str">
        <f t="shared" si="6"/>
        <v>50</v>
      </c>
      <c r="F32" t="str">
        <f t="shared" si="1"/>
        <v>-8.46-7.3i</v>
      </c>
      <c r="G32" t="str">
        <f t="shared" si="2"/>
        <v>91.54-7.3i</v>
      </c>
      <c r="H32" t="str">
        <f t="shared" si="3"/>
        <v>-0.0855152656602357-0.0865661070495927i</v>
      </c>
      <c r="I32">
        <f t="shared" si="4"/>
        <v>0.12168217433405039</v>
      </c>
      <c r="J32">
        <f t="shared" si="5"/>
        <v>1.2770800518406642</v>
      </c>
    </row>
    <row r="33" spans="1:10">
      <c r="A33">
        <v>23.25</v>
      </c>
      <c r="B33">
        <v>41.1</v>
      </c>
      <c r="C33">
        <v>-7.27</v>
      </c>
      <c r="D33" t="str">
        <f t="shared" si="0"/>
        <v>41.1-7.27i</v>
      </c>
      <c r="E33" t="str">
        <f t="shared" si="6"/>
        <v>50</v>
      </c>
      <c r="F33" t="str">
        <f t="shared" si="1"/>
        <v>-8.9-7.27i</v>
      </c>
      <c r="G33" t="str">
        <f t="shared" si="2"/>
        <v>91.1-7.27i</v>
      </c>
      <c r="H33" t="str">
        <f t="shared" si="3"/>
        <v>-0.0907484904118718-0.0870443636146466i</v>
      </c>
      <c r="I33">
        <f t="shared" si="4"/>
        <v>0.12574581404210797</v>
      </c>
      <c r="J33">
        <f t="shared" si="5"/>
        <v>1.2876641966645714</v>
      </c>
    </row>
    <row r="34" spans="1:10">
      <c r="A34">
        <v>24</v>
      </c>
      <c r="B34">
        <v>40.71</v>
      </c>
      <c r="C34">
        <v>-7.2</v>
      </c>
      <c r="D34" t="str">
        <f t="shared" si="0"/>
        <v>40.71-7.2i</v>
      </c>
      <c r="E34" t="str">
        <f t="shared" si="6"/>
        <v>50</v>
      </c>
      <c r="F34" t="str">
        <f t="shared" si="1"/>
        <v>-9.29-7.2i</v>
      </c>
      <c r="G34" t="str">
        <f t="shared" si="2"/>
        <v>90.71-7.2i</v>
      </c>
      <c r="H34" t="str">
        <f t="shared" si="3"/>
        <v>-0.0955123353469174-0.0869550084279331i</v>
      </c>
      <c r="I34">
        <f t="shared" si="4"/>
        <v>0.12916570633927538</v>
      </c>
      <c r="J34">
        <f t="shared" si="5"/>
        <v>1.2966481850325433</v>
      </c>
    </row>
    <row r="35" spans="1:10">
      <c r="A35">
        <v>24.75</v>
      </c>
      <c r="B35">
        <v>40.28</v>
      </c>
      <c r="C35">
        <v>-7.12</v>
      </c>
      <c r="D35" t="str">
        <f t="shared" si="0"/>
        <v>40.28-7.12i</v>
      </c>
      <c r="E35" t="str">
        <f t="shared" si="6"/>
        <v>50</v>
      </c>
      <c r="F35" t="str">
        <f t="shared" si="1"/>
        <v>-9.72-7.12i</v>
      </c>
      <c r="G35" t="str">
        <f t="shared" si="2"/>
        <v>90.28-7.12i</v>
      </c>
      <c r="H35" t="str">
        <f t="shared" si="3"/>
        <v>-0.100818165909149-0.0868168513654535i</v>
      </c>
      <c r="I35">
        <f t="shared" si="4"/>
        <v>0.13304686489465259</v>
      </c>
      <c r="J35">
        <f t="shared" si="5"/>
        <v>1.3069297739571251</v>
      </c>
    </row>
    <row r="36" spans="1:10">
      <c r="A36">
        <v>25.5</v>
      </c>
      <c r="B36">
        <v>39.85</v>
      </c>
      <c r="C36">
        <v>-7.07</v>
      </c>
      <c r="D36" t="str">
        <f t="shared" si="0"/>
        <v>39.85-7.07i</v>
      </c>
      <c r="E36" t="str">
        <f t="shared" si="6"/>
        <v>50</v>
      </c>
      <c r="F36" t="str">
        <f t="shared" si="1"/>
        <v>-10.15-7.07i</v>
      </c>
      <c r="G36" t="str">
        <f t="shared" si="2"/>
        <v>89.85-7.07i</v>
      </c>
      <c r="H36" t="str">
        <f t="shared" si="3"/>
        <v>-0.106117421486037-0.0870367297707989i</v>
      </c>
      <c r="I36">
        <f t="shared" si="4"/>
        <v>0.13724539872811875</v>
      </c>
      <c r="J36">
        <f t="shared" si="5"/>
        <v>1.3181562834339922</v>
      </c>
    </row>
    <row r="37" spans="1:10">
      <c r="A37">
        <v>26.25</v>
      </c>
      <c r="B37">
        <v>39.5</v>
      </c>
      <c r="C37">
        <v>-6.97</v>
      </c>
      <c r="D37" t="str">
        <f t="shared" si="0"/>
        <v>39.5-6.97i</v>
      </c>
      <c r="E37" t="str">
        <f t="shared" si="6"/>
        <v>50</v>
      </c>
      <c r="F37" t="str">
        <f t="shared" si="1"/>
        <v>-10.5-6.97i</v>
      </c>
      <c r="G37" t="str">
        <f t="shared" si="2"/>
        <v>89.5-6.97i</v>
      </c>
      <c r="H37" t="str">
        <f t="shared" si="3"/>
        <v>-0.110582925868317-0.086488971992203i</v>
      </c>
      <c r="I37">
        <f t="shared" si="4"/>
        <v>0.14038848161393358</v>
      </c>
      <c r="J37">
        <f t="shared" si="5"/>
        <v>1.3266323882618862</v>
      </c>
    </row>
    <row r="38" spans="1:10">
      <c r="A38">
        <v>27</v>
      </c>
      <c r="B38">
        <v>39.090000000000003</v>
      </c>
      <c r="C38">
        <v>-6.83</v>
      </c>
      <c r="D38" t="str">
        <f t="shared" si="0"/>
        <v>39.09-6.83i</v>
      </c>
      <c r="E38" t="str">
        <f t="shared" si="6"/>
        <v>50</v>
      </c>
      <c r="F38" t="str">
        <f t="shared" si="1"/>
        <v>-10.91-6.83i</v>
      </c>
      <c r="G38" t="str">
        <f t="shared" si="2"/>
        <v>89.09-6.83i</v>
      </c>
      <c r="H38" t="str">
        <f t="shared" si="3"/>
        <v>-0.115901858254035-0.0855495531695483i</v>
      </c>
      <c r="I38">
        <f t="shared" si="4"/>
        <v>0.14405542958961248</v>
      </c>
      <c r="J38">
        <f t="shared" si="5"/>
        <v>1.3365999027730133</v>
      </c>
    </row>
    <row r="39" spans="1:10">
      <c r="A39">
        <v>27.75</v>
      </c>
      <c r="B39">
        <v>38.61</v>
      </c>
      <c r="C39">
        <v>-6.74</v>
      </c>
      <c r="D39" t="str">
        <f t="shared" si="0"/>
        <v>38.61-6.74i</v>
      </c>
      <c r="E39" t="str">
        <f t="shared" si="6"/>
        <v>50</v>
      </c>
      <c r="F39" t="str">
        <f t="shared" si="1"/>
        <v>-11.39-6.74i</v>
      </c>
      <c r="G39" t="str">
        <f t="shared" si="2"/>
        <v>88.61-6.74i</v>
      </c>
      <c r="H39" t="str">
        <f t="shared" si="3"/>
        <v>-0.122048981737067-0.085347140694141i</v>
      </c>
      <c r="I39">
        <f t="shared" si="4"/>
        <v>0.14892981020507751</v>
      </c>
      <c r="J39">
        <f t="shared" si="5"/>
        <v>1.3499824385600072</v>
      </c>
    </row>
    <row r="40" spans="1:10">
      <c r="A40">
        <v>28.5</v>
      </c>
      <c r="B40">
        <v>38.17</v>
      </c>
      <c r="C40">
        <v>-6.59</v>
      </c>
      <c r="D40" t="str">
        <f t="shared" si="0"/>
        <v>38.17-6.59i</v>
      </c>
      <c r="E40" t="str">
        <f t="shared" si="6"/>
        <v>50</v>
      </c>
      <c r="F40" t="str">
        <f t="shared" si="1"/>
        <v>-11.83-6.59i</v>
      </c>
      <c r="G40" t="str">
        <f t="shared" si="2"/>
        <v>88.17-6.59i</v>
      </c>
      <c r="H40" t="str">
        <f t="shared" si="3"/>
        <v>-0.127871919187216-0.0842993756089798i</v>
      </c>
      <c r="I40">
        <f t="shared" si="4"/>
        <v>0.15315878180726614</v>
      </c>
      <c r="J40">
        <f t="shared" si="5"/>
        <v>1.3617178250584598</v>
      </c>
    </row>
    <row r="41" spans="1:10">
      <c r="A41">
        <v>29.25</v>
      </c>
      <c r="B41">
        <v>37.85</v>
      </c>
      <c r="C41">
        <v>-6.45</v>
      </c>
      <c r="D41" t="str">
        <f t="shared" si="0"/>
        <v>37.85-6.45i</v>
      </c>
      <c r="E41" t="str">
        <f t="shared" si="6"/>
        <v>50</v>
      </c>
      <c r="F41" t="str">
        <f t="shared" si="1"/>
        <v>-12.15-6.45i</v>
      </c>
      <c r="G41" t="str">
        <f t="shared" si="2"/>
        <v>87.85-6.45i</v>
      </c>
      <c r="H41" t="str">
        <f t="shared" si="3"/>
        <v>-0.13220070303413-0.0831268586746743i</v>
      </c>
      <c r="I41">
        <f t="shared" si="4"/>
        <v>0.1561636978168662</v>
      </c>
      <c r="J41">
        <f t="shared" si="5"/>
        <v>1.3701279440404419</v>
      </c>
    </row>
    <row r="42" spans="1:10">
      <c r="A42">
        <v>30</v>
      </c>
      <c r="B42">
        <v>37.409999999999997</v>
      </c>
      <c r="C42">
        <v>-6.27</v>
      </c>
      <c r="D42" t="str">
        <f t="shared" si="0"/>
        <v>37.41-6.27i</v>
      </c>
      <c r="E42" t="str">
        <f t="shared" si="6"/>
        <v>50</v>
      </c>
      <c r="F42" t="str">
        <f t="shared" si="1"/>
        <v>-12.59-6.27i</v>
      </c>
      <c r="G42" t="str">
        <f t="shared" si="2"/>
        <v>87.41-6.27i</v>
      </c>
      <c r="H42" t="str">
        <f t="shared" si="3"/>
        <v>-0.138177569503248-0.0816425278662094i</v>
      </c>
      <c r="I42">
        <f t="shared" si="4"/>
        <v>0.16049468237362166</v>
      </c>
      <c r="J42">
        <f t="shared" si="5"/>
        <v>1.3823553681051246</v>
      </c>
    </row>
    <row r="43" spans="1:10">
      <c r="A43">
        <v>30.75</v>
      </c>
      <c r="B43">
        <v>36.92</v>
      </c>
      <c r="C43">
        <v>-6.13</v>
      </c>
      <c r="D43" t="str">
        <f t="shared" si="0"/>
        <v>36.92-6.13i</v>
      </c>
      <c r="E43" t="str">
        <f t="shared" si="6"/>
        <v>50</v>
      </c>
      <c r="F43" t="str">
        <f t="shared" si="1"/>
        <v>-13.08-6.13i</v>
      </c>
      <c r="G43" t="str">
        <f t="shared" si="2"/>
        <v>86.92-6.13i</v>
      </c>
      <c r="H43" t="str">
        <f t="shared" si="3"/>
        <v>-0.144789338939868-0.0807358334986355i</v>
      </c>
      <c r="I43">
        <f t="shared" si="4"/>
        <v>0.16577764469723705</v>
      </c>
      <c r="J43">
        <f t="shared" si="5"/>
        <v>1.3974423453015032</v>
      </c>
    </row>
    <row r="44" spans="1:10">
      <c r="A44">
        <v>31.5</v>
      </c>
      <c r="B44">
        <v>36.619999999999997</v>
      </c>
      <c r="C44">
        <v>-5.88</v>
      </c>
      <c r="D44" t="str">
        <f t="shared" si="0"/>
        <v>36.62-5.88i</v>
      </c>
      <c r="E44" t="str">
        <f t="shared" si="6"/>
        <v>50</v>
      </c>
      <c r="F44" t="str">
        <f t="shared" si="1"/>
        <v>-13.38-5.88i</v>
      </c>
      <c r="G44" t="str">
        <f t="shared" si="2"/>
        <v>86.62-5.88i</v>
      </c>
      <c r="H44" t="str">
        <f t="shared" si="3"/>
        <v>-0.149172333236945-0.0780089277237732i</v>
      </c>
      <c r="I44">
        <f t="shared" si="4"/>
        <v>0.16833828384525915</v>
      </c>
      <c r="J44">
        <f t="shared" si="5"/>
        <v>1.4048239339994768</v>
      </c>
    </row>
    <row r="45" spans="1:10">
      <c r="A45">
        <v>32.25</v>
      </c>
      <c r="B45">
        <v>36.29</v>
      </c>
      <c r="C45">
        <v>-5.69</v>
      </c>
      <c r="D45" t="str">
        <f t="shared" si="0"/>
        <v>36.29-5.69i</v>
      </c>
      <c r="E45" t="str">
        <f t="shared" si="6"/>
        <v>50</v>
      </c>
      <c r="F45" t="str">
        <f t="shared" si="1"/>
        <v>-13.71-5.69i</v>
      </c>
      <c r="G45" t="str">
        <f t="shared" si="2"/>
        <v>86.29-5.69i</v>
      </c>
      <c r="H45" t="str">
        <f t="shared" si="3"/>
        <v>-0.153865666608748-0.0760864021671547i</v>
      </c>
      <c r="I45">
        <f t="shared" si="4"/>
        <v>0.17165017901446067</v>
      </c>
      <c r="J45">
        <f t="shared" si="5"/>
        <v>1.4144388630644906</v>
      </c>
    </row>
    <row r="46" spans="1:10">
      <c r="A46">
        <v>33</v>
      </c>
      <c r="B46">
        <v>35.92</v>
      </c>
      <c r="C46">
        <v>-5.46</v>
      </c>
      <c r="D46" t="str">
        <f t="shared" si="0"/>
        <v>35.92-5.46i</v>
      </c>
      <c r="E46" t="str">
        <f t="shared" si="6"/>
        <v>50</v>
      </c>
      <c r="F46" t="str">
        <f t="shared" si="1"/>
        <v>-14.08-5.46i</v>
      </c>
      <c r="G46" t="str">
        <f t="shared" si="2"/>
        <v>85.92-5.46i</v>
      </c>
      <c r="H46" t="str">
        <f t="shared" si="3"/>
        <v>-0.159192224345789-0.0736637516867785i</v>
      </c>
      <c r="I46">
        <f t="shared" si="4"/>
        <v>0.17540955676567732</v>
      </c>
      <c r="J46">
        <f t="shared" si="5"/>
        <v>1.4254464945716849</v>
      </c>
    </row>
    <row r="47" spans="1:10">
      <c r="A47">
        <v>33.75</v>
      </c>
      <c r="B47">
        <v>35.56</v>
      </c>
      <c r="C47">
        <v>-5.21</v>
      </c>
      <c r="D47" t="str">
        <f t="shared" si="0"/>
        <v>35.56-5.21i</v>
      </c>
      <c r="E47" t="str">
        <f t="shared" si="6"/>
        <v>50</v>
      </c>
      <c r="F47" t="str">
        <f t="shared" si="1"/>
        <v>-14.44-5.21i</v>
      </c>
      <c r="G47" t="str">
        <f t="shared" si="2"/>
        <v>85.56-5.21i</v>
      </c>
      <c r="H47" t="str">
        <f t="shared" si="3"/>
        <v>-0.164452720762972-0.0709069503877406i</v>
      </c>
      <c r="I47">
        <f t="shared" si="4"/>
        <v>0.17908794761131624</v>
      </c>
      <c r="J47">
        <f t="shared" si="5"/>
        <v>1.436314577402555</v>
      </c>
    </row>
    <row r="48" spans="1:10">
      <c r="A48">
        <v>34.5</v>
      </c>
      <c r="B48">
        <v>35.24</v>
      </c>
      <c r="C48">
        <v>-4.9400000000000004</v>
      </c>
      <c r="D48" t="str">
        <f t="shared" si="0"/>
        <v>35.24-4.94i</v>
      </c>
      <c r="E48" t="str">
        <f t="shared" si="6"/>
        <v>50</v>
      </c>
      <c r="F48" t="str">
        <f t="shared" si="1"/>
        <v>-14.76-4.94i</v>
      </c>
      <c r="G48" t="str">
        <f t="shared" si="2"/>
        <v>85.24-4.94i</v>
      </c>
      <c r="H48" t="str">
        <f t="shared" si="3"/>
        <v>-0.169231083242943-0.0677616324638684i</v>
      </c>
      <c r="I48">
        <f t="shared" si="4"/>
        <v>0.182293165998477</v>
      </c>
      <c r="J48">
        <f t="shared" si="5"/>
        <v>1.4458643572939429</v>
      </c>
    </row>
    <row r="49" spans="1:10">
      <c r="A49">
        <v>35.25</v>
      </c>
      <c r="B49">
        <v>34.82</v>
      </c>
      <c r="C49">
        <v>-4.6900000000000004</v>
      </c>
      <c r="D49" t="str">
        <f t="shared" si="0"/>
        <v>34.82-4.69i</v>
      </c>
      <c r="E49" t="str">
        <f t="shared" si="6"/>
        <v>50</v>
      </c>
      <c r="F49" t="str">
        <f t="shared" si="1"/>
        <v>-15.18-4.69i</v>
      </c>
      <c r="G49" t="str">
        <f t="shared" si="2"/>
        <v>84.82-4.69i</v>
      </c>
      <c r="H49" t="str">
        <f t="shared" si="3"/>
        <v>-0.175373663024583-0.0649905974957003i</v>
      </c>
      <c r="I49">
        <f t="shared" si="4"/>
        <v>0.18702860595510012</v>
      </c>
      <c r="J49">
        <f t="shared" si="5"/>
        <v>1.4601111609217841</v>
      </c>
    </row>
    <row r="50" spans="1:10">
      <c r="A50">
        <v>36</v>
      </c>
      <c r="B50">
        <v>34.409999999999997</v>
      </c>
      <c r="C50">
        <v>-4.41</v>
      </c>
      <c r="D50" t="str">
        <f t="shared" si="0"/>
        <v>34.41-4.41i</v>
      </c>
      <c r="E50" t="str">
        <f t="shared" si="6"/>
        <v>50</v>
      </c>
      <c r="F50" t="str">
        <f t="shared" si="1"/>
        <v>-15.59-4.41i</v>
      </c>
      <c r="G50" t="str">
        <f t="shared" si="2"/>
        <v>84.41-4.41i</v>
      </c>
      <c r="H50" t="str">
        <f t="shared" si="3"/>
        <v>-0.18146889069659-0.0617258358958886i</v>
      </c>
      <c r="I50">
        <f t="shared" si="4"/>
        <v>0.19167951666178915</v>
      </c>
      <c r="J50">
        <f t="shared" si="5"/>
        <v>1.4742661372879948</v>
      </c>
    </row>
    <row r="51" spans="1:10">
      <c r="A51">
        <v>36.75</v>
      </c>
      <c r="B51">
        <v>34.090000000000003</v>
      </c>
      <c r="C51">
        <v>-4.13</v>
      </c>
      <c r="D51" t="str">
        <f t="shared" si="0"/>
        <v>34.09-4.13i</v>
      </c>
      <c r="E51" t="str">
        <f t="shared" si="6"/>
        <v>50</v>
      </c>
      <c r="F51" t="str">
        <f t="shared" si="1"/>
        <v>-15.91-4.13i</v>
      </c>
      <c r="G51" t="str">
        <f t="shared" si="2"/>
        <v>84.09-4.13i</v>
      </c>
      <c r="H51" t="str">
        <f t="shared" si="3"/>
        <v>-0.186340367809249-0.0582659735884433i</v>
      </c>
      <c r="I51">
        <f t="shared" si="4"/>
        <v>0.19523743584030029</v>
      </c>
      <c r="J51">
        <f t="shared" si="5"/>
        <v>1.4852050642891406</v>
      </c>
    </row>
    <row r="52" spans="1:10">
      <c r="A52">
        <v>37.5</v>
      </c>
      <c r="B52">
        <v>33.72</v>
      </c>
      <c r="C52">
        <v>-3.79</v>
      </c>
      <c r="D52" t="str">
        <f t="shared" si="0"/>
        <v>33.72-3.79i</v>
      </c>
      <c r="E52" t="str">
        <f t="shared" si="6"/>
        <v>50</v>
      </c>
      <c r="F52" t="str">
        <f t="shared" si="1"/>
        <v>-16.28-3.79i</v>
      </c>
      <c r="G52" t="str">
        <f t="shared" si="2"/>
        <v>83.72-3.79i</v>
      </c>
      <c r="H52" t="str">
        <f t="shared" si="3"/>
        <v>-0.1920148389616-0.0539624491120935i</v>
      </c>
      <c r="I52">
        <f t="shared" si="4"/>
        <v>0.19945336371097994</v>
      </c>
      <c r="J52">
        <f t="shared" si="5"/>
        <v>1.4982929280311699</v>
      </c>
    </row>
    <row r="53" spans="1:10">
      <c r="A53">
        <v>38.25</v>
      </c>
      <c r="B53">
        <v>33.35</v>
      </c>
      <c r="C53">
        <v>-3.44</v>
      </c>
      <c r="D53" t="str">
        <f t="shared" si="0"/>
        <v>33.35-3.44i</v>
      </c>
      <c r="E53" t="str">
        <f t="shared" si="6"/>
        <v>50</v>
      </c>
      <c r="F53" t="str">
        <f t="shared" si="1"/>
        <v>-16.65-3.44i</v>
      </c>
      <c r="G53" t="str">
        <f t="shared" si="2"/>
        <v>83.35-3.44i</v>
      </c>
      <c r="H53" t="str">
        <f t="shared" si="3"/>
        <v>-0.19771990342196-0.0494319912150155i</v>
      </c>
      <c r="I53">
        <f t="shared" si="4"/>
        <v>0.20380550032977657</v>
      </c>
      <c r="J53">
        <f t="shared" si="5"/>
        <v>1.5119490285707597</v>
      </c>
    </row>
    <row r="54" spans="1:10">
      <c r="A54">
        <v>39</v>
      </c>
      <c r="B54">
        <v>33.11</v>
      </c>
      <c r="C54">
        <v>-3.04</v>
      </c>
      <c r="D54" t="str">
        <f t="shared" si="0"/>
        <v>33.11-3.04i</v>
      </c>
      <c r="E54" t="str">
        <f t="shared" si="6"/>
        <v>50</v>
      </c>
      <c r="F54" t="str">
        <f t="shared" si="1"/>
        <v>-16.89-3.04i</v>
      </c>
      <c r="G54" t="str">
        <f t="shared" si="2"/>
        <v>83.11-3.04i</v>
      </c>
      <c r="H54" t="str">
        <f t="shared" si="3"/>
        <v>-0.201616936000575-0.0439527792737546i</v>
      </c>
      <c r="I54">
        <f t="shared" si="4"/>
        <v>0.20635221270475237</v>
      </c>
      <c r="J54">
        <f t="shared" si="5"/>
        <v>1.5200095458162892</v>
      </c>
    </row>
    <row r="55" spans="1:10">
      <c r="A55">
        <v>39.75</v>
      </c>
      <c r="B55">
        <v>32.9</v>
      </c>
      <c r="C55">
        <v>-2.71</v>
      </c>
      <c r="D55" t="str">
        <f t="shared" si="0"/>
        <v>32.9-2.71i</v>
      </c>
      <c r="E55" t="str">
        <f t="shared" si="6"/>
        <v>50</v>
      </c>
      <c r="F55" t="str">
        <f t="shared" si="1"/>
        <v>-17.1-2.71i</v>
      </c>
      <c r="G55" t="str">
        <f t="shared" si="2"/>
        <v>82.9-2.71i</v>
      </c>
      <c r="H55" t="str">
        <f t="shared" si="3"/>
        <v>-0.204984928167709-0.0393909427663992i</v>
      </c>
      <c r="I55">
        <f t="shared" si="4"/>
        <v>0.20873539984378919</v>
      </c>
      <c r="J55">
        <f t="shared" si="5"/>
        <v>1.5275994902402579</v>
      </c>
    </row>
    <row r="56" spans="1:10">
      <c r="A56">
        <v>40.5</v>
      </c>
      <c r="B56">
        <v>32.619999999999997</v>
      </c>
      <c r="C56">
        <v>-2.38</v>
      </c>
      <c r="D56" t="str">
        <f t="shared" si="0"/>
        <v>32.62-2.38i</v>
      </c>
      <c r="E56" t="str">
        <f t="shared" si="6"/>
        <v>50</v>
      </c>
      <c r="F56" t="str">
        <f t="shared" si="1"/>
        <v>-17.38-2.38i</v>
      </c>
      <c r="G56" t="str">
        <f t="shared" si="2"/>
        <v>82.62-2.38i</v>
      </c>
      <c r="H56" t="str">
        <f t="shared" si="3"/>
        <v>-0.209357139586688-0.0348374484654602i</v>
      </c>
      <c r="I56">
        <f t="shared" si="4"/>
        <v>0.21223585868439754</v>
      </c>
      <c r="J56">
        <f t="shared" si="5"/>
        <v>1.5388309712344963</v>
      </c>
    </row>
    <row r="57" spans="1:10">
      <c r="A57">
        <v>41.25</v>
      </c>
      <c r="B57">
        <v>32.36</v>
      </c>
      <c r="C57">
        <v>-2.04</v>
      </c>
      <c r="D57" t="str">
        <f t="shared" si="0"/>
        <v>32.36-2.04i</v>
      </c>
      <c r="E57" t="str">
        <f t="shared" si="6"/>
        <v>50</v>
      </c>
      <c r="F57" t="str">
        <f t="shared" si="1"/>
        <v>-17.64-2.04i</v>
      </c>
      <c r="G57" t="str">
        <f t="shared" si="2"/>
        <v>82.36-2.04i</v>
      </c>
      <c r="H57" t="str">
        <f t="shared" si="3"/>
        <v>-0.213437175424709-0.030055996088713i</v>
      </c>
      <c r="I57">
        <f t="shared" si="4"/>
        <v>0.21554301369833989</v>
      </c>
      <c r="J57">
        <f t="shared" si="5"/>
        <v>1.5495343083488162</v>
      </c>
    </row>
    <row r="58" spans="1:10">
      <c r="A58">
        <v>42</v>
      </c>
      <c r="B58">
        <v>32.090000000000003</v>
      </c>
      <c r="C58">
        <v>-1.72</v>
      </c>
      <c r="D58" t="str">
        <f t="shared" si="0"/>
        <v>32.09-1.72i</v>
      </c>
      <c r="E58" t="str">
        <f t="shared" si="6"/>
        <v>50</v>
      </c>
      <c r="F58" t="str">
        <f t="shared" si="1"/>
        <v>-17.91-1.72i</v>
      </c>
      <c r="G58" t="str">
        <f t="shared" si="2"/>
        <v>82.09-1.72i</v>
      </c>
      <c r="H58" t="str">
        <f t="shared" si="3"/>
        <v>-0.217640614759439-0.025512752556782i</v>
      </c>
      <c r="I58">
        <f t="shared" si="4"/>
        <v>0.21913086897078221</v>
      </c>
      <c r="J58">
        <f t="shared" si="5"/>
        <v>1.5612486401708792</v>
      </c>
    </row>
    <row r="59" spans="1:10">
      <c r="A59">
        <v>42.75</v>
      </c>
      <c r="B59">
        <v>31.82</v>
      </c>
      <c r="C59">
        <v>-1.35</v>
      </c>
      <c r="D59" t="str">
        <f t="shared" si="0"/>
        <v>31.82-1.35i</v>
      </c>
      <c r="E59" t="str">
        <f t="shared" si="6"/>
        <v>50</v>
      </c>
      <c r="F59" t="str">
        <f t="shared" si="1"/>
        <v>-18.18-1.35i</v>
      </c>
      <c r="G59" t="str">
        <f t="shared" si="2"/>
        <v>81.82-1.35i</v>
      </c>
      <c r="H59" t="str">
        <f t="shared" si="3"/>
        <v>-0.221862425070765-0.0201602820074008i</v>
      </c>
      <c r="I59">
        <f t="shared" si="4"/>
        <v>0.22277650825187725</v>
      </c>
      <c r="J59">
        <f t="shared" si="5"/>
        <v>1.5732624158099255</v>
      </c>
    </row>
    <row r="60" spans="1:10">
      <c r="A60">
        <v>43.5</v>
      </c>
      <c r="B60">
        <v>31.56</v>
      </c>
      <c r="C60">
        <v>-0.98</v>
      </c>
      <c r="D60" t="str">
        <f t="shared" si="0"/>
        <v>31.56-0.98i</v>
      </c>
      <c r="E60" t="str">
        <f t="shared" si="6"/>
        <v>50</v>
      </c>
      <c r="F60" t="str">
        <f t="shared" si="1"/>
        <v>-18.44-0.98i</v>
      </c>
      <c r="G60" t="str">
        <f t="shared" si="2"/>
        <v>81.56-0.98i</v>
      </c>
      <c r="H60" t="str">
        <f t="shared" si="3"/>
        <v>-0.225914227489158-0.0147302101880747i</v>
      </c>
      <c r="I60">
        <f t="shared" si="4"/>
        <v>0.22639394266235985</v>
      </c>
      <c r="J60">
        <f t="shared" si="5"/>
        <v>1.5852951654527963</v>
      </c>
    </row>
    <row r="61" spans="1:10">
      <c r="A61">
        <v>44.25</v>
      </c>
      <c r="B61">
        <v>31.33</v>
      </c>
      <c r="C61">
        <v>-0.59</v>
      </c>
      <c r="D61" t="str">
        <f t="shared" si="0"/>
        <v>31.33-0.59i</v>
      </c>
      <c r="E61" t="str">
        <f t="shared" si="6"/>
        <v>50</v>
      </c>
      <c r="F61" t="str">
        <f t="shared" si="1"/>
        <v>-18.67-0.59i</v>
      </c>
      <c r="G61" t="str">
        <f t="shared" si="2"/>
        <v>81.33-0.59i</v>
      </c>
      <c r="H61" t="str">
        <f t="shared" si="3"/>
        <v>-0.229493884806113-0.00891923511663109i</v>
      </c>
      <c r="I61">
        <f t="shared" si="4"/>
        <v>0.22966714157333695</v>
      </c>
      <c r="J61">
        <f t="shared" si="5"/>
        <v>1.596280267837495</v>
      </c>
    </row>
    <row r="62" spans="1:10">
      <c r="A62">
        <v>45</v>
      </c>
      <c r="B62">
        <v>31.1</v>
      </c>
      <c r="C62">
        <v>-0.18</v>
      </c>
      <c r="D62" t="str">
        <f t="shared" si="0"/>
        <v>31.1-0.18i</v>
      </c>
      <c r="E62" t="str">
        <f t="shared" si="6"/>
        <v>50</v>
      </c>
      <c r="F62" t="str">
        <f t="shared" si="1"/>
        <v>-18.9-0.18i</v>
      </c>
      <c r="G62" t="str">
        <f t="shared" si="2"/>
        <v>81.1-0.18i</v>
      </c>
      <c r="H62" t="str">
        <f t="shared" si="3"/>
        <v>-0.233039548610828-0.00273670923242847i</v>
      </c>
      <c r="I62">
        <f t="shared" si="4"/>
        <v>0.23305561738383679</v>
      </c>
      <c r="J62">
        <f t="shared" si="5"/>
        <v>1.607751025149565</v>
      </c>
    </row>
    <row r="63" spans="1:10">
      <c r="A63">
        <v>45.75</v>
      </c>
      <c r="B63">
        <v>30.9</v>
      </c>
      <c r="C63">
        <v>0.22</v>
      </c>
      <c r="D63" t="str">
        <f t="shared" si="0"/>
        <v>30.9+0.22i</v>
      </c>
      <c r="E63" t="str">
        <f t="shared" si="6"/>
        <v>50</v>
      </c>
      <c r="F63" t="str">
        <f t="shared" si="1"/>
        <v>-19.1+0.22i</v>
      </c>
      <c r="G63" t="str">
        <f t="shared" si="2"/>
        <v>80.9+0.22i</v>
      </c>
      <c r="H63" t="str">
        <f t="shared" si="3"/>
        <v>-0.23608480207914+0.00336141726152547i</v>
      </c>
      <c r="I63">
        <f t="shared" si="4"/>
        <v>0.23610873109386024</v>
      </c>
      <c r="J63">
        <f t="shared" si="5"/>
        <v>1.6181736608456281</v>
      </c>
    </row>
    <row r="64" spans="1:10">
      <c r="A64">
        <v>46.5</v>
      </c>
      <c r="B64">
        <v>30.68</v>
      </c>
      <c r="C64">
        <v>0.61</v>
      </c>
      <c r="D64" t="str">
        <f t="shared" si="0"/>
        <v>30.68+0.61i</v>
      </c>
      <c r="E64" t="str">
        <f t="shared" si="6"/>
        <v>50</v>
      </c>
      <c r="F64" t="str">
        <f t="shared" si="1"/>
        <v>-19.32+0.61i</v>
      </c>
      <c r="G64" t="str">
        <f t="shared" si="2"/>
        <v>80.68+0.61i</v>
      </c>
      <c r="H64" t="str">
        <f t="shared" si="3"/>
        <v>-0.239393701750843+0.00937072580649497i</v>
      </c>
      <c r="I64">
        <f t="shared" si="4"/>
        <v>0.23957703341537578</v>
      </c>
      <c r="J64">
        <f t="shared" si="5"/>
        <v>1.6301151962608804</v>
      </c>
    </row>
    <row r="65" spans="1:10">
      <c r="A65">
        <v>47.25</v>
      </c>
      <c r="B65">
        <v>30.48</v>
      </c>
      <c r="C65">
        <v>1.02</v>
      </c>
      <c r="D65" t="str">
        <f t="shared" si="0"/>
        <v>30.48+1.02i</v>
      </c>
      <c r="E65" t="str">
        <f t="shared" si="6"/>
        <v>50</v>
      </c>
      <c r="F65" t="str">
        <f t="shared" si="1"/>
        <v>-19.52+1.02i</v>
      </c>
      <c r="G65" t="str">
        <f t="shared" si="2"/>
        <v>80.48+1.02i</v>
      </c>
      <c r="H65" t="str">
        <f t="shared" si="3"/>
        <v>-0.242345174739368+0.0157454284074821i</v>
      </c>
      <c r="I65">
        <f t="shared" si="4"/>
        <v>0.2428561348518706</v>
      </c>
      <c r="J65">
        <f t="shared" si="5"/>
        <v>1.6415059172522191</v>
      </c>
    </row>
    <row r="66" spans="1:10">
      <c r="A66">
        <v>48</v>
      </c>
      <c r="B66">
        <v>30.27</v>
      </c>
      <c r="C66">
        <v>1.42</v>
      </c>
      <c r="D66" t="str">
        <f t="shared" si="0"/>
        <v>30.27+1.42i</v>
      </c>
      <c r="E66" t="str">
        <f t="shared" si="6"/>
        <v>50</v>
      </c>
      <c r="F66" t="str">
        <f t="shared" si="1"/>
        <v>-19.73+1.42i</v>
      </c>
      <c r="G66" t="str">
        <f t="shared" si="2"/>
        <v>80.27+1.42i</v>
      </c>
      <c r="H66" t="str">
        <f t="shared" si="3"/>
        <v>-0.245405694977881+0.0220315944545732i</v>
      </c>
      <c r="I66">
        <f t="shared" si="4"/>
        <v>0.24639266685879177</v>
      </c>
      <c r="J66">
        <f t="shared" si="5"/>
        <v>1.6539019885376396</v>
      </c>
    </row>
    <row r="67" spans="1:10">
      <c r="A67">
        <v>48.75</v>
      </c>
      <c r="B67">
        <v>30.1</v>
      </c>
      <c r="C67">
        <v>1.82</v>
      </c>
      <c r="D67" t="str">
        <f t="shared" ref="D67:D130" si="7">COMPLEX(B67,C67)</f>
        <v>30.1+1.82i</v>
      </c>
      <c r="E67" t="str">
        <f t="shared" si="6"/>
        <v>50</v>
      </c>
      <c r="F67" t="str">
        <f t="shared" ref="F67:F130" si="8">IMSUB(D67,E67)</f>
        <v>-19.9+1.82i</v>
      </c>
      <c r="G67" t="str">
        <f t="shared" ref="G67:G130" si="9">IMSUM(D67,E67)</f>
        <v>80.1+1.82i</v>
      </c>
      <c r="H67" t="str">
        <f t="shared" ref="H67:H130" si="10">IMDIV(F67,G67)</f>
        <v>-0.247795250165345+0.028351902063682i</v>
      </c>
      <c r="I67">
        <f t="shared" ref="I67:I130" si="11">IMABS(H67)</f>
        <v>0.249411941083691</v>
      </c>
      <c r="J67">
        <f t="shared" ref="J67:J130" si="12">(1+I67)/(1-I67)</f>
        <v>1.6645774286465183</v>
      </c>
    </row>
    <row r="68" spans="1:10">
      <c r="A68">
        <v>49.5</v>
      </c>
      <c r="B68">
        <v>29.91</v>
      </c>
      <c r="C68">
        <v>2.25</v>
      </c>
      <c r="D68" t="str">
        <f t="shared" si="7"/>
        <v>29.91+2.25i</v>
      </c>
      <c r="E68" t="str">
        <f t="shared" ref="E68:E131" si="13">COMPLEX(50,0)</f>
        <v>50</v>
      </c>
      <c r="F68" t="str">
        <f t="shared" si="8"/>
        <v>-20.09+2.25i</v>
      </c>
      <c r="G68" t="str">
        <f t="shared" si="9"/>
        <v>79.91+2.25i</v>
      </c>
      <c r="H68" t="str">
        <f t="shared" si="10"/>
        <v>-0.250416505585501+0.0352075727389235i</v>
      </c>
      <c r="I68">
        <f t="shared" si="11"/>
        <v>0.25287941681327059</v>
      </c>
      <c r="J68">
        <f t="shared" si="12"/>
        <v>1.6769440502753969</v>
      </c>
    </row>
    <row r="69" spans="1:10">
      <c r="A69">
        <v>50.25</v>
      </c>
      <c r="B69">
        <v>29.73</v>
      </c>
      <c r="C69">
        <v>2.69</v>
      </c>
      <c r="D69" t="str">
        <f t="shared" si="7"/>
        <v>29.73+2.69i</v>
      </c>
      <c r="E69" t="str">
        <f t="shared" si="13"/>
        <v>50</v>
      </c>
      <c r="F69" t="str">
        <f t="shared" si="8"/>
        <v>-20.27+2.69i</v>
      </c>
      <c r="G69" t="str">
        <f t="shared" si="9"/>
        <v>79.73+2.69i</v>
      </c>
      <c r="H69" t="str">
        <f t="shared" si="10"/>
        <v>-0.252806952237933+0.0422682892452031i</v>
      </c>
      <c r="I69">
        <f t="shared" si="11"/>
        <v>0.25631613951436744</v>
      </c>
      <c r="J69">
        <f t="shared" si="12"/>
        <v>1.6893147831579685</v>
      </c>
    </row>
    <row r="70" spans="1:10">
      <c r="A70">
        <v>51</v>
      </c>
      <c r="B70">
        <v>29.59</v>
      </c>
      <c r="C70">
        <v>3.14</v>
      </c>
      <c r="D70" t="str">
        <f t="shared" si="7"/>
        <v>29.59+3.14i</v>
      </c>
      <c r="E70" t="str">
        <f t="shared" si="13"/>
        <v>50</v>
      </c>
      <c r="F70" t="str">
        <f t="shared" si="8"/>
        <v>-20.41+3.14i</v>
      </c>
      <c r="G70" t="str">
        <f t="shared" si="9"/>
        <v>79.59+3.14i</v>
      </c>
      <c r="H70" t="str">
        <f t="shared" si="10"/>
        <v>-0.254486673400029+0.0494922497107186i</v>
      </c>
      <c r="I70">
        <f t="shared" si="11"/>
        <v>0.25925460404714351</v>
      </c>
      <c r="J70">
        <f t="shared" si="12"/>
        <v>1.699983031858475</v>
      </c>
    </row>
    <row r="71" spans="1:10">
      <c r="A71">
        <v>51.75</v>
      </c>
      <c r="B71">
        <v>29.42</v>
      </c>
      <c r="C71">
        <v>3.56</v>
      </c>
      <c r="D71" t="str">
        <f t="shared" si="7"/>
        <v>29.42+3.56i</v>
      </c>
      <c r="E71" t="str">
        <f t="shared" si="13"/>
        <v>50</v>
      </c>
      <c r="F71" t="str">
        <f t="shared" si="8"/>
        <v>-20.58+3.56i</v>
      </c>
      <c r="G71" t="str">
        <f t="shared" si="9"/>
        <v>79.42+3.56i</v>
      </c>
      <c r="H71" t="str">
        <f t="shared" si="10"/>
        <v>-0.256603815379552+0.0563272422909998i</v>
      </c>
      <c r="I71">
        <f t="shared" si="11"/>
        <v>0.26271329675418453</v>
      </c>
      <c r="J71">
        <f t="shared" si="12"/>
        <v>1.7126489480893146</v>
      </c>
    </row>
    <row r="72" spans="1:10">
      <c r="A72">
        <v>52.5</v>
      </c>
      <c r="B72">
        <v>29.28</v>
      </c>
      <c r="C72">
        <v>4.03</v>
      </c>
      <c r="D72" t="str">
        <f t="shared" si="7"/>
        <v>29.28+4.03i</v>
      </c>
      <c r="E72" t="str">
        <f t="shared" si="13"/>
        <v>50</v>
      </c>
      <c r="F72" t="str">
        <f t="shared" si="8"/>
        <v>-20.72+4.03i</v>
      </c>
      <c r="G72" t="str">
        <f t="shared" si="9"/>
        <v>79.28+4.03i</v>
      </c>
      <c r="H72" t="str">
        <f t="shared" si="10"/>
        <v>-0.25810130835395+0.0639524252354493i</v>
      </c>
      <c r="I72">
        <f t="shared" si="11"/>
        <v>0.26590637086673297</v>
      </c>
      <c r="J72">
        <f t="shared" si="12"/>
        <v>1.7244481093799562</v>
      </c>
    </row>
    <row r="73" spans="1:10">
      <c r="A73">
        <v>53.25</v>
      </c>
      <c r="B73">
        <v>29.12</v>
      </c>
      <c r="C73">
        <v>4.46</v>
      </c>
      <c r="D73" t="str">
        <f t="shared" si="7"/>
        <v>29.12+4.46i</v>
      </c>
      <c r="E73" t="str">
        <f t="shared" si="13"/>
        <v>50</v>
      </c>
      <c r="F73" t="str">
        <f t="shared" si="8"/>
        <v>-20.88+4.46i</v>
      </c>
      <c r="G73" t="str">
        <f t="shared" si="9"/>
        <v>79.12+4.46i</v>
      </c>
      <c r="H73" t="str">
        <f t="shared" si="10"/>
        <v>-0.259899494670746+0.0710206236884672i</v>
      </c>
      <c r="I73">
        <f t="shared" si="11"/>
        <v>0.2694284252249714</v>
      </c>
      <c r="J73">
        <f t="shared" si="12"/>
        <v>1.7375825573502199</v>
      </c>
    </row>
    <row r="74" spans="1:10">
      <c r="A74">
        <v>54</v>
      </c>
      <c r="B74">
        <v>29</v>
      </c>
      <c r="C74">
        <v>4.92</v>
      </c>
      <c r="D74" t="str">
        <f t="shared" si="7"/>
        <v>29+4.92i</v>
      </c>
      <c r="E74" t="str">
        <f t="shared" si="13"/>
        <v>50</v>
      </c>
      <c r="F74" t="str">
        <f t="shared" si="8"/>
        <v>-21+4.92i</v>
      </c>
      <c r="G74" t="str">
        <f t="shared" si="9"/>
        <v>79+4.92i</v>
      </c>
      <c r="H74" t="str">
        <f t="shared" si="10"/>
        <v>-0.260932121885083+0.078528937211071i</v>
      </c>
      <c r="I74">
        <f t="shared" si="11"/>
        <v>0.27249287368838132</v>
      </c>
      <c r="J74">
        <f t="shared" si="12"/>
        <v>1.7491139642023588</v>
      </c>
    </row>
    <row r="75" spans="1:10">
      <c r="A75">
        <v>54.75</v>
      </c>
      <c r="B75">
        <v>28.87</v>
      </c>
      <c r="C75">
        <v>5.39</v>
      </c>
      <c r="D75" t="str">
        <f t="shared" si="7"/>
        <v>28.87+5.39i</v>
      </c>
      <c r="E75" t="str">
        <f t="shared" si="13"/>
        <v>50</v>
      </c>
      <c r="F75" t="str">
        <f t="shared" si="8"/>
        <v>-21.13+5.39i</v>
      </c>
      <c r="G75" t="str">
        <f t="shared" si="9"/>
        <v>78.87+5.39i</v>
      </c>
      <c r="H75" t="str">
        <f t="shared" si="10"/>
        <v>-0.262015105458347+0.086246499536205i</v>
      </c>
      <c r="I75">
        <f t="shared" si="11"/>
        <v>0.27584483712876939</v>
      </c>
      <c r="J75">
        <f t="shared" si="12"/>
        <v>1.7618390402274053</v>
      </c>
    </row>
    <row r="76" spans="1:10">
      <c r="A76">
        <v>55.5</v>
      </c>
      <c r="B76">
        <v>28.75</v>
      </c>
      <c r="C76">
        <v>5.9</v>
      </c>
      <c r="D76" t="str">
        <f t="shared" si="7"/>
        <v>28.75+5.9i</v>
      </c>
      <c r="E76" t="str">
        <f t="shared" si="13"/>
        <v>50</v>
      </c>
      <c r="F76" t="str">
        <f t="shared" si="8"/>
        <v>-21.25+5.9i</v>
      </c>
      <c r="G76" t="str">
        <f t="shared" si="9"/>
        <v>78.75+5.9i</v>
      </c>
      <c r="H76" t="str">
        <f t="shared" si="10"/>
        <v>-0.262753307311262+0.0946062795318913i</v>
      </c>
      <c r="I76">
        <f t="shared" si="11"/>
        <v>0.27926626833520884</v>
      </c>
      <c r="J76">
        <f t="shared" si="12"/>
        <v>1.7749499047037636</v>
      </c>
    </row>
    <row r="77" spans="1:10">
      <c r="A77">
        <v>56.25</v>
      </c>
      <c r="B77">
        <v>28.67</v>
      </c>
      <c r="C77">
        <v>6.34</v>
      </c>
      <c r="D77" t="str">
        <f t="shared" si="7"/>
        <v>28.67+6.34i</v>
      </c>
      <c r="E77" t="str">
        <f t="shared" si="13"/>
        <v>50</v>
      </c>
      <c r="F77" t="str">
        <f t="shared" si="8"/>
        <v>-21.33+6.34i</v>
      </c>
      <c r="G77" t="str">
        <f t="shared" si="9"/>
        <v>78.67+6.34i</v>
      </c>
      <c r="H77" t="str">
        <f t="shared" si="10"/>
        <v>-0.262930205166359+0.101779299615542i</v>
      </c>
      <c r="I77">
        <f t="shared" si="11"/>
        <v>0.28194204833450065</v>
      </c>
      <c r="J77">
        <f t="shared" si="12"/>
        <v>1.7852905122227261</v>
      </c>
    </row>
    <row r="78" spans="1:10">
      <c r="A78">
        <v>57</v>
      </c>
      <c r="B78">
        <v>28.54</v>
      </c>
      <c r="C78">
        <v>6.85</v>
      </c>
      <c r="D78" t="str">
        <f t="shared" si="7"/>
        <v>28.54+6.85i</v>
      </c>
      <c r="E78" t="str">
        <f t="shared" si="13"/>
        <v>50</v>
      </c>
      <c r="F78" t="str">
        <f t="shared" si="8"/>
        <v>-21.46+6.85i</v>
      </c>
      <c r="G78" t="str">
        <f t="shared" si="9"/>
        <v>78.54+6.85i</v>
      </c>
      <c r="H78" t="str">
        <f t="shared" si="10"/>
        <v>-0.263624487227731+0.110209163961166i</v>
      </c>
      <c r="I78">
        <f t="shared" si="11"/>
        <v>0.2857340198280619</v>
      </c>
      <c r="J78">
        <f t="shared" si="12"/>
        <v>1.8000773598632824</v>
      </c>
    </row>
    <row r="79" spans="1:10">
      <c r="A79">
        <v>57.75</v>
      </c>
      <c r="B79">
        <v>28.46</v>
      </c>
      <c r="C79">
        <v>7.35</v>
      </c>
      <c r="D79" t="str">
        <f t="shared" si="7"/>
        <v>28.46+7.35i</v>
      </c>
      <c r="E79" t="str">
        <f t="shared" si="13"/>
        <v>50</v>
      </c>
      <c r="F79" t="str">
        <f t="shared" si="8"/>
        <v>-21.54+7.35i</v>
      </c>
      <c r="G79" t="str">
        <f t="shared" si="9"/>
        <v>78.46+7.35i</v>
      </c>
      <c r="H79" t="str">
        <f t="shared" si="10"/>
        <v>-0.263447255127022+0.118357600371955i</v>
      </c>
      <c r="I79">
        <f t="shared" si="11"/>
        <v>0.28881304991251627</v>
      </c>
      <c r="J79">
        <f t="shared" si="12"/>
        <v>1.8122000829092526</v>
      </c>
    </row>
    <row r="80" spans="1:10">
      <c r="A80">
        <v>58.5</v>
      </c>
      <c r="B80">
        <v>28.37</v>
      </c>
      <c r="C80">
        <v>7.84</v>
      </c>
      <c r="D80" t="str">
        <f t="shared" si="7"/>
        <v>28.37+7.84i</v>
      </c>
      <c r="E80" t="str">
        <f t="shared" si="13"/>
        <v>50</v>
      </c>
      <c r="F80" t="str">
        <f t="shared" si="8"/>
        <v>-21.63+7.84i</v>
      </c>
      <c r="G80" t="str">
        <f t="shared" si="9"/>
        <v>78.37+7.84i</v>
      </c>
      <c r="H80" t="str">
        <f t="shared" si="10"/>
        <v>-0.26335524229153+0.126383885409795i</v>
      </c>
      <c r="I80">
        <f t="shared" si="11"/>
        <v>0.29211105787646363</v>
      </c>
      <c r="J80">
        <f t="shared" si="12"/>
        <v>1.8253019379005535</v>
      </c>
    </row>
    <row r="81" spans="1:10">
      <c r="A81">
        <v>59.25</v>
      </c>
      <c r="B81">
        <v>28.31</v>
      </c>
      <c r="C81">
        <v>8.3699999999999992</v>
      </c>
      <c r="D81" t="str">
        <f t="shared" si="7"/>
        <v>28.31+8.37i</v>
      </c>
      <c r="E81" t="str">
        <f t="shared" si="13"/>
        <v>50</v>
      </c>
      <c r="F81" t="str">
        <f t="shared" si="8"/>
        <v>-21.69+8.37i</v>
      </c>
      <c r="G81" t="str">
        <f t="shared" si="9"/>
        <v>78.31+8.37i</v>
      </c>
      <c r="H81" t="str">
        <f t="shared" si="10"/>
        <v>-0.262552774980077+0.13494530362129i</v>
      </c>
      <c r="I81">
        <f t="shared" si="11"/>
        <v>0.29520195564931662</v>
      </c>
      <c r="J81">
        <f t="shared" si="12"/>
        <v>1.8376923233982023</v>
      </c>
    </row>
    <row r="82" spans="1:10">
      <c r="A82">
        <v>60</v>
      </c>
      <c r="B82">
        <v>28.24</v>
      </c>
      <c r="C82">
        <v>8.86</v>
      </c>
      <c r="D82" t="str">
        <f t="shared" si="7"/>
        <v>28.24+8.86i</v>
      </c>
      <c r="E82" t="str">
        <f t="shared" si="13"/>
        <v>50</v>
      </c>
      <c r="F82" t="str">
        <f t="shared" si="8"/>
        <v>-21.76+8.86i</v>
      </c>
      <c r="G82" t="str">
        <f t="shared" si="9"/>
        <v>78.24+8.86i</v>
      </c>
      <c r="H82" t="str">
        <f t="shared" si="10"/>
        <v>-0.261936053777573+0.142903290343421i</v>
      </c>
      <c r="I82">
        <f t="shared" si="11"/>
        <v>0.29838204815227021</v>
      </c>
      <c r="J82">
        <f t="shared" si="12"/>
        <v>1.8505542008053617</v>
      </c>
    </row>
    <row r="83" spans="1:10">
      <c r="A83">
        <v>60.75</v>
      </c>
      <c r="B83">
        <v>28.2</v>
      </c>
      <c r="C83">
        <v>9.4</v>
      </c>
      <c r="D83" t="str">
        <f t="shared" si="7"/>
        <v>28.2+9.4i</v>
      </c>
      <c r="E83" t="str">
        <f t="shared" si="13"/>
        <v>50</v>
      </c>
      <c r="F83" t="str">
        <f t="shared" si="8"/>
        <v>-21.8+9.4i</v>
      </c>
      <c r="G83" t="str">
        <f t="shared" si="9"/>
        <v>78.2+9.4i</v>
      </c>
      <c r="H83" t="str">
        <f t="shared" si="10"/>
        <v>-0.260558385453608+0.151524921013605i</v>
      </c>
      <c r="I83">
        <f t="shared" si="11"/>
        <v>0.30141412362125669</v>
      </c>
      <c r="J83">
        <f t="shared" si="12"/>
        <v>1.8629264742187339</v>
      </c>
    </row>
    <row r="84" spans="1:10">
      <c r="A84">
        <v>61.5</v>
      </c>
      <c r="B84">
        <v>28.14</v>
      </c>
      <c r="C84">
        <v>9.92</v>
      </c>
      <c r="D84" t="str">
        <f t="shared" si="7"/>
        <v>28.14+9.92i</v>
      </c>
      <c r="E84" t="str">
        <f t="shared" si="13"/>
        <v>50</v>
      </c>
      <c r="F84" t="str">
        <f t="shared" si="8"/>
        <v>-21.86+9.92i</v>
      </c>
      <c r="G84" t="str">
        <f t="shared" si="9"/>
        <v>78.14+9.92i</v>
      </c>
      <c r="H84" t="str">
        <f t="shared" si="10"/>
        <v>-0.259455993666294+0.159889985374579i</v>
      </c>
      <c r="I84">
        <f t="shared" si="11"/>
        <v>0.30476584466184381</v>
      </c>
      <c r="J84">
        <f t="shared" si="12"/>
        <v>1.8767286311289126</v>
      </c>
    </row>
    <row r="85" spans="1:10">
      <c r="A85">
        <v>62.25</v>
      </c>
      <c r="B85">
        <v>28.11</v>
      </c>
      <c r="C85">
        <v>10.42</v>
      </c>
      <c r="D85" t="str">
        <f t="shared" si="7"/>
        <v>28.11+10.42i</v>
      </c>
      <c r="E85" t="str">
        <f t="shared" si="13"/>
        <v>50</v>
      </c>
      <c r="F85" t="str">
        <f t="shared" si="8"/>
        <v>-21.89+10.42i</v>
      </c>
      <c r="G85" t="str">
        <f t="shared" si="9"/>
        <v>78.11+10.42i</v>
      </c>
      <c r="H85" t="str">
        <f t="shared" si="10"/>
        <v>-0.257860926251683+0.167800676629657i</v>
      </c>
      <c r="I85">
        <f t="shared" si="11"/>
        <v>0.30765130320664436</v>
      </c>
      <c r="J85">
        <f t="shared" si="12"/>
        <v>1.8887177938849176</v>
      </c>
    </row>
    <row r="86" spans="1:10">
      <c r="A86">
        <v>63</v>
      </c>
      <c r="B86">
        <v>28.08</v>
      </c>
      <c r="C86">
        <v>10.96</v>
      </c>
      <c r="D86" t="str">
        <f t="shared" si="7"/>
        <v>28.08+10.96i</v>
      </c>
      <c r="E86" t="str">
        <f t="shared" si="13"/>
        <v>50</v>
      </c>
      <c r="F86" t="str">
        <f t="shared" si="8"/>
        <v>-21.92+10.96i</v>
      </c>
      <c r="G86" t="str">
        <f t="shared" si="9"/>
        <v>78.08+10.96i</v>
      </c>
      <c r="H86" t="str">
        <f t="shared" si="10"/>
        <v>-0.255990405056906+0.176301931857373i</v>
      </c>
      <c r="I86">
        <f t="shared" si="11"/>
        <v>0.31082705586521997</v>
      </c>
      <c r="J86">
        <f t="shared" si="12"/>
        <v>1.9020291887849625</v>
      </c>
    </row>
    <row r="87" spans="1:10">
      <c r="A87">
        <v>63.75</v>
      </c>
      <c r="B87">
        <v>28.05</v>
      </c>
      <c r="C87">
        <v>11.48</v>
      </c>
      <c r="D87" t="str">
        <f t="shared" si="7"/>
        <v>28.05+11.48i</v>
      </c>
      <c r="E87" t="str">
        <f t="shared" si="13"/>
        <v>50</v>
      </c>
      <c r="F87" t="str">
        <f t="shared" si="8"/>
        <v>-21.95+11.48i</v>
      </c>
      <c r="G87" t="str">
        <f t="shared" si="9"/>
        <v>78.05+11.48i</v>
      </c>
      <c r="H87" t="str">
        <f t="shared" si="10"/>
        <v>-0.254098737724314+0.184459365907433i</v>
      </c>
      <c r="I87">
        <f t="shared" si="11"/>
        <v>0.31399271676913459</v>
      </c>
      <c r="J87">
        <f t="shared" si="12"/>
        <v>1.9154209421519071</v>
      </c>
    </row>
    <row r="88" spans="1:10">
      <c r="A88">
        <v>64.5</v>
      </c>
      <c r="B88">
        <v>28.08</v>
      </c>
      <c r="C88">
        <v>12.05</v>
      </c>
      <c r="D88" t="str">
        <f t="shared" si="7"/>
        <v>28.08+12.05i</v>
      </c>
      <c r="E88" t="str">
        <f t="shared" si="13"/>
        <v>50</v>
      </c>
      <c r="F88" t="str">
        <f t="shared" si="8"/>
        <v>-21.92+12.05i</v>
      </c>
      <c r="G88" t="str">
        <f t="shared" si="9"/>
        <v>78.08+12.05i</v>
      </c>
      <c r="H88" t="str">
        <f t="shared" si="10"/>
        <v>-0.250943474609893+0.193056722195815i</v>
      </c>
      <c r="I88">
        <f t="shared" si="11"/>
        <v>0.31661257939993176</v>
      </c>
      <c r="J88">
        <f t="shared" si="12"/>
        <v>1.9265976219518959</v>
      </c>
    </row>
    <row r="89" spans="1:10">
      <c r="A89">
        <v>65.25</v>
      </c>
      <c r="B89">
        <v>28.03</v>
      </c>
      <c r="C89">
        <v>12.57</v>
      </c>
      <c r="D89" t="str">
        <f t="shared" si="7"/>
        <v>28.03+12.57i</v>
      </c>
      <c r="E89" t="str">
        <f t="shared" si="13"/>
        <v>50</v>
      </c>
      <c r="F89" t="str">
        <f t="shared" si="8"/>
        <v>-21.97+12.57i</v>
      </c>
      <c r="G89" t="str">
        <f t="shared" si="9"/>
        <v>78.03+12.57i</v>
      </c>
      <c r="H89" t="str">
        <f t="shared" si="10"/>
        <v>-0.249142385230901+0.201226704887254i</v>
      </c>
      <c r="I89">
        <f t="shared" si="11"/>
        <v>0.32025632683574679</v>
      </c>
      <c r="J89">
        <f t="shared" si="12"/>
        <v>1.9422855687495604</v>
      </c>
    </row>
    <row r="90" spans="1:10">
      <c r="A90">
        <v>66</v>
      </c>
      <c r="B90">
        <v>28.07</v>
      </c>
      <c r="C90">
        <v>13.14</v>
      </c>
      <c r="D90" t="str">
        <f t="shared" si="7"/>
        <v>28.07+13.14i</v>
      </c>
      <c r="E90" t="str">
        <f t="shared" si="13"/>
        <v>50</v>
      </c>
      <c r="F90" t="str">
        <f t="shared" si="8"/>
        <v>-21.93+13.14i</v>
      </c>
      <c r="G90" t="str">
        <f t="shared" si="9"/>
        <v>78.07+13.14i</v>
      </c>
      <c r="H90" t="str">
        <f t="shared" si="10"/>
        <v>-0.245615436058341+0.209650145123692i</v>
      </c>
      <c r="I90">
        <f t="shared" si="11"/>
        <v>0.32292433445083402</v>
      </c>
      <c r="J90">
        <f t="shared" si="12"/>
        <v>1.9538796057274188</v>
      </c>
    </row>
    <row r="91" spans="1:10">
      <c r="A91">
        <v>66.75</v>
      </c>
      <c r="B91">
        <v>28.08</v>
      </c>
      <c r="C91">
        <v>13.7</v>
      </c>
      <c r="D91" t="str">
        <f t="shared" si="7"/>
        <v>28.08+13.7i</v>
      </c>
      <c r="E91" t="str">
        <f t="shared" si="13"/>
        <v>50</v>
      </c>
      <c r="F91" t="str">
        <f t="shared" si="8"/>
        <v>-21.92+13.7i</v>
      </c>
      <c r="G91" t="str">
        <f t="shared" si="9"/>
        <v>78.08+13.7i</v>
      </c>
      <c r="H91" t="str">
        <f t="shared" si="10"/>
        <v>-0.242485809278046+0.218007884056215i</v>
      </c>
      <c r="I91">
        <f t="shared" si="11"/>
        <v>0.32607791279370174</v>
      </c>
      <c r="J91">
        <f t="shared" si="12"/>
        <v>1.967702109736267</v>
      </c>
    </row>
    <row r="92" spans="1:10">
      <c r="A92">
        <v>67.5</v>
      </c>
      <c r="B92">
        <v>28.11</v>
      </c>
      <c r="C92">
        <v>14.24</v>
      </c>
      <c r="D92" t="str">
        <f t="shared" si="7"/>
        <v>28.11+14.24i</v>
      </c>
      <c r="E92" t="str">
        <f t="shared" si="13"/>
        <v>50</v>
      </c>
      <c r="F92" t="str">
        <f t="shared" si="8"/>
        <v>-21.89+14.24i</v>
      </c>
      <c r="G92" t="str">
        <f t="shared" si="9"/>
        <v>78.11+14.24i</v>
      </c>
      <c r="H92" t="str">
        <f t="shared" si="10"/>
        <v>-0.239064455098682+0.225890127264182i</v>
      </c>
      <c r="I92">
        <f t="shared" si="11"/>
        <v>0.32890448961219437</v>
      </c>
      <c r="J92">
        <f t="shared" si="12"/>
        <v>1.9802017284309668</v>
      </c>
    </row>
    <row r="93" spans="1:10">
      <c r="A93">
        <v>68.25</v>
      </c>
      <c r="B93">
        <v>28.13</v>
      </c>
      <c r="C93">
        <v>14.82</v>
      </c>
      <c r="D93" t="str">
        <f t="shared" si="7"/>
        <v>28.13+14.82i</v>
      </c>
      <c r="E93" t="str">
        <f t="shared" si="13"/>
        <v>50</v>
      </c>
      <c r="F93" t="str">
        <f t="shared" si="8"/>
        <v>-21.87+14.82i</v>
      </c>
      <c r="G93" t="str">
        <f t="shared" si="9"/>
        <v>78.13+14.82i</v>
      </c>
      <c r="H93" t="str">
        <f t="shared" si="10"/>
        <v>-0.235466057471579+0.234347970967987i</v>
      </c>
      <c r="I93">
        <f t="shared" si="11"/>
        <v>0.33220962616700533</v>
      </c>
      <c r="J93">
        <f t="shared" si="12"/>
        <v>1.9949518267542037</v>
      </c>
    </row>
    <row r="94" spans="1:10">
      <c r="A94">
        <v>69</v>
      </c>
      <c r="B94">
        <v>28.19</v>
      </c>
      <c r="C94">
        <v>15.42</v>
      </c>
      <c r="D94" t="str">
        <f t="shared" si="7"/>
        <v>28.19+15.42i</v>
      </c>
      <c r="E94" t="str">
        <f t="shared" si="13"/>
        <v>50</v>
      </c>
      <c r="F94" t="str">
        <f t="shared" si="8"/>
        <v>-21.81+15.42i</v>
      </c>
      <c r="G94" t="str">
        <f t="shared" si="9"/>
        <v>78.19+15.42i</v>
      </c>
      <c r="H94" t="str">
        <f t="shared" si="10"/>
        <v>-0.231056990507289+0.242779112336902i</v>
      </c>
      <c r="I94">
        <f t="shared" si="11"/>
        <v>0.3351552330627996</v>
      </c>
      <c r="J94">
        <f t="shared" si="12"/>
        <v>2.0082210155816944</v>
      </c>
    </row>
    <row r="95" spans="1:10">
      <c r="A95">
        <v>69.75</v>
      </c>
      <c r="B95">
        <v>28.23</v>
      </c>
      <c r="C95">
        <v>15.99</v>
      </c>
      <c r="D95" t="str">
        <f t="shared" si="7"/>
        <v>28.23+15.99i</v>
      </c>
      <c r="E95" t="str">
        <f t="shared" si="13"/>
        <v>50</v>
      </c>
      <c r="F95" t="str">
        <f t="shared" si="8"/>
        <v>-21.77+15.99i</v>
      </c>
      <c r="G95" t="str">
        <f t="shared" si="9"/>
        <v>78.23+15.99i</v>
      </c>
      <c r="H95" t="str">
        <f t="shared" si="10"/>
        <v>-0.227019268578566+0.250799413327001i</v>
      </c>
      <c r="I95">
        <f t="shared" si="11"/>
        <v>0.3382869995005941</v>
      </c>
      <c r="J95">
        <f t="shared" si="12"/>
        <v>2.0224583746889762</v>
      </c>
    </row>
    <row r="96" spans="1:10">
      <c r="A96">
        <v>70.5</v>
      </c>
      <c r="B96">
        <v>28.3</v>
      </c>
      <c r="C96">
        <v>16.559999999999999</v>
      </c>
      <c r="D96" t="str">
        <f t="shared" si="7"/>
        <v>28.3+16.56i</v>
      </c>
      <c r="E96" t="str">
        <f t="shared" si="13"/>
        <v>50</v>
      </c>
      <c r="F96" t="str">
        <f t="shared" si="8"/>
        <v>-21.7+16.56i</v>
      </c>
      <c r="G96" t="str">
        <f t="shared" si="9"/>
        <v>78.3+16.56i</v>
      </c>
      <c r="H96" t="str">
        <f t="shared" si="10"/>
        <v>-0.222458845290667+0.258543020153428i</v>
      </c>
      <c r="I96">
        <f t="shared" si="11"/>
        <v>0.34107540385978113</v>
      </c>
      <c r="J96">
        <f t="shared" si="12"/>
        <v>2.0352486638310299</v>
      </c>
    </row>
    <row r="97" spans="1:10">
      <c r="A97">
        <v>71.25</v>
      </c>
      <c r="B97">
        <v>28.38</v>
      </c>
      <c r="C97">
        <v>17.16</v>
      </c>
      <c r="D97" t="str">
        <f t="shared" si="7"/>
        <v>28.38+17.16i</v>
      </c>
      <c r="E97" t="str">
        <f t="shared" si="13"/>
        <v>50</v>
      </c>
      <c r="F97" t="str">
        <f t="shared" si="8"/>
        <v>-21.62+17.16i</v>
      </c>
      <c r="G97" t="str">
        <f t="shared" si="9"/>
        <v>78.38+17.16i</v>
      </c>
      <c r="H97" t="str">
        <f t="shared" si="10"/>
        <v>-0.217479640068408+0.266546958708521i</v>
      </c>
      <c r="I97">
        <f t="shared" si="11"/>
        <v>0.34401260884020851</v>
      </c>
      <c r="J97">
        <f t="shared" si="12"/>
        <v>2.0488390889098986</v>
      </c>
    </row>
    <row r="98" spans="1:10">
      <c r="A98">
        <v>72</v>
      </c>
      <c r="B98">
        <v>28.47</v>
      </c>
      <c r="C98">
        <v>17.78</v>
      </c>
      <c r="D98" t="str">
        <f t="shared" si="7"/>
        <v>28.47+17.78i</v>
      </c>
      <c r="E98" t="str">
        <f t="shared" si="13"/>
        <v>50</v>
      </c>
      <c r="F98" t="str">
        <f t="shared" si="8"/>
        <v>-21.53+17.78i</v>
      </c>
      <c r="G98" t="str">
        <f t="shared" si="9"/>
        <v>78.47+17.78i</v>
      </c>
      <c r="H98" t="str">
        <f t="shared" si="10"/>
        <v>-0.212141003248343+0.274651039094629i</v>
      </c>
      <c r="I98">
        <f t="shared" si="11"/>
        <v>0.34704034136534173</v>
      </c>
      <c r="J98">
        <f t="shared" si="12"/>
        <v>2.062976362401943</v>
      </c>
    </row>
    <row r="99" spans="1:10">
      <c r="A99">
        <v>72.75</v>
      </c>
      <c r="B99">
        <v>28.58</v>
      </c>
      <c r="C99">
        <v>18.38</v>
      </c>
      <c r="D99" t="str">
        <f t="shared" si="7"/>
        <v>28.58+18.38i</v>
      </c>
      <c r="E99" t="str">
        <f t="shared" si="13"/>
        <v>50</v>
      </c>
      <c r="F99" t="str">
        <f t="shared" si="8"/>
        <v>-21.42+18.38i</v>
      </c>
      <c r="G99" t="str">
        <f t="shared" si="9"/>
        <v>78.58+18.38i</v>
      </c>
      <c r="H99" t="str">
        <f t="shared" si="10"/>
        <v>-0.206576601000319+0.282220385930082i</v>
      </c>
      <c r="I99">
        <f t="shared" si="11"/>
        <v>0.34974596254334289</v>
      </c>
      <c r="J99">
        <f t="shared" si="12"/>
        <v>2.0757210025524993</v>
      </c>
    </row>
    <row r="100" spans="1:10">
      <c r="A100">
        <v>73.5</v>
      </c>
      <c r="B100">
        <v>28.69</v>
      </c>
      <c r="C100">
        <v>18.989999999999998</v>
      </c>
      <c r="D100" t="str">
        <f t="shared" si="7"/>
        <v>28.69+18.99i</v>
      </c>
      <c r="E100" t="str">
        <f t="shared" si="13"/>
        <v>50</v>
      </c>
      <c r="F100" t="str">
        <f t="shared" si="8"/>
        <v>-21.31+18.99i</v>
      </c>
      <c r="G100" t="str">
        <f t="shared" si="9"/>
        <v>78.69+18.99i</v>
      </c>
      <c r="H100" t="str">
        <f t="shared" si="10"/>
        <v>-0.200872392818133+0.289802601850506i</v>
      </c>
      <c r="I100">
        <f t="shared" si="11"/>
        <v>0.35261206195450157</v>
      </c>
      <c r="J100">
        <f t="shared" si="12"/>
        <v>2.0893377563352749</v>
      </c>
    </row>
    <row r="101" spans="1:10">
      <c r="A101">
        <v>74.25</v>
      </c>
      <c r="B101">
        <v>28.81</v>
      </c>
      <c r="C101">
        <v>19.59</v>
      </c>
      <c r="D101" t="str">
        <f t="shared" si="7"/>
        <v>28.81+19.59i</v>
      </c>
      <c r="E101" t="str">
        <f t="shared" si="13"/>
        <v>50</v>
      </c>
      <c r="F101" t="str">
        <f t="shared" si="8"/>
        <v>-21.19+19.59i</v>
      </c>
      <c r="G101" t="str">
        <f t="shared" si="9"/>
        <v>78.81+19.59i</v>
      </c>
      <c r="H101" t="str">
        <f t="shared" si="10"/>
        <v>-0.195035312906827+0.297052934650993i</v>
      </c>
      <c r="I101">
        <f t="shared" si="11"/>
        <v>0.35535787491686605</v>
      </c>
      <c r="J101">
        <f t="shared" si="12"/>
        <v>2.1024965980032362</v>
      </c>
    </row>
    <row r="102" spans="1:10">
      <c r="A102">
        <v>75</v>
      </c>
      <c r="B102">
        <v>28.94</v>
      </c>
      <c r="C102">
        <v>20.21</v>
      </c>
      <c r="D102" t="str">
        <f t="shared" si="7"/>
        <v>28.94+20.21i</v>
      </c>
      <c r="E102" t="str">
        <f t="shared" si="13"/>
        <v>50</v>
      </c>
      <c r="F102" t="str">
        <f t="shared" si="8"/>
        <v>-21.06+20.21i</v>
      </c>
      <c r="G102" t="str">
        <f t="shared" si="9"/>
        <v>78.94+20.21i</v>
      </c>
      <c r="H102" t="str">
        <f t="shared" si="10"/>
        <v>-0.188861204851945+0.304368950469443i</v>
      </c>
      <c r="I102">
        <f t="shared" si="11"/>
        <v>0.3582024744582295</v>
      </c>
      <c r="J102">
        <f t="shared" si="12"/>
        <v>2.1162476020949272</v>
      </c>
    </row>
    <row r="103" spans="1:10">
      <c r="A103">
        <v>75.75</v>
      </c>
      <c r="B103">
        <v>29.06</v>
      </c>
      <c r="C103">
        <v>20.84</v>
      </c>
      <c r="D103" t="str">
        <f t="shared" si="7"/>
        <v>29.06+20.84i</v>
      </c>
      <c r="E103" t="str">
        <f t="shared" si="13"/>
        <v>50</v>
      </c>
      <c r="F103" t="str">
        <f t="shared" si="8"/>
        <v>-20.94+20.84i</v>
      </c>
      <c r="G103" t="str">
        <f t="shared" si="9"/>
        <v>79.06+20.84i</v>
      </c>
      <c r="H103" t="str">
        <f t="shared" si="10"/>
        <v>-0.182685012715135+0.311752538135384i</v>
      </c>
      <c r="I103">
        <f t="shared" si="11"/>
        <v>0.36133565960832464</v>
      </c>
      <c r="J103">
        <f t="shared" si="12"/>
        <v>2.1315354146333809</v>
      </c>
    </row>
    <row r="104" spans="1:10">
      <c r="A104">
        <v>76.5</v>
      </c>
      <c r="B104">
        <v>29.24</v>
      </c>
      <c r="C104">
        <v>21.43</v>
      </c>
      <c r="D104" t="str">
        <f t="shared" si="7"/>
        <v>29.24+21.43i</v>
      </c>
      <c r="E104" t="str">
        <f t="shared" si="13"/>
        <v>50</v>
      </c>
      <c r="F104" t="str">
        <f t="shared" si="8"/>
        <v>-20.76+21.43i</v>
      </c>
      <c r="G104" t="str">
        <f t="shared" si="9"/>
        <v>79.24+21.43i</v>
      </c>
      <c r="H104" t="str">
        <f t="shared" si="10"/>
        <v>-0.175977789394755+0.318036396097042i</v>
      </c>
      <c r="I104">
        <f t="shared" si="11"/>
        <v>0.36347672773185818</v>
      </c>
      <c r="J104">
        <f t="shared" si="12"/>
        <v>2.1420689346885027</v>
      </c>
    </row>
    <row r="105" spans="1:10">
      <c r="A105">
        <v>77.25</v>
      </c>
      <c r="B105">
        <v>29.38</v>
      </c>
      <c r="C105">
        <v>22.13</v>
      </c>
      <c r="D105" t="str">
        <f t="shared" si="7"/>
        <v>29.38+22.13i</v>
      </c>
      <c r="E105" t="str">
        <f t="shared" si="13"/>
        <v>50</v>
      </c>
      <c r="F105" t="str">
        <f t="shared" si="8"/>
        <v>-20.62+22.13i</v>
      </c>
      <c r="G105" t="str">
        <f t="shared" si="9"/>
        <v>79.38+22.13i</v>
      </c>
      <c r="H105" t="str">
        <f t="shared" si="10"/>
        <v>-0.16891356110989+0.325876254816854i</v>
      </c>
      <c r="I105">
        <f t="shared" si="11"/>
        <v>0.36705193717004642</v>
      </c>
      <c r="J105">
        <f t="shared" si="12"/>
        <v>2.1598169225099846</v>
      </c>
    </row>
    <row r="106" spans="1:10">
      <c r="A106">
        <v>78</v>
      </c>
      <c r="B106">
        <v>29.55</v>
      </c>
      <c r="C106">
        <v>22.73</v>
      </c>
      <c r="D106" t="str">
        <f t="shared" si="7"/>
        <v>29.55+22.73i</v>
      </c>
      <c r="E106" t="str">
        <f t="shared" si="13"/>
        <v>50</v>
      </c>
      <c r="F106" t="str">
        <f t="shared" si="8"/>
        <v>-20.45+22.73i</v>
      </c>
      <c r="G106" t="str">
        <f t="shared" si="9"/>
        <v>79.55+22.73i</v>
      </c>
      <c r="H106" t="str">
        <f t="shared" si="10"/>
        <v>-0.162186713250363+0.332074217374994i</v>
      </c>
      <c r="I106">
        <f t="shared" si="11"/>
        <v>0.36956435948312205</v>
      </c>
      <c r="J106">
        <f t="shared" si="12"/>
        <v>2.1724094760255803</v>
      </c>
    </row>
    <row r="107" spans="1:10">
      <c r="A107">
        <v>78.75</v>
      </c>
      <c r="B107">
        <v>29.73</v>
      </c>
      <c r="C107">
        <v>23.37</v>
      </c>
      <c r="D107" t="str">
        <f t="shared" si="7"/>
        <v>29.73+23.37i</v>
      </c>
      <c r="E107" t="str">
        <f t="shared" si="13"/>
        <v>50</v>
      </c>
      <c r="F107" t="str">
        <f t="shared" si="8"/>
        <v>-20.27+23.37i</v>
      </c>
      <c r="G107" t="str">
        <f t="shared" si="9"/>
        <v>79.73+23.37i</v>
      </c>
      <c r="H107" t="str">
        <f t="shared" si="10"/>
        <v>-0.155000084165941+0.338546995697455i</v>
      </c>
      <c r="I107">
        <f t="shared" si="11"/>
        <v>0.37234271093606947</v>
      </c>
      <c r="J107">
        <f t="shared" si="12"/>
        <v>2.1864522803244122</v>
      </c>
    </row>
    <row r="108" spans="1:10">
      <c r="A108">
        <v>79.5</v>
      </c>
      <c r="B108">
        <v>29.93</v>
      </c>
      <c r="C108">
        <v>24.05</v>
      </c>
      <c r="D108" t="str">
        <f t="shared" si="7"/>
        <v>29.93+24.05i</v>
      </c>
      <c r="E108" t="str">
        <f t="shared" si="13"/>
        <v>50</v>
      </c>
      <c r="F108" t="str">
        <f t="shared" si="8"/>
        <v>-20.07+24.05i</v>
      </c>
      <c r="G108" t="str">
        <f t="shared" si="9"/>
        <v>79.93+24.05i</v>
      </c>
      <c r="H108" t="str">
        <f t="shared" si="10"/>
        <v>-0.147231529235085+0.345188518429924i</v>
      </c>
      <c r="I108">
        <f t="shared" si="11"/>
        <v>0.37527621355042962</v>
      </c>
      <c r="J108">
        <f t="shared" si="12"/>
        <v>2.2014148386543728</v>
      </c>
    </row>
    <row r="109" spans="1:10">
      <c r="A109">
        <v>80.25</v>
      </c>
      <c r="B109">
        <v>30.19</v>
      </c>
      <c r="C109">
        <v>24.73</v>
      </c>
      <c r="D109" t="str">
        <f t="shared" si="7"/>
        <v>30.19+24.73i</v>
      </c>
      <c r="E109" t="str">
        <f t="shared" si="13"/>
        <v>50</v>
      </c>
      <c r="F109" t="str">
        <f t="shared" si="8"/>
        <v>-19.81+24.73i</v>
      </c>
      <c r="G109" t="str">
        <f t="shared" si="9"/>
        <v>80.19+24.73i</v>
      </c>
      <c r="H109" t="str">
        <f t="shared" si="10"/>
        <v>-0.138737539244838+0.351178193609238i</v>
      </c>
      <c r="I109">
        <f t="shared" si="11"/>
        <v>0.37759002696358446</v>
      </c>
      <c r="J109">
        <f t="shared" si="12"/>
        <v>2.2133161206319314</v>
      </c>
    </row>
    <row r="110" spans="1:10">
      <c r="A110">
        <v>81</v>
      </c>
      <c r="B110">
        <v>30.36</v>
      </c>
      <c r="C110">
        <v>25.41</v>
      </c>
      <c r="D110" t="str">
        <f t="shared" si="7"/>
        <v>30.36+25.41i</v>
      </c>
      <c r="E110" t="str">
        <f t="shared" si="13"/>
        <v>50</v>
      </c>
      <c r="F110" t="str">
        <f t="shared" si="8"/>
        <v>-19.64+25.41i</v>
      </c>
      <c r="G110" t="str">
        <f t="shared" si="9"/>
        <v>80.36+25.41i</v>
      </c>
      <c r="H110" t="str">
        <f t="shared" si="10"/>
        <v>-0.131289608070234+0.357716139137191i</v>
      </c>
      <c r="I110">
        <f t="shared" si="11"/>
        <v>0.38104828747345637</v>
      </c>
      <c r="J110">
        <f t="shared" si="12"/>
        <v>2.2312698382173561</v>
      </c>
    </row>
    <row r="111" spans="1:10">
      <c r="A111">
        <v>81.75</v>
      </c>
      <c r="B111">
        <v>30.62</v>
      </c>
      <c r="C111">
        <v>26.16</v>
      </c>
      <c r="D111" t="str">
        <f t="shared" si="7"/>
        <v>30.62+26.16i</v>
      </c>
      <c r="E111" t="str">
        <f t="shared" si="13"/>
        <v>50</v>
      </c>
      <c r="F111" t="str">
        <f t="shared" si="8"/>
        <v>-19.38+26.16i</v>
      </c>
      <c r="G111" t="str">
        <f t="shared" si="9"/>
        <v>80.62+26.16i</v>
      </c>
      <c r="H111" t="str">
        <f t="shared" si="10"/>
        <v>-0.122226970474378+0.364146087169558i</v>
      </c>
      <c r="I111">
        <f t="shared" si="11"/>
        <v>0.38411170915795295</v>
      </c>
      <c r="J111">
        <f t="shared" si="12"/>
        <v>2.2473421393765824</v>
      </c>
    </row>
    <row r="112" spans="1:10">
      <c r="A112">
        <v>82.5</v>
      </c>
      <c r="B112">
        <v>30.91</v>
      </c>
      <c r="C112">
        <v>26.77</v>
      </c>
      <c r="D112" t="str">
        <f t="shared" si="7"/>
        <v>30.91+26.77i</v>
      </c>
      <c r="E112" t="str">
        <f t="shared" si="13"/>
        <v>50</v>
      </c>
      <c r="F112" t="str">
        <f t="shared" si="8"/>
        <v>-19.09+26.77i</v>
      </c>
      <c r="G112" t="str">
        <f t="shared" si="9"/>
        <v>80.91+26.77i</v>
      </c>
      <c r="H112" t="str">
        <f t="shared" si="10"/>
        <v>-0.113993122183608+0.368577380804044i</v>
      </c>
      <c r="I112">
        <f t="shared" si="11"/>
        <v>0.38580269250685156</v>
      </c>
      <c r="J112">
        <f t="shared" si="12"/>
        <v>2.2562825912783913</v>
      </c>
    </row>
    <row r="113" spans="1:10">
      <c r="A113">
        <v>83.25</v>
      </c>
      <c r="B113">
        <v>31.13</v>
      </c>
      <c r="C113">
        <v>27.46</v>
      </c>
      <c r="D113" t="str">
        <f t="shared" si="7"/>
        <v>31.13+27.46i</v>
      </c>
      <c r="E113" t="str">
        <f t="shared" si="13"/>
        <v>50</v>
      </c>
      <c r="F113" t="str">
        <f t="shared" si="8"/>
        <v>-18.87+27.46i</v>
      </c>
      <c r="G113" t="str">
        <f t="shared" si="9"/>
        <v>81.13+27.46i</v>
      </c>
      <c r="H113" t="str">
        <f t="shared" si="10"/>
        <v>-0.105896659252902+0.374311873081285i</v>
      </c>
      <c r="I113">
        <f t="shared" si="11"/>
        <v>0.38900318863801775</v>
      </c>
      <c r="J113">
        <f t="shared" si="12"/>
        <v>2.2733395049014575</v>
      </c>
    </row>
    <row r="114" spans="1:10">
      <c r="A114">
        <v>84</v>
      </c>
      <c r="B114">
        <v>31.42</v>
      </c>
      <c r="C114">
        <v>28.17</v>
      </c>
      <c r="D114" t="str">
        <f t="shared" si="7"/>
        <v>31.42+28.17i</v>
      </c>
      <c r="E114" t="str">
        <f t="shared" si="13"/>
        <v>50</v>
      </c>
      <c r="F114" t="str">
        <f t="shared" si="8"/>
        <v>-18.58+28.17i</v>
      </c>
      <c r="G114" t="str">
        <f t="shared" si="9"/>
        <v>81.42+28.17i</v>
      </c>
      <c r="H114" t="str">
        <f t="shared" si="10"/>
        <v>-0.0968957889588668+0.379508159849807i</v>
      </c>
      <c r="I114">
        <f t="shared" si="11"/>
        <v>0.39168257213022373</v>
      </c>
      <c r="J114">
        <f t="shared" si="12"/>
        <v>2.2877571944694375</v>
      </c>
    </row>
    <row r="115" spans="1:10">
      <c r="A115">
        <v>84.75</v>
      </c>
      <c r="B115">
        <v>31.73</v>
      </c>
      <c r="C115">
        <v>28.9</v>
      </c>
      <c r="D115" t="str">
        <f t="shared" si="7"/>
        <v>31.73+28.9i</v>
      </c>
      <c r="E115" t="str">
        <f t="shared" si="13"/>
        <v>50</v>
      </c>
      <c r="F115" t="str">
        <f t="shared" si="8"/>
        <v>-18.27+28.9i</v>
      </c>
      <c r="G115" t="str">
        <f t="shared" si="9"/>
        <v>81.73+28.9i</v>
      </c>
      <c r="H115" t="str">
        <f t="shared" si="10"/>
        <v>-0.087557797216552+0.384564056522187i</v>
      </c>
      <c r="I115">
        <f t="shared" si="11"/>
        <v>0.39440573198448153</v>
      </c>
      <c r="J115">
        <f t="shared" si="12"/>
        <v>2.302541165975418</v>
      </c>
    </row>
    <row r="116" spans="1:10">
      <c r="A116">
        <v>85.5</v>
      </c>
      <c r="B116">
        <v>32.03</v>
      </c>
      <c r="C116">
        <v>29.61</v>
      </c>
      <c r="D116" t="str">
        <f t="shared" si="7"/>
        <v>32.03+29.61i</v>
      </c>
      <c r="E116" t="str">
        <f t="shared" si="13"/>
        <v>50</v>
      </c>
      <c r="F116" t="str">
        <f t="shared" si="8"/>
        <v>-17.97+29.61i</v>
      </c>
      <c r="G116" t="str">
        <f t="shared" si="9"/>
        <v>82.03+29.61i</v>
      </c>
      <c r="H116" t="str">
        <f t="shared" si="10"/>
        <v>-0.0785370341322852+0.38931466025426i</v>
      </c>
      <c r="I116">
        <f t="shared" si="11"/>
        <v>0.39715736228752652</v>
      </c>
      <c r="J116">
        <f t="shared" si="12"/>
        <v>2.3176153690607109</v>
      </c>
    </row>
    <row r="117" spans="1:10">
      <c r="A117">
        <v>86.25</v>
      </c>
      <c r="B117">
        <v>32.36</v>
      </c>
      <c r="C117">
        <v>30.35</v>
      </c>
      <c r="D117" t="str">
        <f t="shared" si="7"/>
        <v>32.36+30.35i</v>
      </c>
      <c r="E117" t="str">
        <f t="shared" si="13"/>
        <v>50</v>
      </c>
      <c r="F117" t="str">
        <f t="shared" si="8"/>
        <v>-17.64+30.35i</v>
      </c>
      <c r="G117" t="str">
        <f t="shared" si="9"/>
        <v>82.36+30.35i</v>
      </c>
      <c r="H117" t="str">
        <f t="shared" si="10"/>
        <v>-0.0690145042657456+0.393936257946399i</v>
      </c>
      <c r="I117">
        <f t="shared" si="11"/>
        <v>0.39993596627942635</v>
      </c>
      <c r="J117">
        <f t="shared" si="12"/>
        <v>2.3329776284031079</v>
      </c>
    </row>
    <row r="118" spans="1:10">
      <c r="A118">
        <v>87</v>
      </c>
      <c r="B118">
        <v>32.69</v>
      </c>
      <c r="C118">
        <v>31.05</v>
      </c>
      <c r="D118" t="str">
        <f t="shared" si="7"/>
        <v>32.69+31.05i</v>
      </c>
      <c r="E118" t="str">
        <f t="shared" si="13"/>
        <v>50</v>
      </c>
      <c r="F118" t="str">
        <f t="shared" si="8"/>
        <v>-17.31+31.05i</v>
      </c>
      <c r="G118" t="str">
        <f t="shared" si="9"/>
        <v>82.69+31.05i</v>
      </c>
      <c r="H118" t="str">
        <f t="shared" si="10"/>
        <v>-0.0598919579284545+0.397988212524834i</v>
      </c>
      <c r="I118">
        <f t="shared" si="11"/>
        <v>0.40246945714329208</v>
      </c>
      <c r="J118">
        <f t="shared" si="12"/>
        <v>2.3471092380287146</v>
      </c>
    </row>
    <row r="119" spans="1:10">
      <c r="A119">
        <v>87.75</v>
      </c>
      <c r="B119">
        <v>33.03</v>
      </c>
      <c r="C119">
        <v>31.84</v>
      </c>
      <c r="D119" t="str">
        <f t="shared" si="7"/>
        <v>33.03+31.84i</v>
      </c>
      <c r="E119" t="str">
        <f t="shared" si="13"/>
        <v>50</v>
      </c>
      <c r="F119" t="str">
        <f t="shared" si="8"/>
        <v>-16.97+31.84i</v>
      </c>
      <c r="G119" t="str">
        <f t="shared" si="9"/>
        <v>83.03+31.84i</v>
      </c>
      <c r="H119" t="str">
        <f t="shared" si="10"/>
        <v>-0.0499804211467296+0.402642136689291i</v>
      </c>
      <c r="I119">
        <f t="shared" si="11"/>
        <v>0.40573234124940322</v>
      </c>
      <c r="J119">
        <f t="shared" si="12"/>
        <v>2.365486865303843</v>
      </c>
    </row>
    <row r="120" spans="1:10">
      <c r="A120">
        <v>88.5</v>
      </c>
      <c r="B120">
        <v>33.409999999999997</v>
      </c>
      <c r="C120">
        <v>32.58</v>
      </c>
      <c r="D120" t="str">
        <f t="shared" si="7"/>
        <v>33.41+32.58i</v>
      </c>
      <c r="E120" t="str">
        <f t="shared" si="13"/>
        <v>50</v>
      </c>
      <c r="F120" t="str">
        <f t="shared" si="8"/>
        <v>-16.59+32.58i</v>
      </c>
      <c r="G120" t="str">
        <f t="shared" si="9"/>
        <v>83.41+32.58i</v>
      </c>
      <c r="H120" t="str">
        <f t="shared" si="10"/>
        <v>-0.040195558261458+0.406301058484094i</v>
      </c>
      <c r="I120">
        <f t="shared" si="11"/>
        <v>0.40828450010898704</v>
      </c>
      <c r="J120">
        <f t="shared" si="12"/>
        <v>2.3800027215247468</v>
      </c>
    </row>
    <row r="121" spans="1:10">
      <c r="A121">
        <v>89.25</v>
      </c>
      <c r="B121">
        <v>33.83</v>
      </c>
      <c r="C121">
        <v>33.369999999999997</v>
      </c>
      <c r="D121" t="str">
        <f t="shared" si="7"/>
        <v>33.83+33.37i</v>
      </c>
      <c r="E121" t="str">
        <f t="shared" si="13"/>
        <v>50</v>
      </c>
      <c r="F121" t="str">
        <f t="shared" si="8"/>
        <v>-16.17+33.37i</v>
      </c>
      <c r="G121" t="str">
        <f t="shared" si="9"/>
        <v>83.83+33.37i</v>
      </c>
      <c r="H121" t="str">
        <f t="shared" si="10"/>
        <v>-0.0297228145376963+0.409899204594094i</v>
      </c>
      <c r="I121">
        <f t="shared" si="11"/>
        <v>0.41097542947348231</v>
      </c>
      <c r="J121">
        <f t="shared" si="12"/>
        <v>2.3954440953324552</v>
      </c>
    </row>
    <row r="122" spans="1:10">
      <c r="A122">
        <v>90</v>
      </c>
      <c r="B122">
        <v>34.270000000000003</v>
      </c>
      <c r="C122">
        <v>34.159999999999997</v>
      </c>
      <c r="D122" t="str">
        <f t="shared" si="7"/>
        <v>34.27+34.16i</v>
      </c>
      <c r="E122" t="str">
        <f t="shared" si="13"/>
        <v>50</v>
      </c>
      <c r="F122" t="str">
        <f t="shared" si="8"/>
        <v>-15.73+34.16i</v>
      </c>
      <c r="G122" t="str">
        <f t="shared" si="9"/>
        <v>84.27+34.16i</v>
      </c>
      <c r="H122" t="str">
        <f t="shared" si="10"/>
        <v>-0.0191890426353493+0.413142253428546i</v>
      </c>
      <c r="I122">
        <f t="shared" si="11"/>
        <v>0.41358764600176123</v>
      </c>
      <c r="J122">
        <f t="shared" si="12"/>
        <v>2.4105693482815109</v>
      </c>
    </row>
    <row r="123" spans="1:10">
      <c r="A123">
        <v>90.75</v>
      </c>
      <c r="B123">
        <v>34.61</v>
      </c>
      <c r="C123">
        <v>34.9</v>
      </c>
      <c r="D123" t="str">
        <f t="shared" si="7"/>
        <v>34.61+34.9i</v>
      </c>
      <c r="E123" t="str">
        <f t="shared" si="13"/>
        <v>50</v>
      </c>
      <c r="F123" t="str">
        <f t="shared" si="8"/>
        <v>-15.39+34.9i</v>
      </c>
      <c r="G123" t="str">
        <f t="shared" si="9"/>
        <v>84.61+34.9i</v>
      </c>
      <c r="H123" t="str">
        <f t="shared" si="10"/>
        <v>-0.0100440832134506+0.41662378565358i</v>
      </c>
      <c r="I123">
        <f t="shared" si="11"/>
        <v>0.41674484085579144</v>
      </c>
      <c r="J123">
        <f t="shared" si="12"/>
        <v>2.4290309629400197</v>
      </c>
    </row>
    <row r="124" spans="1:10">
      <c r="A124">
        <v>91.5</v>
      </c>
      <c r="B124">
        <v>35.08</v>
      </c>
      <c r="C124">
        <v>35.75</v>
      </c>
      <c r="D124" t="str">
        <f t="shared" si="7"/>
        <v>35.08+35.75i</v>
      </c>
      <c r="E124" t="str">
        <f t="shared" si="13"/>
        <v>50</v>
      </c>
      <c r="F124" t="str">
        <f t="shared" si="8"/>
        <v>-14.92+35.75i</v>
      </c>
      <c r="G124" t="str">
        <f t="shared" si="9"/>
        <v>85.08+35.75i</v>
      </c>
      <c r="H124" t="str">
        <f t="shared" si="10"/>
        <v>0.00101787448846344+0.419765056265132i</v>
      </c>
      <c r="I124">
        <f t="shared" si="11"/>
        <v>0.41976629036851409</v>
      </c>
      <c r="J124">
        <f t="shared" si="12"/>
        <v>2.4468869471065831</v>
      </c>
    </row>
    <row r="125" spans="1:10">
      <c r="A125">
        <v>92.25</v>
      </c>
      <c r="B125">
        <v>35.590000000000003</v>
      </c>
      <c r="C125">
        <v>36.58</v>
      </c>
      <c r="D125" t="str">
        <f t="shared" si="7"/>
        <v>35.59+36.58i</v>
      </c>
      <c r="E125" t="str">
        <f t="shared" si="13"/>
        <v>50</v>
      </c>
      <c r="F125" t="str">
        <f t="shared" si="8"/>
        <v>-14.41+36.58i</v>
      </c>
      <c r="G125" t="str">
        <f t="shared" si="9"/>
        <v>85.59+36.58i</v>
      </c>
      <c r="H125" t="str">
        <f t="shared" si="10"/>
        <v>0.0120899802619987+0.422219284052063i</v>
      </c>
      <c r="I125">
        <f t="shared" si="11"/>
        <v>0.42239234302739459</v>
      </c>
      <c r="J125">
        <f t="shared" si="12"/>
        <v>2.46255797660739</v>
      </c>
    </row>
    <row r="126" spans="1:10">
      <c r="A126">
        <v>93</v>
      </c>
      <c r="B126">
        <v>36.07</v>
      </c>
      <c r="C126">
        <v>37.409999999999997</v>
      </c>
      <c r="D126" t="str">
        <f t="shared" si="7"/>
        <v>36.07+37.41i</v>
      </c>
      <c r="E126" t="str">
        <f t="shared" si="13"/>
        <v>50</v>
      </c>
      <c r="F126" t="str">
        <f t="shared" si="8"/>
        <v>-13.93+37.41i</v>
      </c>
      <c r="G126" t="str">
        <f t="shared" si="9"/>
        <v>86.07+37.41i</v>
      </c>
      <c r="H126" t="str">
        <f t="shared" si="10"/>
        <v>0.0227705697598414+0.424749076162244i</v>
      </c>
      <c r="I126">
        <f t="shared" si="11"/>
        <v>0.42535899725745496</v>
      </c>
      <c r="J126">
        <f t="shared" si="12"/>
        <v>2.4804338542755451</v>
      </c>
    </row>
    <row r="127" spans="1:10">
      <c r="A127">
        <v>93.75</v>
      </c>
      <c r="B127">
        <v>36.57</v>
      </c>
      <c r="C127">
        <v>38.28</v>
      </c>
      <c r="D127" t="str">
        <f t="shared" si="7"/>
        <v>36.57+38.28i</v>
      </c>
      <c r="E127" t="str">
        <f t="shared" si="13"/>
        <v>50</v>
      </c>
      <c r="F127" t="str">
        <f t="shared" si="8"/>
        <v>-13.43+38.28i</v>
      </c>
      <c r="G127" t="str">
        <f t="shared" si="9"/>
        <v>86.57+38.28i</v>
      </c>
      <c r="H127" t="str">
        <f t="shared" si="10"/>
        <v>0.0337871259930539+0.427245336917938i</v>
      </c>
      <c r="I127">
        <f t="shared" si="11"/>
        <v>0.42857921998271553</v>
      </c>
      <c r="J127">
        <f t="shared" si="12"/>
        <v>2.500047723044835</v>
      </c>
    </row>
    <row r="128" spans="1:10">
      <c r="A128">
        <v>94.5</v>
      </c>
      <c r="B128">
        <v>37.07</v>
      </c>
      <c r="C128">
        <v>39.159999999999997</v>
      </c>
      <c r="D128" t="str">
        <f t="shared" si="7"/>
        <v>37.07+39.16i</v>
      </c>
      <c r="E128" t="str">
        <f t="shared" si="13"/>
        <v>50</v>
      </c>
      <c r="F128" t="str">
        <f t="shared" si="8"/>
        <v>-12.93+39.16i</v>
      </c>
      <c r="G128" t="str">
        <f t="shared" si="9"/>
        <v>87.07+39.16i</v>
      </c>
      <c r="H128" t="str">
        <f t="shared" si="10"/>
        <v>0.0447289460898316+0.429636091318734i</v>
      </c>
      <c r="I128">
        <f t="shared" si="11"/>
        <v>0.43195815721195335</v>
      </c>
      <c r="J128">
        <f t="shared" si="12"/>
        <v>2.5208673892466393</v>
      </c>
    </row>
    <row r="129" spans="1:10">
      <c r="A129">
        <v>95.25</v>
      </c>
      <c r="B129">
        <v>37.68</v>
      </c>
      <c r="C129">
        <v>39.92</v>
      </c>
      <c r="D129" t="str">
        <f t="shared" si="7"/>
        <v>37.68+39.92i</v>
      </c>
      <c r="E129" t="str">
        <f t="shared" si="13"/>
        <v>50</v>
      </c>
      <c r="F129" t="str">
        <f t="shared" si="8"/>
        <v>-12.32+39.92i</v>
      </c>
      <c r="G129" t="str">
        <f t="shared" si="9"/>
        <v>87.68+39.92i</v>
      </c>
      <c r="H129" t="str">
        <f t="shared" si="10"/>
        <v>0.0553137909705927+0.430108045899338i</v>
      </c>
      <c r="I129">
        <f t="shared" si="11"/>
        <v>0.43365025840979909</v>
      </c>
      <c r="J129">
        <f t="shared" si="12"/>
        <v>2.5313867971130088</v>
      </c>
    </row>
    <row r="130" spans="1:10">
      <c r="A130">
        <v>96</v>
      </c>
      <c r="B130">
        <v>38.200000000000003</v>
      </c>
      <c r="C130">
        <v>40.83</v>
      </c>
      <c r="D130" t="str">
        <f t="shared" si="7"/>
        <v>38.2+40.83i</v>
      </c>
      <c r="E130" t="str">
        <f t="shared" si="13"/>
        <v>50</v>
      </c>
      <c r="F130" t="str">
        <f t="shared" si="8"/>
        <v>-11.8+40.83i</v>
      </c>
      <c r="G130" t="str">
        <f t="shared" si="9"/>
        <v>88.2+40.83i</v>
      </c>
      <c r="H130" t="str">
        <f t="shared" si="10"/>
        <v>0.0663039479813158+0.432231403672595i</v>
      </c>
      <c r="I130">
        <f t="shared" si="11"/>
        <v>0.4372873195493906</v>
      </c>
      <c r="J130">
        <f t="shared" si="12"/>
        <v>2.5542117131578386</v>
      </c>
    </row>
    <row r="131" spans="1:10">
      <c r="A131">
        <v>96.75</v>
      </c>
      <c r="B131">
        <v>38.86</v>
      </c>
      <c r="C131">
        <v>41.75</v>
      </c>
      <c r="D131" t="str">
        <f t="shared" ref="D131:D194" si="14">COMPLEX(B131,C131)</f>
        <v>38.86+41.75i</v>
      </c>
      <c r="E131" t="str">
        <f t="shared" si="13"/>
        <v>50</v>
      </c>
      <c r="F131" t="str">
        <f t="shared" ref="F131:F194" si="15">IMSUB(D131,E131)</f>
        <v>-11.14+41.75i</v>
      </c>
      <c r="G131" t="str">
        <f t="shared" ref="G131:G194" si="16">IMSUM(D131,E131)</f>
        <v>88.86+41.75i</v>
      </c>
      <c r="H131" t="str">
        <f t="shared" ref="H131:H194" si="17">IMDIV(F131,G131)</f>
        <v>0.0781356400262218+0.433128933478564i</v>
      </c>
      <c r="I131">
        <f t="shared" ref="I131:I194" si="18">IMABS(H131)</f>
        <v>0.44012026908401486</v>
      </c>
      <c r="J131">
        <f t="shared" ref="J131:J194" si="19">(1+I131)/(1-I131)</f>
        <v>2.5721957584139044</v>
      </c>
    </row>
    <row r="132" spans="1:10">
      <c r="A132">
        <v>97.5</v>
      </c>
      <c r="B132">
        <v>39.5</v>
      </c>
      <c r="C132">
        <v>42.59</v>
      </c>
      <c r="D132" t="str">
        <f t="shared" si="14"/>
        <v>39.5+42.59i</v>
      </c>
      <c r="E132" t="str">
        <f t="shared" ref="E132:E195" si="20">COMPLEX(50,0)</f>
        <v>50</v>
      </c>
      <c r="F132" t="str">
        <f t="shared" si="15"/>
        <v>-10.5+42.59i</v>
      </c>
      <c r="G132" t="str">
        <f t="shared" si="16"/>
        <v>89.5+42.59i</v>
      </c>
      <c r="H132" t="str">
        <f t="shared" si="17"/>
        <v>0.0889804593026654+0.433523153500553i</v>
      </c>
      <c r="I132">
        <f t="shared" si="18"/>
        <v>0.44256055716565762</v>
      </c>
      <c r="J132">
        <f t="shared" si="19"/>
        <v>2.5878336664353192</v>
      </c>
    </row>
    <row r="133" spans="1:10">
      <c r="A133">
        <v>98.25</v>
      </c>
      <c r="B133">
        <v>40.14</v>
      </c>
      <c r="C133">
        <v>43.57</v>
      </c>
      <c r="D133" t="str">
        <f t="shared" si="14"/>
        <v>40.14+43.57i</v>
      </c>
      <c r="E133" t="str">
        <f t="shared" si="20"/>
        <v>50</v>
      </c>
      <c r="F133" t="str">
        <f t="shared" si="15"/>
        <v>-9.86+43.57i</v>
      </c>
      <c r="G133" t="str">
        <f t="shared" si="16"/>
        <v>90.14+43.57i</v>
      </c>
      <c r="H133" t="str">
        <f t="shared" si="17"/>
        <v>0.100719110452175+0.434675708426877i</v>
      </c>
      <c r="I133">
        <f t="shared" si="18"/>
        <v>0.44619201102965173</v>
      </c>
      <c r="J133">
        <f t="shared" si="19"/>
        <v>2.611359965605486</v>
      </c>
    </row>
    <row r="134" spans="1:10">
      <c r="A134">
        <v>99</v>
      </c>
      <c r="B134">
        <v>40.770000000000003</v>
      </c>
      <c r="C134">
        <v>44.52</v>
      </c>
      <c r="D134" t="str">
        <f t="shared" si="14"/>
        <v>40.77+44.52i</v>
      </c>
      <c r="E134" t="str">
        <f t="shared" si="20"/>
        <v>50</v>
      </c>
      <c r="F134" t="str">
        <f t="shared" si="15"/>
        <v>-9.23+44.52i</v>
      </c>
      <c r="G134" t="str">
        <f t="shared" si="16"/>
        <v>90.77+44.52i</v>
      </c>
      <c r="H134" t="str">
        <f t="shared" si="17"/>
        <v>0.111945827462746+0.435564302758164i</v>
      </c>
      <c r="I134">
        <f t="shared" si="18"/>
        <v>0.44972005750636079</v>
      </c>
      <c r="J134">
        <f t="shared" si="19"/>
        <v>2.6345137184845115</v>
      </c>
    </row>
    <row r="135" spans="1:10">
      <c r="A135">
        <v>99.75</v>
      </c>
      <c r="B135">
        <v>41.53</v>
      </c>
      <c r="C135">
        <v>45.41</v>
      </c>
      <c r="D135" t="str">
        <f t="shared" si="14"/>
        <v>41.53+45.41i</v>
      </c>
      <c r="E135" t="str">
        <f t="shared" si="20"/>
        <v>50</v>
      </c>
      <c r="F135" t="str">
        <f t="shared" si="15"/>
        <v>-8.47+45.41i</v>
      </c>
      <c r="G135" t="str">
        <f t="shared" si="16"/>
        <v>91.53+45.41i</v>
      </c>
      <c r="H135" t="str">
        <f t="shared" si="17"/>
        <v>0.123259822090615+0.434969643601717i</v>
      </c>
      <c r="I135">
        <f t="shared" si="18"/>
        <v>0.45209686417494072</v>
      </c>
      <c r="J135">
        <f t="shared" si="19"/>
        <v>2.6502802580027263</v>
      </c>
    </row>
    <row r="136" spans="1:10">
      <c r="A136">
        <v>100.5</v>
      </c>
      <c r="B136">
        <v>42.28</v>
      </c>
      <c r="C136">
        <v>46.43</v>
      </c>
      <c r="D136" t="str">
        <f t="shared" si="14"/>
        <v>42.28+46.43i</v>
      </c>
      <c r="E136" t="str">
        <f t="shared" si="20"/>
        <v>50</v>
      </c>
      <c r="F136" t="str">
        <f t="shared" si="15"/>
        <v>-7.72+46.43i</v>
      </c>
      <c r="G136" t="str">
        <f t="shared" si="16"/>
        <v>92.28+46.43i</v>
      </c>
      <c r="H136" t="str">
        <f t="shared" si="17"/>
        <v>0.135254134313156+0.435090491372347i</v>
      </c>
      <c r="I136">
        <f t="shared" si="18"/>
        <v>0.45562859494486474</v>
      </c>
      <c r="J136">
        <f t="shared" si="19"/>
        <v>2.6739622644165801</v>
      </c>
    </row>
    <row r="137" spans="1:10">
      <c r="A137">
        <v>101.25</v>
      </c>
      <c r="B137">
        <v>43.05</v>
      </c>
      <c r="C137">
        <v>47.52</v>
      </c>
      <c r="D137" t="str">
        <f t="shared" si="14"/>
        <v>43.05+47.52i</v>
      </c>
      <c r="E137" t="str">
        <f t="shared" si="20"/>
        <v>50</v>
      </c>
      <c r="F137" t="str">
        <f t="shared" si="15"/>
        <v>-6.95+47.52i</v>
      </c>
      <c r="G137" t="str">
        <f t="shared" si="16"/>
        <v>93.05+47.52i</v>
      </c>
      <c r="H137" t="str">
        <f t="shared" si="17"/>
        <v>0.147616896693614+0.435306233950774i</v>
      </c>
      <c r="I137">
        <f t="shared" si="18"/>
        <v>0.4596545066741532</v>
      </c>
      <c r="J137">
        <f t="shared" si="19"/>
        <v>2.7013355801117633</v>
      </c>
    </row>
    <row r="138" spans="1:10">
      <c r="A138">
        <v>102</v>
      </c>
      <c r="B138">
        <v>43.84</v>
      </c>
      <c r="C138">
        <v>48.49</v>
      </c>
      <c r="D138" t="str">
        <f t="shared" si="14"/>
        <v>43.84+48.49i</v>
      </c>
      <c r="E138" t="str">
        <f t="shared" si="20"/>
        <v>50</v>
      </c>
      <c r="F138" t="str">
        <f t="shared" si="15"/>
        <v>-6.16+48.49i</v>
      </c>
      <c r="G138" t="str">
        <f t="shared" si="16"/>
        <v>93.84+48.49i</v>
      </c>
      <c r="H138" t="str">
        <f t="shared" si="17"/>
        <v>0.158930700846179+0.434606248038883i</v>
      </c>
      <c r="I138">
        <f t="shared" si="18"/>
        <v>0.46275431765235076</v>
      </c>
      <c r="J138">
        <f t="shared" si="19"/>
        <v>2.7226916208249934</v>
      </c>
    </row>
    <row r="139" spans="1:10">
      <c r="A139">
        <v>102.75</v>
      </c>
      <c r="B139">
        <v>44.65</v>
      </c>
      <c r="C139">
        <v>49.56</v>
      </c>
      <c r="D139" t="str">
        <f t="shared" si="14"/>
        <v>44.65+49.56i</v>
      </c>
      <c r="E139" t="str">
        <f t="shared" si="20"/>
        <v>50</v>
      </c>
      <c r="F139" t="str">
        <f t="shared" si="15"/>
        <v>-5.35+49.56i</v>
      </c>
      <c r="G139" t="str">
        <f t="shared" si="16"/>
        <v>94.65+49.56i</v>
      </c>
      <c r="H139" t="str">
        <f t="shared" si="17"/>
        <v>0.170814499587076+0.434172566301791i</v>
      </c>
      <c r="I139">
        <f t="shared" si="18"/>
        <v>0.46656554801899625</v>
      </c>
      <c r="J139">
        <f t="shared" si="19"/>
        <v>2.7492891442850089</v>
      </c>
    </row>
    <row r="140" spans="1:10">
      <c r="A140">
        <v>103.5</v>
      </c>
      <c r="B140">
        <v>45.65</v>
      </c>
      <c r="C140">
        <v>50.68</v>
      </c>
      <c r="D140" t="str">
        <f t="shared" si="14"/>
        <v>45.65+50.68i</v>
      </c>
      <c r="E140" t="str">
        <f t="shared" si="20"/>
        <v>50</v>
      </c>
      <c r="F140" t="str">
        <f t="shared" si="15"/>
        <v>-4.35+50.68i</v>
      </c>
      <c r="G140" t="str">
        <f t="shared" si="16"/>
        <v>95.65+50.68i</v>
      </c>
      <c r="H140" t="str">
        <f t="shared" si="17"/>
        <v>0.183691576095618+0.432519716920795i</v>
      </c>
      <c r="I140">
        <f t="shared" si="18"/>
        <v>0.46991052409340317</v>
      </c>
      <c r="J140">
        <f t="shared" si="19"/>
        <v>2.7729479472865544</v>
      </c>
    </row>
    <row r="141" spans="1:10">
      <c r="A141">
        <v>104.25</v>
      </c>
      <c r="B141">
        <v>46.51</v>
      </c>
      <c r="C141">
        <v>51.75</v>
      </c>
      <c r="D141" t="str">
        <f t="shared" si="14"/>
        <v>46.51+51.75i</v>
      </c>
      <c r="E141" t="str">
        <f t="shared" si="20"/>
        <v>50</v>
      </c>
      <c r="F141" t="str">
        <f t="shared" si="15"/>
        <v>-3.49+51.75i</v>
      </c>
      <c r="G141" t="str">
        <f t="shared" si="16"/>
        <v>96.51+51.75i</v>
      </c>
      <c r="H141" t="str">
        <f t="shared" si="17"/>
        <v>0.195229756275945+0.431528961897419i</v>
      </c>
      <c r="I141">
        <f t="shared" si="18"/>
        <v>0.47363688907413981</v>
      </c>
      <c r="J141">
        <f t="shared" si="19"/>
        <v>2.7996583698315174</v>
      </c>
    </row>
    <row r="142" spans="1:10">
      <c r="A142">
        <v>105</v>
      </c>
      <c r="B142">
        <v>47.6</v>
      </c>
      <c r="C142">
        <v>52.99</v>
      </c>
      <c r="D142" t="str">
        <f t="shared" si="14"/>
        <v>47.6+52.99i</v>
      </c>
      <c r="E142" t="str">
        <f t="shared" si="20"/>
        <v>50</v>
      </c>
      <c r="F142" t="str">
        <f t="shared" si="15"/>
        <v>-2.4+52.99i</v>
      </c>
      <c r="G142" t="str">
        <f t="shared" si="16"/>
        <v>97.6+52.99i</v>
      </c>
      <c r="H142" t="str">
        <f t="shared" si="17"/>
        <v>0.208672181027006+0.429635872206752i</v>
      </c>
      <c r="I142">
        <f t="shared" si="18"/>
        <v>0.47763067512611052</v>
      </c>
      <c r="J142">
        <f t="shared" si="19"/>
        <v>2.8287087406651237</v>
      </c>
    </row>
    <row r="143" spans="1:10">
      <c r="A143">
        <v>105.75</v>
      </c>
      <c r="B143">
        <v>48.65</v>
      </c>
      <c r="C143">
        <v>54.12</v>
      </c>
      <c r="D143" t="str">
        <f t="shared" si="14"/>
        <v>48.65+54.12i</v>
      </c>
      <c r="E143" t="str">
        <f t="shared" si="20"/>
        <v>50</v>
      </c>
      <c r="F143" t="str">
        <f t="shared" si="15"/>
        <v>-1.35+54.12i</v>
      </c>
      <c r="G143" t="str">
        <f t="shared" si="16"/>
        <v>98.65+54.12i</v>
      </c>
      <c r="H143" t="str">
        <f t="shared" si="17"/>
        <v>0.220823137917961+0.427461244560364i</v>
      </c>
      <c r="I143">
        <f t="shared" si="18"/>
        <v>0.48112989289902797</v>
      </c>
      <c r="J143">
        <f t="shared" si="19"/>
        <v>2.8545292408043856</v>
      </c>
    </row>
    <row r="144" spans="1:10">
      <c r="A144">
        <v>106.5</v>
      </c>
      <c r="B144">
        <v>49.85</v>
      </c>
      <c r="C144">
        <v>55.25</v>
      </c>
      <c r="D144" t="str">
        <f t="shared" si="14"/>
        <v>49.85+55.25i</v>
      </c>
      <c r="E144" t="str">
        <f t="shared" si="20"/>
        <v>50</v>
      </c>
      <c r="F144" t="str">
        <f t="shared" si="15"/>
        <v>-0.149999999999999+55.25i</v>
      </c>
      <c r="G144" t="str">
        <f t="shared" si="16"/>
        <v>99.85+55.25i</v>
      </c>
      <c r="H144" t="str">
        <f t="shared" si="17"/>
        <v>0.233255148651362+0.424262924757258i</v>
      </c>
      <c r="I144">
        <f t="shared" si="18"/>
        <v>0.48415596009545492</v>
      </c>
      <c r="J144">
        <f t="shared" si="19"/>
        <v>2.8771408512737535</v>
      </c>
    </row>
    <row r="145" spans="1:10">
      <c r="A145">
        <v>107.25</v>
      </c>
      <c r="B145">
        <v>51.06</v>
      </c>
      <c r="C145">
        <v>56.51</v>
      </c>
      <c r="D145" t="str">
        <f t="shared" si="14"/>
        <v>51.06+56.51i</v>
      </c>
      <c r="E145" t="str">
        <f t="shared" si="20"/>
        <v>50</v>
      </c>
      <c r="F145" t="str">
        <f t="shared" si="15"/>
        <v>1.06+56.51i</v>
      </c>
      <c r="G145" t="str">
        <f t="shared" si="16"/>
        <v>101.06+56.51i</v>
      </c>
      <c r="H145" t="str">
        <f t="shared" si="17"/>
        <v>0.246186759341289+0.421511836825883i</v>
      </c>
      <c r="I145">
        <f t="shared" si="18"/>
        <v>0.48813947705476107</v>
      </c>
      <c r="J145">
        <f t="shared" si="19"/>
        <v>2.907314415442757</v>
      </c>
    </row>
    <row r="146" spans="1:10">
      <c r="A146">
        <v>108</v>
      </c>
      <c r="B146">
        <v>52.35</v>
      </c>
      <c r="C146">
        <v>57.69</v>
      </c>
      <c r="D146" t="str">
        <f t="shared" si="14"/>
        <v>52.35+57.69i</v>
      </c>
      <c r="E146" t="str">
        <f t="shared" si="20"/>
        <v>50</v>
      </c>
      <c r="F146" t="str">
        <f t="shared" si="15"/>
        <v>2.35+57.69i</v>
      </c>
      <c r="G146" t="str">
        <f t="shared" si="16"/>
        <v>102.35+57.69i</v>
      </c>
      <c r="H146" t="str">
        <f t="shared" si="17"/>
        <v>0.258529908875028+0.417932677645331i</v>
      </c>
      <c r="I146">
        <f t="shared" si="18"/>
        <v>0.49143202665956404</v>
      </c>
      <c r="J146">
        <f t="shared" si="19"/>
        <v>2.9326109877965076</v>
      </c>
    </row>
    <row r="147" spans="1:10">
      <c r="A147">
        <v>108.75</v>
      </c>
      <c r="B147">
        <v>53.76</v>
      </c>
      <c r="C147">
        <v>59.03</v>
      </c>
      <c r="D147" t="str">
        <f t="shared" si="14"/>
        <v>53.76+59.03i</v>
      </c>
      <c r="E147" t="str">
        <f t="shared" si="20"/>
        <v>50</v>
      </c>
      <c r="F147" t="str">
        <f t="shared" si="15"/>
        <v>3.76+59.03i</v>
      </c>
      <c r="G147" t="str">
        <f t="shared" si="16"/>
        <v>103.76+59.03i</v>
      </c>
      <c r="H147" t="str">
        <f t="shared" si="17"/>
        <v>0.271894317172337+0.414225891068976i</v>
      </c>
      <c r="I147">
        <f t="shared" si="18"/>
        <v>0.49548926178323843</v>
      </c>
      <c r="J147">
        <f t="shared" si="19"/>
        <v>2.9642367317476324</v>
      </c>
    </row>
    <row r="148" spans="1:10">
      <c r="A148">
        <v>109.5</v>
      </c>
      <c r="B148">
        <v>55.24</v>
      </c>
      <c r="C148">
        <v>60.21</v>
      </c>
      <c r="D148" t="str">
        <f t="shared" si="14"/>
        <v>55.24+60.21i</v>
      </c>
      <c r="E148" t="str">
        <f t="shared" si="20"/>
        <v>50</v>
      </c>
      <c r="F148" t="str">
        <f t="shared" si="15"/>
        <v>5.24+60.21i</v>
      </c>
      <c r="G148" t="str">
        <f t="shared" si="16"/>
        <v>105.24+60.21i</v>
      </c>
      <c r="H148" t="str">
        <f t="shared" si="17"/>
        <v>0.284115805165953+0.409572285927004i</v>
      </c>
      <c r="I148">
        <f t="shared" si="18"/>
        <v>0.49846890388926895</v>
      </c>
      <c r="J148">
        <f t="shared" si="19"/>
        <v>2.9877886246926306</v>
      </c>
    </row>
    <row r="149" spans="1:10">
      <c r="A149">
        <v>110.25</v>
      </c>
      <c r="B149">
        <v>56.77</v>
      </c>
      <c r="C149">
        <v>61.49</v>
      </c>
      <c r="D149" t="str">
        <f t="shared" si="14"/>
        <v>56.77+61.49i</v>
      </c>
      <c r="E149" t="str">
        <f t="shared" si="20"/>
        <v>50</v>
      </c>
      <c r="F149" t="str">
        <f t="shared" si="15"/>
        <v>6.77+61.49i</v>
      </c>
      <c r="G149" t="str">
        <f t="shared" si="16"/>
        <v>106.77+61.49i</v>
      </c>
      <c r="H149" t="str">
        <f t="shared" si="17"/>
        <v>0.296679837424155+0.405049703070045i</v>
      </c>
      <c r="I149">
        <f t="shared" si="18"/>
        <v>0.50207986206494548</v>
      </c>
      <c r="J149">
        <f t="shared" si="19"/>
        <v>3.0167083988494294</v>
      </c>
    </row>
    <row r="150" spans="1:10">
      <c r="A150">
        <v>111</v>
      </c>
      <c r="B150">
        <v>58.41</v>
      </c>
      <c r="C150">
        <v>62.8</v>
      </c>
      <c r="D150" t="str">
        <f t="shared" si="14"/>
        <v>58.41+62.8i</v>
      </c>
      <c r="E150" t="str">
        <f t="shared" si="20"/>
        <v>50</v>
      </c>
      <c r="F150" t="str">
        <f t="shared" si="15"/>
        <v>8.41+62.8i</v>
      </c>
      <c r="G150" t="str">
        <f t="shared" si="16"/>
        <v>108.41+62.8i</v>
      </c>
      <c r="H150" t="str">
        <f t="shared" si="17"/>
        <v>0.309339472747549+0.400087456059901i</v>
      </c>
      <c r="I150">
        <f t="shared" si="18"/>
        <v>0.50572807109771434</v>
      </c>
      <c r="J150">
        <f t="shared" si="19"/>
        <v>3.0463556254180619</v>
      </c>
    </row>
    <row r="151" spans="1:10">
      <c r="A151">
        <v>111.75</v>
      </c>
      <c r="B151">
        <v>60.09</v>
      </c>
      <c r="C151">
        <v>64.13</v>
      </c>
      <c r="D151" t="str">
        <f t="shared" si="14"/>
        <v>60.09+64.13i</v>
      </c>
      <c r="E151" t="str">
        <f t="shared" si="20"/>
        <v>50</v>
      </c>
      <c r="F151" t="str">
        <f t="shared" si="15"/>
        <v>10.09+64.13i</v>
      </c>
      <c r="G151" t="str">
        <f t="shared" si="16"/>
        <v>110.09+64.13i</v>
      </c>
      <c r="H151" t="str">
        <f t="shared" si="17"/>
        <v>0.321791237498433+0.395072467428699i</v>
      </c>
      <c r="I151">
        <f t="shared" si="18"/>
        <v>0.50954082765856301</v>
      </c>
      <c r="J151">
        <f t="shared" si="19"/>
        <v>3.077811391419313</v>
      </c>
    </row>
    <row r="152" spans="1:10">
      <c r="A152">
        <v>112.5</v>
      </c>
      <c r="B152">
        <v>61.9</v>
      </c>
      <c r="C152">
        <v>65.59</v>
      </c>
      <c r="D152" t="str">
        <f t="shared" si="14"/>
        <v>61.9+65.59i</v>
      </c>
      <c r="E152" t="str">
        <f t="shared" si="20"/>
        <v>50</v>
      </c>
      <c r="F152" t="str">
        <f t="shared" si="15"/>
        <v>11.9+65.59i</v>
      </c>
      <c r="G152" t="str">
        <f t="shared" si="16"/>
        <v>111.9+65.59i</v>
      </c>
      <c r="H152" t="str">
        <f t="shared" si="17"/>
        <v>0.334865227676019+0.389867647155763i</v>
      </c>
      <c r="I152">
        <f t="shared" si="18"/>
        <v>0.51393725590317207</v>
      </c>
      <c r="J152">
        <f t="shared" si="19"/>
        <v>3.1146951176360527</v>
      </c>
    </row>
    <row r="153" spans="1:10">
      <c r="A153">
        <v>113.25</v>
      </c>
      <c r="B153">
        <v>63.8</v>
      </c>
      <c r="C153">
        <v>67.14</v>
      </c>
      <c r="D153" t="str">
        <f t="shared" si="14"/>
        <v>63.8+67.14i</v>
      </c>
      <c r="E153" t="str">
        <f t="shared" si="20"/>
        <v>50</v>
      </c>
      <c r="F153" t="str">
        <f t="shared" si="15"/>
        <v>13.8+67.14i</v>
      </c>
      <c r="G153" t="str">
        <f t="shared" si="16"/>
        <v>113.8+67.14i</v>
      </c>
      <c r="H153" t="str">
        <f t="shared" si="17"/>
        <v>0.348158044706919+0.384575297701032i</v>
      </c>
      <c r="I153">
        <f t="shared" si="18"/>
        <v>0.51876023719632025</v>
      </c>
      <c r="J153">
        <f t="shared" si="19"/>
        <v>3.1559325612416065</v>
      </c>
    </row>
    <row r="154" spans="1:10">
      <c r="A154">
        <v>114</v>
      </c>
      <c r="B154">
        <v>65.83</v>
      </c>
      <c r="C154">
        <v>68.84</v>
      </c>
      <c r="D154" t="str">
        <f t="shared" si="14"/>
        <v>65.83+68.84i</v>
      </c>
      <c r="E154" t="str">
        <f t="shared" si="20"/>
        <v>50</v>
      </c>
      <c r="F154" t="str">
        <f t="shared" si="15"/>
        <v>15.83+68.84i</v>
      </c>
      <c r="G154" t="str">
        <f t="shared" si="16"/>
        <v>115.83+68.84i</v>
      </c>
      <c r="H154" t="str">
        <f t="shared" si="17"/>
        <v>0.362012723998845+0.379168126391432i</v>
      </c>
      <c r="I154">
        <f t="shared" si="18"/>
        <v>0.52423437545457929</v>
      </c>
      <c r="J154">
        <f t="shared" si="19"/>
        <v>3.2037505376958202</v>
      </c>
    </row>
    <row r="155" spans="1:10">
      <c r="A155">
        <v>114.75</v>
      </c>
      <c r="B155">
        <v>68.099999999999994</v>
      </c>
      <c r="C155">
        <v>70.650000000000006</v>
      </c>
      <c r="D155" t="str">
        <f t="shared" si="14"/>
        <v>68.1+70.65i</v>
      </c>
      <c r="E155" t="str">
        <f t="shared" si="20"/>
        <v>50</v>
      </c>
      <c r="F155" t="str">
        <f t="shared" si="15"/>
        <v>18.1+70.65i</v>
      </c>
      <c r="G155" t="str">
        <f t="shared" si="16"/>
        <v>118.1+70.65i</v>
      </c>
      <c r="H155" t="str">
        <f t="shared" si="17"/>
        <v>0.376420099601181+0.373039119078549i</v>
      </c>
      <c r="I155">
        <f t="shared" si="18"/>
        <v>0.52995308825089682</v>
      </c>
      <c r="J155">
        <f t="shared" si="19"/>
        <v>3.2548944584227786</v>
      </c>
    </row>
    <row r="156" spans="1:10">
      <c r="A156">
        <v>115.5</v>
      </c>
      <c r="B156">
        <v>70.78</v>
      </c>
      <c r="C156">
        <v>72.680000000000007</v>
      </c>
      <c r="D156" t="str">
        <f t="shared" si="14"/>
        <v>70.78+72.68i</v>
      </c>
      <c r="E156" t="str">
        <f t="shared" si="20"/>
        <v>50</v>
      </c>
      <c r="F156" t="str">
        <f t="shared" si="15"/>
        <v>20.78+72.68i</v>
      </c>
      <c r="G156" t="str">
        <f t="shared" si="16"/>
        <v>120.78+72.68i</v>
      </c>
      <c r="H156" t="str">
        <f t="shared" si="17"/>
        <v>0.392154805076155+0.365774041787259i</v>
      </c>
      <c r="I156">
        <f t="shared" si="18"/>
        <v>0.53626116845218674</v>
      </c>
      <c r="J156">
        <f t="shared" si="19"/>
        <v>3.3127723277445491</v>
      </c>
    </row>
    <row r="157" spans="1:10">
      <c r="A157">
        <v>116.25</v>
      </c>
      <c r="B157">
        <v>74.010000000000005</v>
      </c>
      <c r="C157">
        <v>74.989999999999995</v>
      </c>
      <c r="D157" t="str">
        <f t="shared" si="14"/>
        <v>74.01+74.99i</v>
      </c>
      <c r="E157" t="str">
        <f t="shared" si="20"/>
        <v>50</v>
      </c>
      <c r="F157" t="str">
        <f t="shared" si="15"/>
        <v>24.01+74.99i</v>
      </c>
      <c r="G157" t="str">
        <f t="shared" si="16"/>
        <v>124.01+74.99i</v>
      </c>
      <c r="H157" t="str">
        <f t="shared" si="17"/>
        <v>0.409531868809209+0.357061568889585i</v>
      </c>
      <c r="I157">
        <f t="shared" si="18"/>
        <v>0.54333168097236428</v>
      </c>
      <c r="J157">
        <f t="shared" si="19"/>
        <v>3.3795461972455509</v>
      </c>
    </row>
    <row r="158" spans="1:10">
      <c r="A158">
        <v>117</v>
      </c>
      <c r="B158">
        <v>77.97</v>
      </c>
      <c r="C158">
        <v>77.42</v>
      </c>
      <c r="D158" t="str">
        <f t="shared" si="14"/>
        <v>77.97+77.42i</v>
      </c>
      <c r="E158" t="str">
        <f t="shared" si="20"/>
        <v>50</v>
      </c>
      <c r="F158" t="str">
        <f t="shared" si="15"/>
        <v>27.97+77.42i</v>
      </c>
      <c r="G158" t="str">
        <f t="shared" si="16"/>
        <v>127.97+77.42i</v>
      </c>
      <c r="H158" t="str">
        <f t="shared" si="17"/>
        <v>0.427943738291247+0.346085768394871i</v>
      </c>
      <c r="I158">
        <f t="shared" si="18"/>
        <v>0.55037369325591456</v>
      </c>
      <c r="J158">
        <f t="shared" si="19"/>
        <v>3.4481383095281015</v>
      </c>
    </row>
    <row r="159" spans="1:10">
      <c r="A159">
        <v>117.75</v>
      </c>
      <c r="B159">
        <v>83.07</v>
      </c>
      <c r="C159">
        <v>79.900000000000006</v>
      </c>
      <c r="D159" t="str">
        <f t="shared" si="14"/>
        <v>83.07+79.9i</v>
      </c>
      <c r="E159" t="str">
        <f t="shared" si="20"/>
        <v>50</v>
      </c>
      <c r="F159" t="str">
        <f t="shared" si="15"/>
        <v>33.07+79.9i</v>
      </c>
      <c r="G159" t="str">
        <f t="shared" si="16"/>
        <v>133.07+79.9i</v>
      </c>
      <c r="H159" t="str">
        <f t="shared" si="17"/>
        <v>0.447650603405085+0.331650385420709i</v>
      </c>
      <c r="I159">
        <f t="shared" si="18"/>
        <v>0.557120310955041</v>
      </c>
      <c r="J159">
        <f t="shared" si="19"/>
        <v>3.5158991244616997</v>
      </c>
    </row>
    <row r="160" spans="1:10">
      <c r="A160">
        <v>118.5</v>
      </c>
      <c r="B160">
        <v>90.11</v>
      </c>
      <c r="C160">
        <v>82.14</v>
      </c>
      <c r="D160" t="str">
        <f t="shared" si="14"/>
        <v>90.11+82.14i</v>
      </c>
      <c r="E160" t="str">
        <f t="shared" si="20"/>
        <v>50</v>
      </c>
      <c r="F160" t="str">
        <f t="shared" si="15"/>
        <v>40.11+82.14i</v>
      </c>
      <c r="G160" t="str">
        <f t="shared" si="16"/>
        <v>140.11+82.14i</v>
      </c>
      <c r="H160" t="str">
        <f t="shared" si="17"/>
        <v>0.468833473273655+0.31139831921563i</v>
      </c>
      <c r="I160">
        <f t="shared" si="18"/>
        <v>0.56282656198171599</v>
      </c>
      <c r="J160">
        <f t="shared" si="19"/>
        <v>3.5748433598025544</v>
      </c>
    </row>
    <row r="161" spans="1:10">
      <c r="A161">
        <v>119.25</v>
      </c>
      <c r="B161">
        <v>99.89</v>
      </c>
      <c r="C161">
        <v>82.13</v>
      </c>
      <c r="D161" t="str">
        <f t="shared" si="14"/>
        <v>99.89+82.13i</v>
      </c>
      <c r="E161" t="str">
        <f t="shared" si="20"/>
        <v>50</v>
      </c>
      <c r="F161" t="str">
        <f t="shared" si="15"/>
        <v>49.89+82.13i</v>
      </c>
      <c r="G161" t="str">
        <f t="shared" si="16"/>
        <v>149.89+82.13i</v>
      </c>
      <c r="H161" t="str">
        <f t="shared" si="17"/>
        <v>0.486895079885565+0.281148222623247i</v>
      </c>
      <c r="I161">
        <f t="shared" si="18"/>
        <v>0.56223762049597992</v>
      </c>
      <c r="J161">
        <f t="shared" si="19"/>
        <v>3.5686886165640317</v>
      </c>
    </row>
    <row r="162" spans="1:10">
      <c r="A162">
        <v>120</v>
      </c>
      <c r="B162">
        <v>111.16</v>
      </c>
      <c r="C162">
        <v>76.33</v>
      </c>
      <c r="D162" t="str">
        <f t="shared" si="14"/>
        <v>111.16+76.33i</v>
      </c>
      <c r="E162" t="str">
        <f t="shared" si="20"/>
        <v>50</v>
      </c>
      <c r="F162" t="str">
        <f t="shared" si="15"/>
        <v>61.16+76.33i</v>
      </c>
      <c r="G162" t="str">
        <f t="shared" si="16"/>
        <v>161.16+76.33i</v>
      </c>
      <c r="H162" t="str">
        <f t="shared" si="17"/>
        <v>0.493188653306556+0.24004039521662i</v>
      </c>
      <c r="I162">
        <f t="shared" si="18"/>
        <v>0.54850199551695833</v>
      </c>
      <c r="J162">
        <f t="shared" si="19"/>
        <v>3.4296984264414845</v>
      </c>
    </row>
    <row r="163" spans="1:10">
      <c r="A163">
        <v>120.75</v>
      </c>
      <c r="B163">
        <v>116.73</v>
      </c>
      <c r="C163">
        <v>63.57</v>
      </c>
      <c r="D163" t="str">
        <f t="shared" si="14"/>
        <v>116.73+63.57i</v>
      </c>
      <c r="E163" t="str">
        <f t="shared" si="20"/>
        <v>50</v>
      </c>
      <c r="F163" t="str">
        <f t="shared" si="15"/>
        <v>66.73+63.57i</v>
      </c>
      <c r="G163" t="str">
        <f t="shared" si="16"/>
        <v>166.73+63.57i</v>
      </c>
      <c r="H163" t="str">
        <f t="shared" si="17"/>
        <v>0.47635112418114+0.199654285586307i</v>
      </c>
      <c r="I163">
        <f t="shared" si="18"/>
        <v>0.51649997798800973</v>
      </c>
      <c r="J163">
        <f t="shared" si="19"/>
        <v>3.1365044652477847</v>
      </c>
    </row>
    <row r="164" spans="1:10">
      <c r="A164">
        <v>121.5</v>
      </c>
      <c r="B164">
        <v>111.9</v>
      </c>
      <c r="C164">
        <v>53.36</v>
      </c>
      <c r="D164" t="str">
        <f t="shared" si="14"/>
        <v>111.9+53.36i</v>
      </c>
      <c r="E164" t="str">
        <f t="shared" si="20"/>
        <v>50</v>
      </c>
      <c r="F164" t="str">
        <f t="shared" si="15"/>
        <v>61.9+53.36i</v>
      </c>
      <c r="G164" t="str">
        <f t="shared" si="16"/>
        <v>161.9+53.36i</v>
      </c>
      <c r="H164" t="str">
        <f t="shared" si="17"/>
        <v>0.442855709512139+0.183627049662954i</v>
      </c>
      <c r="I164">
        <f t="shared" si="18"/>
        <v>0.47941638772096751</v>
      </c>
      <c r="J164">
        <f t="shared" si="19"/>
        <v>2.8418420265753603</v>
      </c>
    </row>
    <row r="165" spans="1:10">
      <c r="A165">
        <v>122.25</v>
      </c>
      <c r="B165">
        <v>105.52</v>
      </c>
      <c r="C165">
        <v>51.41</v>
      </c>
      <c r="D165" t="str">
        <f t="shared" si="14"/>
        <v>105.52+51.41i</v>
      </c>
      <c r="E165" t="str">
        <f t="shared" si="20"/>
        <v>50</v>
      </c>
      <c r="F165" t="str">
        <f t="shared" si="15"/>
        <v>55.52+51.41i</v>
      </c>
      <c r="G165" t="str">
        <f t="shared" si="16"/>
        <v>155.52+51.41i</v>
      </c>
      <c r="H165" t="str">
        <f t="shared" si="17"/>
        <v>0.420338654989999+0.191617732426467i</v>
      </c>
      <c r="I165">
        <f t="shared" si="18"/>
        <v>0.46195447855720861</v>
      </c>
      <c r="J165">
        <f t="shared" si="19"/>
        <v>2.7171576015295451</v>
      </c>
    </row>
    <row r="166" spans="1:10">
      <c r="A166">
        <v>123</v>
      </c>
      <c r="B166">
        <v>102.48</v>
      </c>
      <c r="C166">
        <v>53.48</v>
      </c>
      <c r="D166" t="str">
        <f t="shared" si="14"/>
        <v>102.48+53.48i</v>
      </c>
      <c r="E166" t="str">
        <f t="shared" si="20"/>
        <v>50</v>
      </c>
      <c r="F166" t="str">
        <f t="shared" si="15"/>
        <v>52.48+53.48i</v>
      </c>
      <c r="G166" t="str">
        <f t="shared" si="16"/>
        <v>152.48+53.48i</v>
      </c>
      <c r="H166" t="str">
        <f t="shared" si="17"/>
        <v>0.416015025020355+0.204823691381895i</v>
      </c>
      <c r="I166">
        <f t="shared" si="18"/>
        <v>0.46370383392203302</v>
      </c>
      <c r="J166">
        <f t="shared" si="19"/>
        <v>2.7292826734644953</v>
      </c>
    </row>
    <row r="167" spans="1:10">
      <c r="A167">
        <v>123.75</v>
      </c>
      <c r="B167">
        <v>102.18</v>
      </c>
      <c r="C167">
        <v>55.87</v>
      </c>
      <c r="D167" t="str">
        <f t="shared" si="14"/>
        <v>102.18+55.87i</v>
      </c>
      <c r="E167" t="str">
        <f t="shared" si="20"/>
        <v>50</v>
      </c>
      <c r="F167" t="str">
        <f t="shared" si="15"/>
        <v>52.18+55.87i</v>
      </c>
      <c r="G167" t="str">
        <f t="shared" si="16"/>
        <v>152.18+55.87i</v>
      </c>
      <c r="H167" t="str">
        <f t="shared" si="17"/>
        <v>0.420933074532249+0.212593436232641i</v>
      </c>
      <c r="I167">
        <f t="shared" si="18"/>
        <v>0.47157249958450065</v>
      </c>
      <c r="J167">
        <f t="shared" si="19"/>
        <v>2.784814375533847</v>
      </c>
    </row>
    <row r="168" spans="1:10">
      <c r="A168">
        <v>124.5</v>
      </c>
      <c r="B168">
        <v>103.65</v>
      </c>
      <c r="C168">
        <v>58.03</v>
      </c>
      <c r="D168" t="str">
        <f t="shared" si="14"/>
        <v>103.65+58.03i</v>
      </c>
      <c r="E168" t="str">
        <f t="shared" si="20"/>
        <v>50</v>
      </c>
      <c r="F168" t="str">
        <f t="shared" si="15"/>
        <v>53.65+58.03i</v>
      </c>
      <c r="G168" t="str">
        <f t="shared" si="16"/>
        <v>153.65+58.03i</v>
      </c>
      <c r="H168" t="str">
        <f t="shared" si="17"/>
        <v>0.430415481156717+0.215118708938989i</v>
      </c>
      <c r="I168">
        <f t="shared" si="18"/>
        <v>0.48117932764713167</v>
      </c>
      <c r="J168">
        <f t="shared" si="19"/>
        <v>2.854896511601853</v>
      </c>
    </row>
    <row r="169" spans="1:10">
      <c r="A169">
        <v>125.25</v>
      </c>
      <c r="B169">
        <v>106.21</v>
      </c>
      <c r="C169">
        <v>59.51</v>
      </c>
      <c r="D169" t="str">
        <f t="shared" si="14"/>
        <v>106.21+59.51i</v>
      </c>
      <c r="E169" t="str">
        <f t="shared" si="20"/>
        <v>50</v>
      </c>
      <c r="F169" t="str">
        <f t="shared" si="15"/>
        <v>56.21+59.51i</v>
      </c>
      <c r="G169" t="str">
        <f t="shared" si="16"/>
        <v>156.21+59.51i</v>
      </c>
      <c r="H169" t="str">
        <f t="shared" si="17"/>
        <v>0.44096919972549+0.212969226837822i</v>
      </c>
      <c r="I169">
        <f t="shared" si="18"/>
        <v>0.48970371316382594</v>
      </c>
      <c r="J169">
        <f t="shared" si="19"/>
        <v>2.9192916969863858</v>
      </c>
    </row>
    <row r="170" spans="1:10">
      <c r="A170">
        <v>126</v>
      </c>
      <c r="B170">
        <v>109.15</v>
      </c>
      <c r="C170">
        <v>60.42</v>
      </c>
      <c r="D170" t="str">
        <f t="shared" si="14"/>
        <v>109.15+60.42i</v>
      </c>
      <c r="E170" t="str">
        <f t="shared" si="20"/>
        <v>50</v>
      </c>
      <c r="F170" t="str">
        <f t="shared" si="15"/>
        <v>59.15+60.42i</v>
      </c>
      <c r="G170" t="str">
        <f t="shared" si="16"/>
        <v>159.15+60.42i</v>
      </c>
      <c r="H170" t="str">
        <f t="shared" si="17"/>
        <v>0.450814871163084+0.208493656828944i</v>
      </c>
      <c r="I170">
        <f t="shared" si="18"/>
        <v>0.49669271486472744</v>
      </c>
      <c r="J170">
        <f t="shared" si="19"/>
        <v>2.9737155790671004</v>
      </c>
    </row>
    <row r="171" spans="1:10">
      <c r="A171">
        <v>126.75</v>
      </c>
      <c r="B171">
        <v>112.5</v>
      </c>
      <c r="C171">
        <v>60.89</v>
      </c>
      <c r="D171" t="str">
        <f t="shared" si="14"/>
        <v>112.5+60.89i</v>
      </c>
      <c r="E171" t="str">
        <f t="shared" si="20"/>
        <v>50</v>
      </c>
      <c r="F171" t="str">
        <f t="shared" si="15"/>
        <v>62.5+60.89i</v>
      </c>
      <c r="G171" t="str">
        <f t="shared" si="16"/>
        <v>162.5+60.89i</v>
      </c>
      <c r="H171" t="str">
        <f t="shared" si="17"/>
        <v>0.460381045167266+0.202199373290863i</v>
      </c>
      <c r="I171">
        <f t="shared" si="18"/>
        <v>0.50282729968501305</v>
      </c>
      <c r="J171">
        <f t="shared" si="19"/>
        <v>3.0227470227807909</v>
      </c>
    </row>
    <row r="172" spans="1:10">
      <c r="A172">
        <v>127.5</v>
      </c>
      <c r="B172">
        <v>116.22</v>
      </c>
      <c r="C172">
        <v>61.05</v>
      </c>
      <c r="D172" t="str">
        <f t="shared" si="14"/>
        <v>116.22+61.05i</v>
      </c>
      <c r="E172" t="str">
        <f t="shared" si="20"/>
        <v>50</v>
      </c>
      <c r="F172" t="str">
        <f t="shared" si="15"/>
        <v>66.22+61.05i</v>
      </c>
      <c r="G172" t="str">
        <f t="shared" si="16"/>
        <v>166.22+61.05i</v>
      </c>
      <c r="H172" t="str">
        <f t="shared" si="17"/>
        <v>0.46989734649179+0.194698393675107i</v>
      </c>
      <c r="I172">
        <f t="shared" si="18"/>
        <v>0.50863639344790534</v>
      </c>
      <c r="J172">
        <f t="shared" si="19"/>
        <v>3.0703055198451272</v>
      </c>
    </row>
    <row r="173" spans="1:10">
      <c r="A173">
        <v>128.25</v>
      </c>
      <c r="B173">
        <v>120.1</v>
      </c>
      <c r="C173">
        <v>60.72</v>
      </c>
      <c r="D173" t="str">
        <f t="shared" si="14"/>
        <v>120.1+60.72i</v>
      </c>
      <c r="E173" t="str">
        <f t="shared" si="20"/>
        <v>50</v>
      </c>
      <c r="F173" t="str">
        <f t="shared" si="15"/>
        <v>70.1+60.72i</v>
      </c>
      <c r="G173" t="str">
        <f t="shared" si="16"/>
        <v>170.1+60.72i</v>
      </c>
      <c r="H173" t="str">
        <f t="shared" si="17"/>
        <v>0.478555613395724+0.186138172572673i</v>
      </c>
      <c r="I173">
        <f t="shared" si="18"/>
        <v>0.51348115291727303</v>
      </c>
      <c r="J173">
        <f t="shared" si="19"/>
        <v>3.110837662286746</v>
      </c>
    </row>
    <row r="174" spans="1:10">
      <c r="A174">
        <v>129</v>
      </c>
      <c r="B174">
        <v>124.07</v>
      </c>
      <c r="C174">
        <v>59.91</v>
      </c>
      <c r="D174" t="str">
        <f t="shared" si="14"/>
        <v>124.07+59.91i</v>
      </c>
      <c r="E174" t="str">
        <f t="shared" si="20"/>
        <v>50</v>
      </c>
      <c r="F174" t="str">
        <f t="shared" si="15"/>
        <v>74.07+59.91i</v>
      </c>
      <c r="G174" t="str">
        <f t="shared" si="16"/>
        <v>174.07+59.91i</v>
      </c>
      <c r="H174" t="str">
        <f t="shared" si="17"/>
        <v>0.486361188439878+0.176780037919038i</v>
      </c>
      <c r="I174">
        <f t="shared" si="18"/>
        <v>0.51749240325564883</v>
      </c>
      <c r="J174">
        <f t="shared" si="19"/>
        <v>3.14501245886014</v>
      </c>
    </row>
    <row r="175" spans="1:10">
      <c r="A175">
        <v>129.75</v>
      </c>
      <c r="B175">
        <v>127.9</v>
      </c>
      <c r="C175">
        <v>58.78</v>
      </c>
      <c r="D175" t="str">
        <f t="shared" si="14"/>
        <v>127.9+58.78i</v>
      </c>
      <c r="E175" t="str">
        <f t="shared" si="20"/>
        <v>50</v>
      </c>
      <c r="F175" t="str">
        <f t="shared" si="15"/>
        <v>77.9+58.78i</v>
      </c>
      <c r="G175" t="str">
        <f t="shared" si="16"/>
        <v>177.9+58.78i</v>
      </c>
      <c r="H175" t="str">
        <f t="shared" si="17"/>
        <v>0.493212904386761+0.167447698033424i</v>
      </c>
      <c r="I175">
        <f t="shared" si="18"/>
        <v>0.52086245845742907</v>
      </c>
      <c r="J175">
        <f t="shared" si="19"/>
        <v>3.1741667613041793</v>
      </c>
    </row>
    <row r="176" spans="1:10">
      <c r="A176">
        <v>130.5</v>
      </c>
      <c r="B176">
        <v>131.66</v>
      </c>
      <c r="C176">
        <v>57.42</v>
      </c>
      <c r="D176" t="str">
        <f t="shared" si="14"/>
        <v>131.66+57.42i</v>
      </c>
      <c r="E176" t="str">
        <f t="shared" si="20"/>
        <v>50</v>
      </c>
      <c r="F176" t="str">
        <f t="shared" si="15"/>
        <v>81.66+57.42i</v>
      </c>
      <c r="G176" t="str">
        <f t="shared" si="16"/>
        <v>181.66+57.42i</v>
      </c>
      <c r="H176" t="str">
        <f t="shared" si="17"/>
        <v>0.499523547298634+0.158193096521592i</v>
      </c>
      <c r="I176">
        <f t="shared" si="18"/>
        <v>0.52397407387474848</v>
      </c>
      <c r="J176">
        <f t="shared" si="19"/>
        <v>3.2014518332637238</v>
      </c>
    </row>
    <row r="177" spans="1:10">
      <c r="A177">
        <v>131.25</v>
      </c>
      <c r="B177">
        <v>135.99</v>
      </c>
      <c r="C177">
        <v>55.47</v>
      </c>
      <c r="D177" t="str">
        <f t="shared" si="14"/>
        <v>135.99+55.47i</v>
      </c>
      <c r="E177" t="str">
        <f t="shared" si="20"/>
        <v>50</v>
      </c>
      <c r="F177" t="str">
        <f t="shared" si="15"/>
        <v>85.99+55.47i</v>
      </c>
      <c r="G177" t="str">
        <f t="shared" si="16"/>
        <v>185.99+55.47i</v>
      </c>
      <c r="H177" t="str">
        <f t="shared" si="17"/>
        <v>0.506254459710998+0.147255578901182i</v>
      </c>
      <c r="I177">
        <f t="shared" si="18"/>
        <v>0.52723598463571963</v>
      </c>
      <c r="J177">
        <f t="shared" si="19"/>
        <v>3.2304404205953232</v>
      </c>
    </row>
    <row r="178" spans="1:10">
      <c r="A178">
        <v>132</v>
      </c>
      <c r="B178">
        <v>140.03</v>
      </c>
      <c r="C178">
        <v>53.29</v>
      </c>
      <c r="D178" t="str">
        <f t="shared" si="14"/>
        <v>140.03+53.29i</v>
      </c>
      <c r="E178" t="str">
        <f t="shared" si="20"/>
        <v>50</v>
      </c>
      <c r="F178" t="str">
        <f t="shared" si="15"/>
        <v>90.03+53.29i</v>
      </c>
      <c r="G178" t="str">
        <f t="shared" si="16"/>
        <v>190.03+53.29i</v>
      </c>
      <c r="H178" t="str">
        <f t="shared" si="17"/>
        <v>0.512133443813385+0.136812128501735i</v>
      </c>
      <c r="I178">
        <f t="shared" si="18"/>
        <v>0.530092654898493</v>
      </c>
      <c r="J178">
        <f t="shared" si="19"/>
        <v>3.2561581997999416</v>
      </c>
    </row>
    <row r="179" spans="1:10">
      <c r="A179">
        <v>132.75</v>
      </c>
      <c r="B179">
        <v>144.07</v>
      </c>
      <c r="C179">
        <v>50.65</v>
      </c>
      <c r="D179" t="str">
        <f t="shared" si="14"/>
        <v>144.07+50.65i</v>
      </c>
      <c r="E179" t="str">
        <f t="shared" si="20"/>
        <v>50</v>
      </c>
      <c r="F179" t="str">
        <f t="shared" si="15"/>
        <v>94.07+50.65i</v>
      </c>
      <c r="G179" t="str">
        <f t="shared" si="16"/>
        <v>194.07+50.65i</v>
      </c>
      <c r="H179" t="str">
        <f t="shared" si="17"/>
        <v>0.517581867664585+0.125905489786102i</v>
      </c>
      <c r="I179">
        <f t="shared" si="18"/>
        <v>0.53267549417392779</v>
      </c>
      <c r="J179">
        <f t="shared" si="19"/>
        <v>3.2796814099544687</v>
      </c>
    </row>
    <row r="180" spans="1:10">
      <c r="A180">
        <v>133.5</v>
      </c>
      <c r="B180">
        <v>147.44999999999999</v>
      </c>
      <c r="C180">
        <v>47.86</v>
      </c>
      <c r="D180" t="str">
        <f t="shared" si="14"/>
        <v>147.45+47.86i</v>
      </c>
      <c r="E180" t="str">
        <f t="shared" si="20"/>
        <v>50</v>
      </c>
      <c r="F180" t="str">
        <f t="shared" si="15"/>
        <v>97.45+47.86i</v>
      </c>
      <c r="G180" t="str">
        <f t="shared" si="16"/>
        <v>197.45+47.86i</v>
      </c>
      <c r="H180" t="str">
        <f t="shared" si="17"/>
        <v>0.521647388927232+0.11594811833853i</v>
      </c>
      <c r="I180">
        <f t="shared" si="18"/>
        <v>0.53437811006893288</v>
      </c>
      <c r="J180">
        <f t="shared" si="19"/>
        <v>3.2953307034084878</v>
      </c>
    </row>
    <row r="181" spans="1:10">
      <c r="A181">
        <v>134.25</v>
      </c>
      <c r="B181">
        <v>151.28</v>
      </c>
      <c r="C181">
        <v>44.78</v>
      </c>
      <c r="D181" t="str">
        <f t="shared" si="14"/>
        <v>151.28+44.78i</v>
      </c>
      <c r="E181" t="str">
        <f t="shared" si="20"/>
        <v>50</v>
      </c>
      <c r="F181" t="str">
        <f t="shared" si="15"/>
        <v>101.28+44.78i</v>
      </c>
      <c r="G181" t="str">
        <f t="shared" si="16"/>
        <v>201.28+44.78i</v>
      </c>
      <c r="H181" t="str">
        <f t="shared" si="17"/>
        <v>0.526610372122913+0.105317903101828i</v>
      </c>
      <c r="I181">
        <f t="shared" si="18"/>
        <v>0.53703849465489795</v>
      </c>
      <c r="J181">
        <f t="shared" si="19"/>
        <v>3.3200136013666066</v>
      </c>
    </row>
    <row r="182" spans="1:10">
      <c r="A182">
        <v>135</v>
      </c>
      <c r="B182">
        <v>154.9</v>
      </c>
      <c r="C182">
        <v>41.82</v>
      </c>
      <c r="D182" t="str">
        <f t="shared" si="14"/>
        <v>154.9+41.82i</v>
      </c>
      <c r="E182" t="str">
        <f t="shared" si="20"/>
        <v>50</v>
      </c>
      <c r="F182" t="str">
        <f t="shared" si="15"/>
        <v>104.9+41.82i</v>
      </c>
      <c r="G182" t="str">
        <f t="shared" si="16"/>
        <v>204.9+41.82i</v>
      </c>
      <c r="H182" t="str">
        <f t="shared" si="17"/>
        <v>0.531474256108711+0.0956258985335954i</v>
      </c>
      <c r="I182">
        <f t="shared" si="18"/>
        <v>0.54000851602235422</v>
      </c>
      <c r="J182">
        <f t="shared" si="19"/>
        <v>3.347906580151371</v>
      </c>
    </row>
    <row r="183" spans="1:10">
      <c r="A183">
        <v>135.75</v>
      </c>
      <c r="B183">
        <v>158.32</v>
      </c>
      <c r="C183">
        <v>38.17</v>
      </c>
      <c r="D183" t="str">
        <f t="shared" si="14"/>
        <v>158.32+38.17i</v>
      </c>
      <c r="E183" t="str">
        <f t="shared" si="20"/>
        <v>50</v>
      </c>
      <c r="F183" t="str">
        <f t="shared" si="15"/>
        <v>108.32+38.17i</v>
      </c>
      <c r="G183" t="str">
        <f t="shared" si="16"/>
        <v>208.32+38.17i</v>
      </c>
      <c r="H183" t="str">
        <f t="shared" si="17"/>
        <v>0.535561590009801+0.08509799399638i</v>
      </c>
      <c r="I183">
        <f t="shared" si="18"/>
        <v>0.54228026450907663</v>
      </c>
      <c r="J183">
        <f t="shared" si="19"/>
        <v>3.369486052103297</v>
      </c>
    </row>
    <row r="184" spans="1:10">
      <c r="A184">
        <v>136.5</v>
      </c>
      <c r="B184">
        <v>161.97999999999999</v>
      </c>
      <c r="C184">
        <v>34.4</v>
      </c>
      <c r="D184" t="str">
        <f t="shared" si="14"/>
        <v>161.98+34.4i</v>
      </c>
      <c r="E184" t="str">
        <f t="shared" si="20"/>
        <v>50</v>
      </c>
      <c r="F184" t="str">
        <f t="shared" si="15"/>
        <v>111.98+34.4i</v>
      </c>
      <c r="G184" t="str">
        <f t="shared" si="16"/>
        <v>211.98+34.4i</v>
      </c>
      <c r="H184" t="str">
        <f t="shared" si="17"/>
        <v>0.540361782069627+0.0745898419511502i</v>
      </c>
      <c r="I184">
        <f t="shared" si="18"/>
        <v>0.54548556355210787</v>
      </c>
      <c r="J184">
        <f t="shared" si="19"/>
        <v>3.4003002756751606</v>
      </c>
    </row>
    <row r="185" spans="1:10">
      <c r="A185">
        <v>137.25</v>
      </c>
      <c r="B185">
        <v>165.47</v>
      </c>
      <c r="C185">
        <v>30.26</v>
      </c>
      <c r="D185" t="str">
        <f t="shared" si="14"/>
        <v>165.47+30.26i</v>
      </c>
      <c r="E185" t="str">
        <f t="shared" si="20"/>
        <v>50</v>
      </c>
      <c r="F185" t="str">
        <f t="shared" si="15"/>
        <v>115.47+30.26i</v>
      </c>
      <c r="G185" t="str">
        <f t="shared" si="16"/>
        <v>215.47+30.26i</v>
      </c>
      <c r="H185" t="str">
        <f t="shared" si="17"/>
        <v>0.544874527724417+0.0639165396159983i</v>
      </c>
      <c r="I185">
        <f t="shared" si="18"/>
        <v>0.54861058593449508</v>
      </c>
      <c r="J185">
        <f t="shared" si="19"/>
        <v>3.4307640757161471</v>
      </c>
    </row>
    <row r="186" spans="1:10">
      <c r="A186">
        <v>138</v>
      </c>
      <c r="B186">
        <v>168.84</v>
      </c>
      <c r="C186">
        <v>25.52</v>
      </c>
      <c r="D186" t="str">
        <f t="shared" si="14"/>
        <v>168.84+25.52i</v>
      </c>
      <c r="E186" t="str">
        <f t="shared" si="20"/>
        <v>50</v>
      </c>
      <c r="F186" t="str">
        <f t="shared" si="15"/>
        <v>118.84+25.52i</v>
      </c>
      <c r="G186" t="str">
        <f t="shared" si="16"/>
        <v>218.84+25.52i</v>
      </c>
      <c r="H186" t="str">
        <f t="shared" si="17"/>
        <v>0.549175917308761+0.0525727956053757i</v>
      </c>
      <c r="I186">
        <f t="shared" si="18"/>
        <v>0.55168658402183735</v>
      </c>
      <c r="J186">
        <f t="shared" si="19"/>
        <v>3.461164731455237</v>
      </c>
    </row>
    <row r="187" spans="1:10">
      <c r="A187">
        <v>138.75</v>
      </c>
      <c r="B187">
        <v>172.06</v>
      </c>
      <c r="C187">
        <v>20.55</v>
      </c>
      <c r="D187" t="str">
        <f t="shared" si="14"/>
        <v>172.06+20.55i</v>
      </c>
      <c r="E187" t="str">
        <f t="shared" si="20"/>
        <v>50</v>
      </c>
      <c r="F187" t="str">
        <f t="shared" si="15"/>
        <v>122.06+20.55i</v>
      </c>
      <c r="G187" t="str">
        <f t="shared" si="16"/>
        <v>222.06+20.55i</v>
      </c>
      <c r="H187" t="str">
        <f t="shared" si="17"/>
        <v>0.553495182944732+0.0413206970660441i</v>
      </c>
      <c r="I187">
        <f t="shared" si="18"/>
        <v>0.55503542008510243</v>
      </c>
      <c r="J187">
        <f t="shared" si="19"/>
        <v>3.4947397844172525</v>
      </c>
    </row>
    <row r="188" spans="1:10">
      <c r="A188">
        <v>139.5</v>
      </c>
      <c r="B188">
        <v>174.79</v>
      </c>
      <c r="C188">
        <v>15.02</v>
      </c>
      <c r="D188" t="str">
        <f t="shared" si="14"/>
        <v>174.79+15.02i</v>
      </c>
      <c r="E188" t="str">
        <f t="shared" si="20"/>
        <v>50</v>
      </c>
      <c r="F188" t="str">
        <f t="shared" si="15"/>
        <v>124.79+15.02i</v>
      </c>
      <c r="G188" t="str">
        <f t="shared" si="16"/>
        <v>224.79+15.02i</v>
      </c>
      <c r="H188" t="str">
        <f t="shared" si="17"/>
        <v>0.557117660897194+0.0295924762370396i</v>
      </c>
      <c r="I188">
        <f t="shared" si="18"/>
        <v>0.55790304062032181</v>
      </c>
      <c r="J188">
        <f t="shared" si="19"/>
        <v>3.5238944932040934</v>
      </c>
    </row>
    <row r="189" spans="1:10">
      <c r="A189">
        <v>140.25</v>
      </c>
      <c r="B189">
        <v>177.29</v>
      </c>
      <c r="C189">
        <v>9.24</v>
      </c>
      <c r="D189" t="str">
        <f t="shared" si="14"/>
        <v>177.29+9.24i</v>
      </c>
      <c r="E189" t="str">
        <f t="shared" si="20"/>
        <v>50</v>
      </c>
      <c r="F189" t="str">
        <f t="shared" si="15"/>
        <v>127.29+9.24i</v>
      </c>
      <c r="G189" t="str">
        <f t="shared" si="16"/>
        <v>227.29+9.24i</v>
      </c>
      <c r="H189" t="str">
        <f t="shared" si="17"/>
        <v>0.560759352521679+0.0178564106766672i</v>
      </c>
      <c r="I189">
        <f t="shared" si="18"/>
        <v>0.56104358372838237</v>
      </c>
      <c r="J189">
        <f t="shared" si="19"/>
        <v>3.5562609996397434</v>
      </c>
    </row>
    <row r="190" spans="1:10">
      <c r="A190">
        <v>141</v>
      </c>
      <c r="B190">
        <v>179.28</v>
      </c>
      <c r="C190">
        <v>2.97</v>
      </c>
      <c r="D190" t="str">
        <f t="shared" si="14"/>
        <v>179.28+2.97i</v>
      </c>
      <c r="E190" t="str">
        <f t="shared" si="20"/>
        <v>50</v>
      </c>
      <c r="F190" t="str">
        <f t="shared" si="15"/>
        <v>129.28+2.97i</v>
      </c>
      <c r="G190" t="str">
        <f t="shared" si="16"/>
        <v>229.28+2.97i</v>
      </c>
      <c r="H190" t="str">
        <f t="shared" si="17"/>
        <v>0.563925230043278+0.00564873546219236i</v>
      </c>
      <c r="I190">
        <f t="shared" si="18"/>
        <v>0.56395352050650938</v>
      </c>
      <c r="J190">
        <f t="shared" si="19"/>
        <v>3.5866670046807623</v>
      </c>
    </row>
    <row r="191" spans="1:10">
      <c r="A191">
        <v>141.75</v>
      </c>
      <c r="B191">
        <v>180.93</v>
      </c>
      <c r="C191">
        <v>-3.54</v>
      </c>
      <c r="D191" t="str">
        <f t="shared" si="14"/>
        <v>180.93-3.54i</v>
      </c>
      <c r="E191" t="str">
        <f t="shared" si="20"/>
        <v>50</v>
      </c>
      <c r="F191" t="str">
        <f t="shared" si="15"/>
        <v>130.93-3.54i</v>
      </c>
      <c r="G191" t="str">
        <f t="shared" si="16"/>
        <v>230.93-3.54i</v>
      </c>
      <c r="H191" t="str">
        <f t="shared" si="17"/>
        <v>0.567070078752358-0.00663652154859331i</v>
      </c>
      <c r="I191">
        <f t="shared" si="18"/>
        <v>0.56710891161616439</v>
      </c>
      <c r="J191">
        <f t="shared" si="19"/>
        <v>3.620099728702757</v>
      </c>
    </row>
    <row r="192" spans="1:10">
      <c r="A192">
        <v>142.5</v>
      </c>
      <c r="B192">
        <v>181.92</v>
      </c>
      <c r="C192">
        <v>-10.08</v>
      </c>
      <c r="D192" t="str">
        <f t="shared" si="14"/>
        <v>181.92-10.08i</v>
      </c>
      <c r="E192" t="str">
        <f t="shared" si="20"/>
        <v>50</v>
      </c>
      <c r="F192" t="str">
        <f t="shared" si="15"/>
        <v>131.92-10.08i</v>
      </c>
      <c r="G192" t="str">
        <f t="shared" si="16"/>
        <v>231.92-10.08i</v>
      </c>
      <c r="H192" t="str">
        <f t="shared" si="17"/>
        <v>0.569629826425578-0.0187052921250008i</v>
      </c>
      <c r="I192">
        <f t="shared" si="18"/>
        <v>0.56993686238662933</v>
      </c>
      <c r="J192">
        <f t="shared" si="19"/>
        <v>3.6504799530110206</v>
      </c>
    </row>
    <row r="193" spans="1:10">
      <c r="A193">
        <v>143.25</v>
      </c>
      <c r="B193">
        <v>182.12</v>
      </c>
      <c r="C193">
        <v>-17.420000000000002</v>
      </c>
      <c r="D193" t="str">
        <f t="shared" si="14"/>
        <v>182.12-17.42i</v>
      </c>
      <c r="E193" t="str">
        <f t="shared" si="20"/>
        <v>50</v>
      </c>
      <c r="F193" t="str">
        <f t="shared" si="15"/>
        <v>132.12-17.42i</v>
      </c>
      <c r="G193" t="str">
        <f t="shared" si="16"/>
        <v>232.12-17.42i</v>
      </c>
      <c r="H193" t="str">
        <f t="shared" si="17"/>
        <v>0.571601140626174-0.0321502159671379i</v>
      </c>
      <c r="I193">
        <f t="shared" si="18"/>
        <v>0.57250458544179084</v>
      </c>
      <c r="J193">
        <f t="shared" si="19"/>
        <v>3.6784127545949938</v>
      </c>
    </row>
    <row r="194" spans="1:10">
      <c r="A194">
        <v>144</v>
      </c>
      <c r="B194">
        <v>182.09</v>
      </c>
      <c r="C194">
        <v>-24.47</v>
      </c>
      <c r="D194" t="str">
        <f t="shared" si="14"/>
        <v>182.09-24.47i</v>
      </c>
      <c r="E194" t="str">
        <f t="shared" si="20"/>
        <v>50</v>
      </c>
      <c r="F194" t="str">
        <f t="shared" si="15"/>
        <v>132.09-24.47i</v>
      </c>
      <c r="G194" t="str">
        <f t="shared" si="16"/>
        <v>232.09-24.47i</v>
      </c>
      <c r="H194" t="str">
        <f t="shared" si="17"/>
        <v>0.57386960093987-0.0449283074023068i</v>
      </c>
      <c r="I194">
        <f t="shared" si="18"/>
        <v>0.57562563501717134</v>
      </c>
      <c r="J194">
        <f t="shared" si="19"/>
        <v>3.7128200123042903</v>
      </c>
    </row>
    <row r="195" spans="1:10">
      <c r="A195">
        <v>144.75</v>
      </c>
      <c r="B195">
        <v>181.04</v>
      </c>
      <c r="C195">
        <v>-31.42</v>
      </c>
      <c r="D195" t="str">
        <f t="shared" ref="D195:D202" si="21">COMPLEX(B195,C195)</f>
        <v>181.04-31.42i</v>
      </c>
      <c r="E195" t="str">
        <f t="shared" si="20"/>
        <v>50</v>
      </c>
      <c r="F195" t="str">
        <f t="shared" ref="F195:F202" si="22">IMSUB(D195,E195)</f>
        <v>131.04-31.42i</v>
      </c>
      <c r="G195" t="str">
        <f t="shared" ref="G195:G202" si="23">IMSUM(D195,E195)</f>
        <v>231.04-31.42i</v>
      </c>
      <c r="H195" t="str">
        <f t="shared" ref="H195:H202" si="24">IMDIV(F195,G195)</f>
        <v>0.575033966565341-0.0577927318668498i</v>
      </c>
      <c r="I195">
        <f t="shared" ref="I195:I202" si="25">IMABS(H195)</f>
        <v>0.5779308458288962</v>
      </c>
      <c r="J195">
        <f t="shared" ref="J195:J202" si="26">(1+I195)/(1-I195)</f>
        <v>3.7385599734900654</v>
      </c>
    </row>
    <row r="196" spans="1:10">
      <c r="A196">
        <v>145.5</v>
      </c>
      <c r="B196">
        <v>179.39</v>
      </c>
      <c r="C196">
        <v>-38.43</v>
      </c>
      <c r="D196" t="str">
        <f t="shared" si="21"/>
        <v>179.39-38.43i</v>
      </c>
      <c r="E196" t="str">
        <f t="shared" ref="E196:E202" si="27">COMPLEX(50,0)</f>
        <v>50</v>
      </c>
      <c r="F196" t="str">
        <f t="shared" si="22"/>
        <v>129.39-38.43i</v>
      </c>
      <c r="G196" t="str">
        <f t="shared" si="23"/>
        <v>229.39-38.43i</v>
      </c>
      <c r="H196" t="str">
        <f t="shared" si="24"/>
        <v>0.575962550130427-0.0710395361545303i</v>
      </c>
      <c r="I196">
        <f t="shared" si="25"/>
        <v>0.58032704128775126</v>
      </c>
      <c r="J196">
        <f t="shared" si="26"/>
        <v>3.7656156025323324</v>
      </c>
    </row>
    <row r="197" spans="1:10">
      <c r="A197">
        <v>146.25</v>
      </c>
      <c r="B197">
        <v>177.13</v>
      </c>
      <c r="C197">
        <v>-44.92</v>
      </c>
      <c r="D197" t="str">
        <f t="shared" si="21"/>
        <v>177.13-44.92i</v>
      </c>
      <c r="E197" t="str">
        <f t="shared" si="27"/>
        <v>50</v>
      </c>
      <c r="F197" t="str">
        <f t="shared" si="22"/>
        <v>127.13-44.92i</v>
      </c>
      <c r="G197" t="str">
        <f t="shared" si="23"/>
        <v>227.13-44.92i</v>
      </c>
      <c r="H197" t="str">
        <f t="shared" si="24"/>
        <v>0.576296190829629-0.0837968348872146i</v>
      </c>
      <c r="I197">
        <f t="shared" si="25"/>
        <v>0.58235659960358932</v>
      </c>
      <c r="J197">
        <f t="shared" si="26"/>
        <v>3.7887743421820592</v>
      </c>
    </row>
    <row r="198" spans="1:10">
      <c r="A198">
        <v>147</v>
      </c>
      <c r="B198">
        <v>174.65</v>
      </c>
      <c r="C198">
        <v>-51.31</v>
      </c>
      <c r="D198" t="str">
        <f t="shared" si="21"/>
        <v>174.65-51.31i</v>
      </c>
      <c r="E198" t="str">
        <f t="shared" si="27"/>
        <v>50</v>
      </c>
      <c r="F198" t="str">
        <f t="shared" si="22"/>
        <v>124.65-51.31i</v>
      </c>
      <c r="G198" t="str">
        <f t="shared" si="23"/>
        <v>224.65-51.31i</v>
      </c>
      <c r="H198" t="str">
        <f t="shared" si="24"/>
        <v>0.576933017899814-0.0966283857180527i</v>
      </c>
      <c r="I198">
        <f t="shared" si="25"/>
        <v>0.584969018042378</v>
      </c>
      <c r="J198">
        <f t="shared" si="26"/>
        <v>3.8189173506189373</v>
      </c>
    </row>
    <row r="199" spans="1:10">
      <c r="A199">
        <v>147.75</v>
      </c>
      <c r="B199">
        <v>171.31</v>
      </c>
      <c r="C199">
        <v>-57.13</v>
      </c>
      <c r="D199" t="str">
        <f t="shared" si="21"/>
        <v>171.31-57.13i</v>
      </c>
      <c r="E199" t="str">
        <f t="shared" si="27"/>
        <v>50</v>
      </c>
      <c r="F199" t="str">
        <f t="shared" si="22"/>
        <v>121.31-57.13i</v>
      </c>
      <c r="G199" t="str">
        <f t="shared" si="23"/>
        <v>221.31-57.13i</v>
      </c>
      <c r="H199" t="str">
        <f t="shared" si="24"/>
        <v>0.576374949075889-0.109356554874585i</v>
      </c>
      <c r="I199">
        <f t="shared" si="25"/>
        <v>0.58665742816082345</v>
      </c>
      <c r="J199">
        <f t="shared" si="26"/>
        <v>3.8386015287536379</v>
      </c>
    </row>
    <row r="200" spans="1:10">
      <c r="A200">
        <v>148.5</v>
      </c>
      <c r="B200">
        <v>167.79</v>
      </c>
      <c r="C200">
        <v>-62.94</v>
      </c>
      <c r="D200" t="str">
        <f t="shared" si="21"/>
        <v>167.79-62.94i</v>
      </c>
      <c r="E200" t="str">
        <f t="shared" si="27"/>
        <v>50</v>
      </c>
      <c r="F200" t="str">
        <f t="shared" si="22"/>
        <v>117.79-62.94i</v>
      </c>
      <c r="G200" t="str">
        <f t="shared" si="23"/>
        <v>217.79-62.94i</v>
      </c>
      <c r="H200" t="str">
        <f t="shared" si="24"/>
        <v>0.576233983766919-0.122465829752101i</v>
      </c>
      <c r="I200">
        <f t="shared" si="25"/>
        <v>0.58910396663472275</v>
      </c>
      <c r="J200">
        <f t="shared" si="26"/>
        <v>3.8674113099116858</v>
      </c>
    </row>
    <row r="201" spans="1:10">
      <c r="A201">
        <v>149.25</v>
      </c>
      <c r="B201">
        <v>163.58000000000001</v>
      </c>
      <c r="C201">
        <v>-68.03</v>
      </c>
      <c r="D201" t="str">
        <f t="shared" si="21"/>
        <v>163.58-68.03i</v>
      </c>
      <c r="E201" t="str">
        <f t="shared" si="27"/>
        <v>50</v>
      </c>
      <c r="F201" t="str">
        <f t="shared" si="22"/>
        <v>113.58-68.03i</v>
      </c>
      <c r="G201" t="str">
        <f t="shared" si="23"/>
        <v>213.58-68.03i</v>
      </c>
      <c r="H201" t="str">
        <f t="shared" si="24"/>
        <v>0.574918624969505-0.135397911524134i</v>
      </c>
      <c r="I201">
        <f t="shared" si="25"/>
        <v>0.59064711950700621</v>
      </c>
      <c r="J201">
        <f t="shared" si="26"/>
        <v>3.8857601724735651</v>
      </c>
    </row>
    <row r="202" spans="1:10">
      <c r="A202">
        <v>150</v>
      </c>
      <c r="B202">
        <v>159.43</v>
      </c>
      <c r="C202">
        <v>-72.599999999999994</v>
      </c>
      <c r="D202" t="str">
        <f t="shared" si="21"/>
        <v>159.43-72.6i</v>
      </c>
      <c r="E202" t="str">
        <f t="shared" si="27"/>
        <v>50</v>
      </c>
      <c r="F202" t="str">
        <f t="shared" si="22"/>
        <v>109.43-72.6i</v>
      </c>
      <c r="G202" t="str">
        <f t="shared" si="23"/>
        <v>209.43-72.6i</v>
      </c>
      <c r="H202" t="str">
        <f t="shared" si="24"/>
        <v>0.57373739486797-0.147766151614312i</v>
      </c>
      <c r="I202">
        <f t="shared" si="25"/>
        <v>0.59246049136865553</v>
      </c>
      <c r="J202">
        <f t="shared" si="26"/>
        <v>3.9074996598898508</v>
      </c>
    </row>
  </sheetData>
  <phoneticPr fontId="18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2"/>
  <sheetViews>
    <sheetView workbookViewId="0">
      <selection activeCell="C1" activeCellId="1" sqref="A1:A1048576 C1:C1048576"/>
    </sheetView>
  </sheetViews>
  <sheetFormatPr defaultRowHeight="18.75"/>
  <cols>
    <col min="5" max="5" width="3.625" bestFit="1" customWidth="1"/>
    <col min="6" max="6" width="12.375" customWidth="1"/>
    <col min="8" max="8" width="22.625" customWidth="1"/>
    <col min="9" max="9" width="12.75" bestFit="1" customWidth="1"/>
    <col min="10" max="10" width="15.875" bestFit="1" customWidth="1"/>
  </cols>
  <sheetData>
    <row r="1" spans="1:10">
      <c r="A1" t="s">
        <v>0</v>
      </c>
      <c r="B1" t="s">
        <v>1</v>
      </c>
      <c r="C1" t="s">
        <v>160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118</v>
      </c>
    </row>
    <row r="2" spans="1:10">
      <c r="A2">
        <v>0</v>
      </c>
    </row>
    <row r="3" spans="1:10">
      <c r="A3">
        <v>0.75</v>
      </c>
      <c r="B3">
        <v>49.96</v>
      </c>
      <c r="C3">
        <v>4.21</v>
      </c>
      <c r="D3" t="str">
        <f t="shared" ref="D3:D66" si="0">COMPLEX(B3,C3)</f>
        <v>49.96+4.21i</v>
      </c>
      <c r="E3" t="str">
        <f>COMPLEX(50,0)</f>
        <v>50</v>
      </c>
      <c r="F3" t="str">
        <f t="shared" ref="F3:F66" si="1">IMSUB(D3,E3)</f>
        <v>-0.0399999999999991+4.21i</v>
      </c>
      <c r="G3" t="str">
        <f t="shared" ref="G3:G66" si="2">IMSUM(D3,E3)</f>
        <v>99.96+4.21i</v>
      </c>
      <c r="H3" t="str">
        <f t="shared" ref="H3:H66" si="3">IMDIV(F3,G3)</f>
        <v>0.00137123637663718+0.0420590945863781i</v>
      </c>
      <c r="I3">
        <f t="shared" ref="I3:I66" si="4">IMABS(H3)</f>
        <v>4.2081441593967671E-2</v>
      </c>
      <c r="J3">
        <f t="shared" ref="J3:J66" si="5">(1+I3)/(1-I3)</f>
        <v>1.0878601656157301</v>
      </c>
    </row>
    <row r="4" spans="1:10">
      <c r="A4">
        <v>1.5</v>
      </c>
      <c r="B4">
        <v>50.11</v>
      </c>
      <c r="C4">
        <v>2.08</v>
      </c>
      <c r="D4" t="str">
        <f t="shared" si="0"/>
        <v>50.11+2.08i</v>
      </c>
      <c r="E4" t="str">
        <f t="shared" ref="E4:E67" si="6">COMPLEX(50,0)</f>
        <v>50</v>
      </c>
      <c r="F4" t="str">
        <f t="shared" si="1"/>
        <v>0.109999999999999+2.08i</v>
      </c>
      <c r="G4" t="str">
        <f t="shared" si="2"/>
        <v>100.11+2.08i</v>
      </c>
      <c r="H4" t="str">
        <f t="shared" si="3"/>
        <v>0.00152982068179724+0.0207453598340012i</v>
      </c>
      <c r="I4">
        <f t="shared" si="4"/>
        <v>2.0801689978476385E-2</v>
      </c>
      <c r="J4">
        <f t="shared" si="5"/>
        <v>1.0424871852117865</v>
      </c>
    </row>
    <row r="5" spans="1:10">
      <c r="A5">
        <v>2.25</v>
      </c>
      <c r="B5">
        <v>49.98</v>
      </c>
      <c r="C5">
        <v>1.4</v>
      </c>
      <c r="D5" t="str">
        <f t="shared" si="0"/>
        <v>49.98+1.4i</v>
      </c>
      <c r="E5" t="str">
        <f t="shared" si="6"/>
        <v>50</v>
      </c>
      <c r="F5" t="str">
        <f t="shared" si="1"/>
        <v>-0.0200000000000031+1.4i</v>
      </c>
      <c r="G5" t="str">
        <f t="shared" si="2"/>
        <v>99.98+1.4i</v>
      </c>
      <c r="H5" t="str">
        <f t="shared" si="3"/>
        <v>-3.96080784639938E-06+0.0140028560225143i</v>
      </c>
      <c r="I5">
        <f t="shared" si="4"/>
        <v>1.4002856582685684E-2</v>
      </c>
      <c r="J5">
        <f t="shared" si="5"/>
        <v>1.0284034424971129</v>
      </c>
    </row>
    <row r="6" spans="1:10">
      <c r="A6">
        <v>3</v>
      </c>
      <c r="B6">
        <v>49.96</v>
      </c>
      <c r="C6">
        <v>1.21</v>
      </c>
      <c r="D6" t="str">
        <f t="shared" si="0"/>
        <v>49.96+1.21i</v>
      </c>
      <c r="E6" t="str">
        <f t="shared" si="6"/>
        <v>50</v>
      </c>
      <c r="F6" t="str">
        <f t="shared" si="1"/>
        <v>-0.0399999999999991+1.21i</v>
      </c>
      <c r="G6" t="str">
        <f t="shared" si="2"/>
        <v>99.96+1.21i</v>
      </c>
      <c r="H6" t="str">
        <f t="shared" si="3"/>
        <v>-0.000253595707042844+0.0121079116727243i</v>
      </c>
      <c r="I6">
        <f t="shared" si="4"/>
        <v>1.2110567115421307E-2</v>
      </c>
      <c r="J6">
        <f t="shared" si="5"/>
        <v>1.0245180618645939</v>
      </c>
    </row>
    <row r="7" spans="1:10">
      <c r="A7">
        <v>3.75</v>
      </c>
      <c r="B7">
        <v>49.95</v>
      </c>
      <c r="C7">
        <v>1.1399999999999999</v>
      </c>
      <c r="D7" t="str">
        <f t="shared" si="0"/>
        <v>49.95+1.14i</v>
      </c>
      <c r="E7" t="str">
        <f t="shared" si="6"/>
        <v>50</v>
      </c>
      <c r="F7" t="str">
        <f t="shared" si="1"/>
        <v>-0.0499999999999972+1.14i</v>
      </c>
      <c r="G7" t="str">
        <f t="shared" si="2"/>
        <v>99.95+1.14i</v>
      </c>
      <c r="H7" t="str">
        <f t="shared" si="3"/>
        <v>-0.000370111919646561+0.011409924238003i</v>
      </c>
      <c r="I7">
        <f t="shared" si="4"/>
        <v>1.141592545306918E-2</v>
      </c>
      <c r="J7">
        <f t="shared" si="5"/>
        <v>1.0230955074980368</v>
      </c>
    </row>
    <row r="8" spans="1:10">
      <c r="A8">
        <v>4.5</v>
      </c>
      <c r="B8">
        <v>49.96</v>
      </c>
      <c r="C8">
        <v>1.1100000000000001</v>
      </c>
      <c r="D8" t="str">
        <f t="shared" si="0"/>
        <v>49.96+1.11i</v>
      </c>
      <c r="E8" t="str">
        <f t="shared" si="6"/>
        <v>50</v>
      </c>
      <c r="F8" t="str">
        <f t="shared" si="1"/>
        <v>-0.0399999999999991+1.11i</v>
      </c>
      <c r="G8" t="str">
        <f t="shared" si="2"/>
        <v>99.96+1.11i</v>
      </c>
      <c r="H8" t="str">
        <f t="shared" si="3"/>
        <v>-0.000276817302891647+0.0111075156783334i</v>
      </c>
      <c r="I8">
        <f t="shared" si="4"/>
        <v>1.1110964510950545E-2</v>
      </c>
      <c r="J8">
        <f t="shared" si="5"/>
        <v>1.0224716102862961</v>
      </c>
    </row>
    <row r="9" spans="1:10">
      <c r="A9">
        <v>5.25</v>
      </c>
      <c r="B9">
        <v>49.99</v>
      </c>
      <c r="C9">
        <v>1.1000000000000001</v>
      </c>
      <c r="D9" t="str">
        <f t="shared" si="0"/>
        <v>49.99+1.1i</v>
      </c>
      <c r="E9" t="str">
        <f t="shared" si="6"/>
        <v>50</v>
      </c>
      <c r="F9" t="str">
        <f t="shared" si="1"/>
        <v>-0.00999999999999801+1.1i</v>
      </c>
      <c r="G9" t="str">
        <f t="shared" si="2"/>
        <v>99.99+1.1i</v>
      </c>
      <c r="H9" t="str">
        <f t="shared" si="3"/>
        <v>0.0000210116597110205+0.011000868958639i</v>
      </c>
      <c r="I9">
        <f t="shared" si="4"/>
        <v>1.1000889024755723E-2</v>
      </c>
      <c r="J9">
        <f t="shared" si="5"/>
        <v>1.0222465094309494</v>
      </c>
    </row>
    <row r="10" spans="1:10">
      <c r="A10">
        <v>6</v>
      </c>
      <c r="B10">
        <v>50.01</v>
      </c>
      <c r="C10">
        <v>1.1399999999999999</v>
      </c>
      <c r="D10" t="str">
        <f t="shared" si="0"/>
        <v>50.01+1.14i</v>
      </c>
      <c r="E10" t="str">
        <f t="shared" si="6"/>
        <v>50</v>
      </c>
      <c r="F10" t="str">
        <f t="shared" si="1"/>
        <v>0.00999999999999801+1.14i</v>
      </c>
      <c r="G10" t="str">
        <f t="shared" si="2"/>
        <v>100.01+1.14i</v>
      </c>
      <c r="H10" t="str">
        <f t="shared" si="3"/>
        <v>0.00022989414183+0.0113962395828249i</v>
      </c>
      <c r="I10">
        <f t="shared" si="4"/>
        <v>1.1398558152046811E-2</v>
      </c>
      <c r="J10">
        <f t="shared" si="5"/>
        <v>1.0230599666752254</v>
      </c>
    </row>
    <row r="11" spans="1:10">
      <c r="A11">
        <v>6.75</v>
      </c>
      <c r="B11">
        <v>50</v>
      </c>
      <c r="C11">
        <v>1.1399999999999999</v>
      </c>
      <c r="D11" t="str">
        <f t="shared" si="0"/>
        <v>50+1.14i</v>
      </c>
      <c r="E11" t="str">
        <f t="shared" si="6"/>
        <v>50</v>
      </c>
      <c r="F11" t="str">
        <f t="shared" si="1"/>
        <v>1.14i</v>
      </c>
      <c r="G11" t="str">
        <f t="shared" si="2"/>
        <v>100+1.14i</v>
      </c>
      <c r="H11" t="str">
        <f t="shared" si="3"/>
        <v>0.000129943112593087+0.0113985186485164i</v>
      </c>
      <c r="I11">
        <f t="shared" si="4"/>
        <v>1.139925930019519E-2</v>
      </c>
      <c r="J11">
        <f t="shared" si="5"/>
        <v>1.0230614014958677</v>
      </c>
    </row>
    <row r="12" spans="1:10">
      <c r="A12">
        <v>7.5</v>
      </c>
      <c r="B12">
        <v>50.06</v>
      </c>
      <c r="C12">
        <v>1.24</v>
      </c>
      <c r="D12" t="str">
        <f t="shared" si="0"/>
        <v>50.06+1.24i</v>
      </c>
      <c r="E12" t="str">
        <f t="shared" si="6"/>
        <v>50</v>
      </c>
      <c r="F12" t="str">
        <f t="shared" si="1"/>
        <v>0.0600000000000023+1.24i</v>
      </c>
      <c r="G12" t="str">
        <f t="shared" si="2"/>
        <v>100.06+1.24i</v>
      </c>
      <c r="H12" t="str">
        <f t="shared" si="3"/>
        <v>0.000753100211941029+0.0123832316184009i</v>
      </c>
      <c r="I12">
        <f t="shared" si="4"/>
        <v>1.2406110802511373E-2</v>
      </c>
      <c r="J12">
        <f t="shared" si="5"/>
        <v>1.0251239116365787</v>
      </c>
    </row>
    <row r="13" spans="1:10">
      <c r="A13">
        <v>8.25</v>
      </c>
      <c r="B13">
        <v>50.09</v>
      </c>
      <c r="C13">
        <v>1.26</v>
      </c>
      <c r="D13" t="str">
        <f t="shared" si="0"/>
        <v>50.09+1.26i</v>
      </c>
      <c r="E13" t="str">
        <f t="shared" si="6"/>
        <v>50</v>
      </c>
      <c r="F13" t="str">
        <f t="shared" si="1"/>
        <v>0.0900000000000034+1.26i</v>
      </c>
      <c r="G13" t="str">
        <f t="shared" si="2"/>
        <v>100.09+1.26i</v>
      </c>
      <c r="H13" t="str">
        <f t="shared" si="3"/>
        <v>0.0010574977591162+0.0125753577062995i</v>
      </c>
      <c r="I13">
        <f t="shared" si="4"/>
        <v>1.2619743379004265E-2</v>
      </c>
      <c r="J13">
        <f t="shared" si="5"/>
        <v>1.0255620735666551</v>
      </c>
    </row>
    <row r="14" spans="1:10">
      <c r="A14">
        <v>9</v>
      </c>
      <c r="B14">
        <v>50.08</v>
      </c>
      <c r="C14">
        <v>1.31</v>
      </c>
      <c r="D14" t="str">
        <f t="shared" si="0"/>
        <v>50.08+1.31i</v>
      </c>
      <c r="E14" t="str">
        <f t="shared" si="6"/>
        <v>50</v>
      </c>
      <c r="F14" t="str">
        <f t="shared" si="1"/>
        <v>0.0799999999999983+1.31i</v>
      </c>
      <c r="G14" t="str">
        <f t="shared" si="2"/>
        <v>100.08+1.31i</v>
      </c>
      <c r="H14" t="str">
        <f t="shared" si="3"/>
        <v>0.000970529978246036+0.0130768245976069i</v>
      </c>
      <c r="I14">
        <f t="shared" si="4"/>
        <v>1.3112790320723164E-2</v>
      </c>
      <c r="J14">
        <f t="shared" si="5"/>
        <v>1.026574040461999</v>
      </c>
    </row>
    <row r="15" spans="1:10">
      <c r="A15">
        <v>9.75</v>
      </c>
      <c r="B15">
        <v>50.14</v>
      </c>
      <c r="C15">
        <v>1.32</v>
      </c>
      <c r="D15" t="str">
        <f t="shared" si="0"/>
        <v>50.14+1.32i</v>
      </c>
      <c r="E15" t="str">
        <f t="shared" si="6"/>
        <v>50</v>
      </c>
      <c r="F15" t="str">
        <f t="shared" si="1"/>
        <v>0.140000000000001+1.32i</v>
      </c>
      <c r="G15" t="str">
        <f t="shared" si="2"/>
        <v>100.14+1.32i</v>
      </c>
      <c r="H15" t="str">
        <f t="shared" si="3"/>
        <v>0.00157152283374223+0.0131608307355648i</v>
      </c>
      <c r="I15">
        <f t="shared" si="4"/>
        <v>1.3254325696434366E-2</v>
      </c>
      <c r="J15">
        <f t="shared" si="5"/>
        <v>1.0268647252105547</v>
      </c>
    </row>
    <row r="16" spans="1:10">
      <c r="A16">
        <v>10.5</v>
      </c>
      <c r="B16">
        <v>50.12</v>
      </c>
      <c r="C16">
        <v>1.4</v>
      </c>
      <c r="D16" t="str">
        <f t="shared" si="0"/>
        <v>50.12+1.4i</v>
      </c>
      <c r="E16" t="str">
        <f t="shared" si="6"/>
        <v>50</v>
      </c>
      <c r="F16" t="str">
        <f t="shared" si="1"/>
        <v>0.119999999999997+1.4i</v>
      </c>
      <c r="G16" t="str">
        <f t="shared" si="2"/>
        <v>100.12+1.4i</v>
      </c>
      <c r="H16" t="str">
        <f t="shared" si="3"/>
        <v>0.00139381963712172+0.0139637300490215i</v>
      </c>
      <c r="I16">
        <f t="shared" si="4"/>
        <v>1.4033121180363695E-2</v>
      </c>
      <c r="J16">
        <f t="shared" si="5"/>
        <v>1.0284657050491668</v>
      </c>
    </row>
    <row r="17" spans="1:10">
      <c r="A17">
        <v>11.25</v>
      </c>
      <c r="B17">
        <v>50.23</v>
      </c>
      <c r="C17">
        <v>1.47</v>
      </c>
      <c r="D17" t="str">
        <f t="shared" si="0"/>
        <v>50.23+1.47i</v>
      </c>
      <c r="E17" t="str">
        <f t="shared" si="6"/>
        <v>50</v>
      </c>
      <c r="F17" t="str">
        <f t="shared" si="1"/>
        <v>0.229999999999997+1.47i</v>
      </c>
      <c r="G17" t="str">
        <f t="shared" si="2"/>
        <v>100.23+1.47i</v>
      </c>
      <c r="H17" t="str">
        <f t="shared" si="3"/>
        <v>0.00250928179892029+0.0146294657862475i</v>
      </c>
      <c r="I17">
        <f t="shared" si="4"/>
        <v>1.484310494261153E-2</v>
      </c>
      <c r="J17">
        <f t="shared" si="5"/>
        <v>1.0301334843558028</v>
      </c>
    </row>
    <row r="18" spans="1:10">
      <c r="A18">
        <v>12</v>
      </c>
      <c r="B18">
        <v>50.22</v>
      </c>
      <c r="C18">
        <v>1.51</v>
      </c>
      <c r="D18" t="str">
        <f t="shared" si="0"/>
        <v>50.22+1.51i</v>
      </c>
      <c r="E18" t="str">
        <f t="shared" si="6"/>
        <v>50</v>
      </c>
      <c r="F18" t="str">
        <f t="shared" si="1"/>
        <v>0.219999999999999+1.51i</v>
      </c>
      <c r="G18" t="str">
        <f t="shared" si="2"/>
        <v>100.22+1.51i</v>
      </c>
      <c r="H18" t="str">
        <f t="shared" si="3"/>
        <v>0.00242163094706687+0.0150303665662535i</v>
      </c>
      <c r="I18">
        <f t="shared" si="4"/>
        <v>1.5224198355241665E-2</v>
      </c>
      <c r="J18">
        <f t="shared" si="5"/>
        <v>1.030919115457172</v>
      </c>
    </row>
    <row r="19" spans="1:10">
      <c r="A19">
        <v>12.75</v>
      </c>
      <c r="B19">
        <v>50.28</v>
      </c>
      <c r="C19">
        <v>1.59</v>
      </c>
      <c r="D19" t="str">
        <f t="shared" si="0"/>
        <v>50.28+1.59i</v>
      </c>
      <c r="E19" t="str">
        <f t="shared" si="6"/>
        <v>50</v>
      </c>
      <c r="F19" t="str">
        <f t="shared" si="1"/>
        <v>0.280000000000001+1.59i</v>
      </c>
      <c r="G19" t="str">
        <f t="shared" si="2"/>
        <v>100.28+1.59i</v>
      </c>
      <c r="H19" t="str">
        <f t="shared" si="3"/>
        <v>0.00304281711388154+0.0158073586037986i</v>
      </c>
      <c r="I19">
        <f t="shared" si="4"/>
        <v>1.6097556398957449E-2</v>
      </c>
      <c r="J19">
        <f t="shared" si="5"/>
        <v>1.0327218546994172</v>
      </c>
    </row>
    <row r="20" spans="1:10">
      <c r="A20">
        <v>13.5</v>
      </c>
      <c r="B20">
        <v>50.32</v>
      </c>
      <c r="C20">
        <v>1.63</v>
      </c>
      <c r="D20" t="str">
        <f t="shared" si="0"/>
        <v>50.32+1.63i</v>
      </c>
      <c r="E20" t="str">
        <f t="shared" si="6"/>
        <v>50</v>
      </c>
      <c r="F20" t="str">
        <f t="shared" si="1"/>
        <v>0.32+1.63i</v>
      </c>
      <c r="G20" t="str">
        <f t="shared" si="2"/>
        <v>100.32+1.63i</v>
      </c>
      <c r="H20" t="str">
        <f t="shared" si="3"/>
        <v>0.0034528788226813+0.0161919039824465i</v>
      </c>
      <c r="I20">
        <f t="shared" si="4"/>
        <v>1.6555969519810306E-2</v>
      </c>
      <c r="J20">
        <f t="shared" si="5"/>
        <v>1.0336693680711579</v>
      </c>
    </row>
    <row r="21" spans="1:10">
      <c r="A21">
        <v>14.25</v>
      </c>
      <c r="B21">
        <v>50.34</v>
      </c>
      <c r="C21">
        <v>1.63</v>
      </c>
      <c r="D21" t="str">
        <f t="shared" si="0"/>
        <v>50.34+1.63i</v>
      </c>
      <c r="E21" t="str">
        <f t="shared" si="6"/>
        <v>50</v>
      </c>
      <c r="F21" t="str">
        <f t="shared" si="1"/>
        <v>0.340000000000003+1.63i</v>
      </c>
      <c r="G21" t="str">
        <f t="shared" si="2"/>
        <v>100.34+1.63i</v>
      </c>
      <c r="H21" t="str">
        <f t="shared" si="3"/>
        <v>0.0036514080722209+0.0161854515132777i</v>
      </c>
      <c r="I21">
        <f t="shared" si="4"/>
        <v>1.6592215692864634E-2</v>
      </c>
      <c r="J21">
        <f t="shared" si="5"/>
        <v>1.0337443244961799</v>
      </c>
    </row>
    <row r="22" spans="1:10">
      <c r="A22">
        <v>15</v>
      </c>
      <c r="B22">
        <v>50.4</v>
      </c>
      <c r="C22">
        <v>1.69</v>
      </c>
      <c r="D22" t="str">
        <f t="shared" si="0"/>
        <v>50.4+1.69i</v>
      </c>
      <c r="E22" t="str">
        <f t="shared" si="6"/>
        <v>50</v>
      </c>
      <c r="F22" t="str">
        <f t="shared" si="1"/>
        <v>0.399999999999999+1.69i</v>
      </c>
      <c r="G22" t="str">
        <f t="shared" si="2"/>
        <v>100.4+1.69i</v>
      </c>
      <c r="H22" t="str">
        <f t="shared" si="3"/>
        <v>0.00426619372352286+0.0167608578944945i</v>
      </c>
      <c r="I22">
        <f t="shared" si="4"/>
        <v>1.7295281618003925E-2</v>
      </c>
      <c r="J22">
        <f t="shared" si="5"/>
        <v>1.0351993458349935</v>
      </c>
    </row>
    <row r="23" spans="1:10">
      <c r="A23">
        <v>15.75</v>
      </c>
      <c r="B23">
        <v>50.41</v>
      </c>
      <c r="C23">
        <v>1.75</v>
      </c>
      <c r="D23" t="str">
        <f t="shared" si="0"/>
        <v>50.41+1.75i</v>
      </c>
      <c r="E23" t="str">
        <f t="shared" si="6"/>
        <v>50</v>
      </c>
      <c r="F23" t="str">
        <f t="shared" si="1"/>
        <v>0.409999999999997+1.75i</v>
      </c>
      <c r="G23" t="str">
        <f t="shared" si="2"/>
        <v>100.41+1.75i</v>
      </c>
      <c r="H23" t="str">
        <f t="shared" si="3"/>
        <v>0.00438568058126501+0.0173521069513274i</v>
      </c>
      <c r="I23">
        <f t="shared" si="4"/>
        <v>1.7897759910424256E-2</v>
      </c>
      <c r="J23">
        <f t="shared" si="5"/>
        <v>1.036447854774859</v>
      </c>
    </row>
    <row r="24" spans="1:10">
      <c r="A24">
        <v>16.5</v>
      </c>
      <c r="B24">
        <v>50.45</v>
      </c>
      <c r="C24">
        <v>1.83</v>
      </c>
      <c r="D24" t="str">
        <f t="shared" si="0"/>
        <v>50.45+1.83i</v>
      </c>
      <c r="E24" t="str">
        <f t="shared" si="6"/>
        <v>50</v>
      </c>
      <c r="F24" t="str">
        <f t="shared" si="1"/>
        <v>0.450000000000003+1.83i</v>
      </c>
      <c r="G24" t="str">
        <f t="shared" si="2"/>
        <v>100.45+1.83i</v>
      </c>
      <c r="H24" t="str">
        <f t="shared" si="3"/>
        <v>0.00481014046255318+0.018130387684953i</v>
      </c>
      <c r="I24">
        <f t="shared" si="4"/>
        <v>1.8757622687222034E-2</v>
      </c>
      <c r="J24">
        <f t="shared" si="5"/>
        <v>1.0382323941992631</v>
      </c>
    </row>
    <row r="25" spans="1:10">
      <c r="A25">
        <v>17.25</v>
      </c>
      <c r="B25">
        <v>50.46</v>
      </c>
      <c r="C25">
        <v>1.81</v>
      </c>
      <c r="D25" t="str">
        <f t="shared" si="0"/>
        <v>50.46+1.81i</v>
      </c>
      <c r="E25" t="str">
        <f t="shared" si="6"/>
        <v>50</v>
      </c>
      <c r="F25" t="str">
        <f t="shared" si="1"/>
        <v>0.460000000000001+1.81i</v>
      </c>
      <c r="G25" t="str">
        <f t="shared" si="2"/>
        <v>100.46+1.81i</v>
      </c>
      <c r="H25" t="str">
        <f t="shared" si="3"/>
        <v>0.00490196228954844+0.0179288019933896i</v>
      </c>
      <c r="I25">
        <f t="shared" si="4"/>
        <v>1.8586854903568973E-2</v>
      </c>
      <c r="J25">
        <f t="shared" si="5"/>
        <v>1.0378777378241508</v>
      </c>
    </row>
    <row r="26" spans="1:10">
      <c r="A26">
        <v>18</v>
      </c>
      <c r="B26">
        <v>50.54</v>
      </c>
      <c r="C26">
        <v>1.87</v>
      </c>
      <c r="D26" t="str">
        <f t="shared" si="0"/>
        <v>50.54+1.87i</v>
      </c>
      <c r="E26" t="str">
        <f t="shared" si="6"/>
        <v>50</v>
      </c>
      <c r="F26" t="str">
        <f t="shared" si="1"/>
        <v>0.539999999999999+1.87i</v>
      </c>
      <c r="G26" t="str">
        <f t="shared" si="2"/>
        <v>100.54+1.87i</v>
      </c>
      <c r="H26" t="str">
        <f t="shared" si="3"/>
        <v>0.0057149632827071+0.0184932665472582i</v>
      </c>
      <c r="I26">
        <f t="shared" si="4"/>
        <v>1.935618022520532E-2</v>
      </c>
      <c r="J26">
        <f t="shared" si="5"/>
        <v>1.0394764741996754</v>
      </c>
    </row>
    <row r="27" spans="1:10">
      <c r="A27">
        <v>18.75</v>
      </c>
      <c r="B27">
        <v>50.58</v>
      </c>
      <c r="C27">
        <v>2</v>
      </c>
      <c r="D27" t="str">
        <f t="shared" si="0"/>
        <v>50.58+2i</v>
      </c>
      <c r="E27" t="str">
        <f t="shared" si="6"/>
        <v>50</v>
      </c>
      <c r="F27" t="str">
        <f t="shared" si="1"/>
        <v>0.579999999999998+2i</v>
      </c>
      <c r="G27" t="str">
        <f t="shared" si="2"/>
        <v>100.58+2i</v>
      </c>
      <c r="H27" t="str">
        <f t="shared" si="3"/>
        <v>0.00615951857094393+0.0197621889327711i</v>
      </c>
      <c r="I27">
        <f t="shared" si="4"/>
        <v>2.0699849768545268E-2</v>
      </c>
      <c r="J27">
        <f t="shared" si="5"/>
        <v>1.0422747811560182</v>
      </c>
    </row>
    <row r="28" spans="1:10">
      <c r="A28">
        <v>19.5</v>
      </c>
      <c r="B28">
        <v>50.59</v>
      </c>
      <c r="C28">
        <v>2.02</v>
      </c>
      <c r="D28" t="str">
        <f t="shared" si="0"/>
        <v>50.59+2.02i</v>
      </c>
      <c r="E28" t="str">
        <f t="shared" si="6"/>
        <v>50</v>
      </c>
      <c r="F28" t="str">
        <f t="shared" si="1"/>
        <v>0.590000000000003+2.02i</v>
      </c>
      <c r="G28" t="str">
        <f t="shared" si="2"/>
        <v>100.59+2.02i</v>
      </c>
      <c r="H28" t="str">
        <f t="shared" si="3"/>
        <v>0.00626613465335915+0.0199556855353436i</v>
      </c>
      <c r="I28">
        <f t="shared" si="4"/>
        <v>2.0916353140056472E-2</v>
      </c>
      <c r="J28">
        <f t="shared" si="5"/>
        <v>1.0427263864678735</v>
      </c>
    </row>
    <row r="29" spans="1:10">
      <c r="A29">
        <v>20.25</v>
      </c>
      <c r="B29">
        <v>50.59</v>
      </c>
      <c r="C29">
        <v>2.12</v>
      </c>
      <c r="D29" t="str">
        <f t="shared" si="0"/>
        <v>50.59+2.12i</v>
      </c>
      <c r="E29" t="str">
        <f t="shared" si="6"/>
        <v>50</v>
      </c>
      <c r="F29" t="str">
        <f t="shared" si="1"/>
        <v>0.590000000000003+2.12i</v>
      </c>
      <c r="G29" t="str">
        <f t="shared" si="2"/>
        <v>100.59+2.12i</v>
      </c>
      <c r="H29" t="str">
        <f t="shared" si="3"/>
        <v>0.00630677598708073+0.0209427342171925i</v>
      </c>
      <c r="I29">
        <f t="shared" si="4"/>
        <v>2.1871752098155825E-2</v>
      </c>
      <c r="J29">
        <f t="shared" si="5"/>
        <v>1.0447216449275896</v>
      </c>
    </row>
    <row r="30" spans="1:10">
      <c r="A30">
        <v>21</v>
      </c>
      <c r="B30">
        <v>50.64</v>
      </c>
      <c r="C30">
        <v>2.13</v>
      </c>
      <c r="D30" t="str">
        <f t="shared" si="0"/>
        <v>50.64+2.13i</v>
      </c>
      <c r="E30" t="str">
        <f t="shared" si="6"/>
        <v>50</v>
      </c>
      <c r="F30" t="str">
        <f t="shared" si="1"/>
        <v>0.640000000000001+2.13i</v>
      </c>
      <c r="G30" t="str">
        <f t="shared" si="2"/>
        <v>100.64+2.13i</v>
      </c>
      <c r="H30" t="str">
        <f t="shared" si="3"/>
        <v>0.0068041906665549+0.0210205392873633i</v>
      </c>
      <c r="I30">
        <f t="shared" si="4"/>
        <v>2.2094345035741994E-2</v>
      </c>
      <c r="J30">
        <f t="shared" si="5"/>
        <v>1.0451870687598173</v>
      </c>
    </row>
    <row r="31" spans="1:10">
      <c r="A31">
        <v>21.75</v>
      </c>
      <c r="B31">
        <v>50.66</v>
      </c>
      <c r="C31">
        <v>2.2000000000000002</v>
      </c>
      <c r="D31" t="str">
        <f t="shared" si="0"/>
        <v>50.66+2.2i</v>
      </c>
      <c r="E31" t="str">
        <f t="shared" si="6"/>
        <v>50</v>
      </c>
      <c r="F31" t="str">
        <f t="shared" si="1"/>
        <v>0.659999999999997+2.2i</v>
      </c>
      <c r="G31" t="str">
        <f t="shared" si="2"/>
        <v>100.66+2.2i</v>
      </c>
      <c r="H31" t="str">
        <f t="shared" si="3"/>
        <v>0.00703104096331362+0.0217020833487056i</v>
      </c>
      <c r="I31">
        <f t="shared" si="4"/>
        <v>2.2812627176674743E-2</v>
      </c>
      <c r="J31">
        <f t="shared" si="5"/>
        <v>1.046690384692065</v>
      </c>
    </row>
    <row r="32" spans="1:10">
      <c r="A32">
        <v>22.5</v>
      </c>
      <c r="B32">
        <v>50.7</v>
      </c>
      <c r="C32">
        <v>2.2200000000000002</v>
      </c>
      <c r="D32" t="str">
        <f t="shared" si="0"/>
        <v>50.7+2.22i</v>
      </c>
      <c r="E32" t="str">
        <f t="shared" si="6"/>
        <v>50</v>
      </c>
      <c r="F32" t="str">
        <f t="shared" si="1"/>
        <v>0.700000000000003+2.22i</v>
      </c>
      <c r="G32" t="str">
        <f t="shared" si="2"/>
        <v>100.7+2.22i</v>
      </c>
      <c r="H32" t="str">
        <f t="shared" si="3"/>
        <v>0.00743373974601188+0.0218817983889161i</v>
      </c>
      <c r="I32">
        <f t="shared" si="4"/>
        <v>2.3110032179653236E-2</v>
      </c>
      <c r="J32">
        <f t="shared" si="5"/>
        <v>1.0473134804142101</v>
      </c>
    </row>
    <row r="33" spans="1:10">
      <c r="A33">
        <v>23.25</v>
      </c>
      <c r="B33">
        <v>50.76</v>
      </c>
      <c r="C33">
        <v>2.3199999999999998</v>
      </c>
      <c r="D33" t="str">
        <f t="shared" si="0"/>
        <v>50.76+2.32i</v>
      </c>
      <c r="E33" t="str">
        <f t="shared" si="6"/>
        <v>50</v>
      </c>
      <c r="F33" t="str">
        <f t="shared" si="1"/>
        <v>0.759999999999998+2.32i</v>
      </c>
      <c r="G33" t="str">
        <f t="shared" si="2"/>
        <v>100.76+2.32i</v>
      </c>
      <c r="H33" t="str">
        <f t="shared" si="3"/>
        <v>0.00806854919688597+0.022839231499238i</v>
      </c>
      <c r="I33">
        <f t="shared" si="4"/>
        <v>2.4222551096413327E-2</v>
      </c>
      <c r="J33">
        <f t="shared" si="5"/>
        <v>1.0496476960471479</v>
      </c>
    </row>
    <row r="34" spans="1:10">
      <c r="A34">
        <v>24</v>
      </c>
      <c r="B34">
        <v>50.8</v>
      </c>
      <c r="C34">
        <v>2.4300000000000002</v>
      </c>
      <c r="D34" t="str">
        <f t="shared" si="0"/>
        <v>50.8+2.43i</v>
      </c>
      <c r="E34" t="str">
        <f t="shared" si="6"/>
        <v>50</v>
      </c>
      <c r="F34" t="str">
        <f t="shared" si="1"/>
        <v>0.799999999999997+2.43i</v>
      </c>
      <c r="G34" t="str">
        <f t="shared" si="2"/>
        <v>100.8+2.43i</v>
      </c>
      <c r="H34" t="str">
        <f t="shared" si="3"/>
        <v>0.00851271507196114+0.0239019256188009i</v>
      </c>
      <c r="I34">
        <f t="shared" si="4"/>
        <v>2.5372590844907523E-2</v>
      </c>
      <c r="J34">
        <f t="shared" si="5"/>
        <v>1.0520662370185201</v>
      </c>
    </row>
    <row r="35" spans="1:10">
      <c r="A35">
        <v>24.75</v>
      </c>
      <c r="B35">
        <v>50.78</v>
      </c>
      <c r="C35">
        <v>2.42</v>
      </c>
      <c r="D35" t="str">
        <f t="shared" si="0"/>
        <v>50.78+2.42i</v>
      </c>
      <c r="E35" t="str">
        <f t="shared" si="6"/>
        <v>50</v>
      </c>
      <c r="F35" t="str">
        <f t="shared" si="1"/>
        <v>0.780000000000001+2.42i</v>
      </c>
      <c r="G35" t="str">
        <f t="shared" si="2"/>
        <v>100.78+2.42i</v>
      </c>
      <c r="H35" t="str">
        <f t="shared" si="3"/>
        <v>0.00831144822267922+0.0238131206122357i</v>
      </c>
      <c r="I35">
        <f t="shared" si="4"/>
        <v>2.522191279128453E-2</v>
      </c>
      <c r="J35">
        <f t="shared" si="5"/>
        <v>1.0517490352363328</v>
      </c>
    </row>
    <row r="36" spans="1:10">
      <c r="A36">
        <v>25.5</v>
      </c>
      <c r="B36">
        <v>50.82</v>
      </c>
      <c r="C36">
        <v>2.54</v>
      </c>
      <c r="D36" t="str">
        <f t="shared" si="0"/>
        <v>50.82+2.54i</v>
      </c>
      <c r="E36" t="str">
        <f t="shared" si="6"/>
        <v>50</v>
      </c>
      <c r="F36" t="str">
        <f t="shared" si="1"/>
        <v>0.82+2.54i</v>
      </c>
      <c r="G36" t="str">
        <f t="shared" si="2"/>
        <v>100.82+2.54i</v>
      </c>
      <c r="H36" t="str">
        <f t="shared" si="3"/>
        <v>0.00876245339256507+0.0249726578891379i</v>
      </c>
      <c r="I36">
        <f t="shared" si="4"/>
        <v>2.6465340192500766E-2</v>
      </c>
      <c r="J36">
        <f t="shared" si="5"/>
        <v>1.0543695900826662</v>
      </c>
    </row>
    <row r="37" spans="1:10">
      <c r="A37">
        <v>26.25</v>
      </c>
      <c r="B37">
        <v>51.06</v>
      </c>
      <c r="C37">
        <v>2.7</v>
      </c>
      <c r="D37" t="str">
        <f t="shared" si="0"/>
        <v>51.06+2.7i</v>
      </c>
      <c r="E37" t="str">
        <f t="shared" si="6"/>
        <v>50</v>
      </c>
      <c r="F37" t="str">
        <f t="shared" si="1"/>
        <v>1.06+2.7i</v>
      </c>
      <c r="G37" t="str">
        <f t="shared" si="2"/>
        <v>101.06+2.7i</v>
      </c>
      <c r="H37" t="str">
        <f t="shared" si="3"/>
        <v>0.0111946154507876+0.0264177175765176i</v>
      </c>
      <c r="I37">
        <f t="shared" si="4"/>
        <v>2.8691727327640273E-2</v>
      </c>
      <c r="J37">
        <f t="shared" si="5"/>
        <v>1.0590785194255594</v>
      </c>
    </row>
    <row r="38" spans="1:10">
      <c r="A38">
        <v>27</v>
      </c>
      <c r="B38">
        <v>51.02</v>
      </c>
      <c r="C38">
        <v>2.64</v>
      </c>
      <c r="D38" t="str">
        <f t="shared" si="0"/>
        <v>51.02+2.64i</v>
      </c>
      <c r="E38" t="str">
        <f t="shared" si="6"/>
        <v>50</v>
      </c>
      <c r="F38" t="str">
        <f t="shared" si="1"/>
        <v>1.02+2.64i</v>
      </c>
      <c r="G38" t="str">
        <f t="shared" si="2"/>
        <v>101.02+2.64i</v>
      </c>
      <c r="H38" t="str">
        <f t="shared" si="3"/>
        <v>0.0107726098975618+0.0258519135801865i</v>
      </c>
      <c r="I38">
        <f t="shared" si="4"/>
        <v>2.8006616356898197E-2</v>
      </c>
      <c r="J38">
        <f t="shared" si="5"/>
        <v>1.0576271748927495</v>
      </c>
    </row>
    <row r="39" spans="1:10">
      <c r="A39">
        <v>27.75</v>
      </c>
      <c r="B39">
        <v>50.98</v>
      </c>
      <c r="C39">
        <v>2.67</v>
      </c>
      <c r="D39" t="str">
        <f t="shared" si="0"/>
        <v>50.98+2.67i</v>
      </c>
      <c r="E39" t="str">
        <f t="shared" si="6"/>
        <v>50</v>
      </c>
      <c r="F39" t="str">
        <f t="shared" si="1"/>
        <v>0.979999999999997+2.67i</v>
      </c>
      <c r="G39" t="str">
        <f t="shared" si="2"/>
        <v>100.98+2.67i</v>
      </c>
      <c r="H39" t="str">
        <f t="shared" si="3"/>
        <v>0.0103967435878868+0.0261659803388824i</v>
      </c>
      <c r="I39">
        <f t="shared" si="4"/>
        <v>2.8155830734095659E-2</v>
      </c>
      <c r="J39">
        <f t="shared" si="5"/>
        <v>1.0579430975140049</v>
      </c>
    </row>
    <row r="40" spans="1:10">
      <c r="A40">
        <v>28.5</v>
      </c>
      <c r="B40">
        <v>51.12</v>
      </c>
      <c r="C40">
        <v>2.84</v>
      </c>
      <c r="D40" t="str">
        <f t="shared" si="0"/>
        <v>51.12+2.84i</v>
      </c>
      <c r="E40" t="str">
        <f t="shared" si="6"/>
        <v>50</v>
      </c>
      <c r="F40" t="str">
        <f t="shared" si="1"/>
        <v>1.12+2.84i</v>
      </c>
      <c r="G40" t="str">
        <f t="shared" si="2"/>
        <v>101.12+2.84i</v>
      </c>
      <c r="H40" t="str">
        <f t="shared" si="3"/>
        <v>0.0118553900395961+0.0277524791563246i</v>
      </c>
      <c r="I40">
        <f t="shared" si="4"/>
        <v>3.0178640995134051E-2</v>
      </c>
      <c r="J40">
        <f t="shared" si="5"/>
        <v>1.0622354637066365</v>
      </c>
    </row>
    <row r="41" spans="1:10">
      <c r="A41">
        <v>29.25</v>
      </c>
      <c r="B41">
        <v>51.14</v>
      </c>
      <c r="C41">
        <v>2.92</v>
      </c>
      <c r="D41" t="str">
        <f t="shared" si="0"/>
        <v>51.14+2.92i</v>
      </c>
      <c r="E41" t="str">
        <f t="shared" si="6"/>
        <v>50</v>
      </c>
      <c r="F41" t="str">
        <f t="shared" si="1"/>
        <v>1.14+2.92i</v>
      </c>
      <c r="G41" t="str">
        <f t="shared" si="2"/>
        <v>101.14+2.92i</v>
      </c>
      <c r="H41" t="str">
        <f t="shared" si="3"/>
        <v>0.0120949506272132+0.0285216802864202i</v>
      </c>
      <c r="I41">
        <f t="shared" si="4"/>
        <v>3.0980220738973049E-2</v>
      </c>
      <c r="J41">
        <f t="shared" si="5"/>
        <v>1.0639413588907309</v>
      </c>
    </row>
    <row r="42" spans="1:10">
      <c r="A42">
        <v>30</v>
      </c>
      <c r="B42">
        <v>51.09</v>
      </c>
      <c r="C42">
        <v>2.84</v>
      </c>
      <c r="D42" t="str">
        <f t="shared" si="0"/>
        <v>51.09+2.84i</v>
      </c>
      <c r="E42" t="str">
        <f t="shared" si="6"/>
        <v>50</v>
      </c>
      <c r="F42" t="str">
        <f t="shared" si="1"/>
        <v>1.09+2.84i</v>
      </c>
      <c r="G42" t="str">
        <f t="shared" si="2"/>
        <v>101.09+2.84i</v>
      </c>
      <c r="H42" t="str">
        <f t="shared" si="3"/>
        <v>0.0115626055115852+0.0277689405514601i</v>
      </c>
      <c r="I42">
        <f t="shared" si="4"/>
        <v>3.0080025026037883E-2</v>
      </c>
      <c r="J42">
        <f t="shared" si="5"/>
        <v>1.0620257872858951</v>
      </c>
    </row>
    <row r="43" spans="1:10">
      <c r="A43">
        <v>30.75</v>
      </c>
      <c r="B43">
        <v>51.21</v>
      </c>
      <c r="C43">
        <v>2.97</v>
      </c>
      <c r="D43" t="str">
        <f t="shared" si="0"/>
        <v>51.21+2.97i</v>
      </c>
      <c r="E43" t="str">
        <f t="shared" si="6"/>
        <v>50</v>
      </c>
      <c r="F43" t="str">
        <f t="shared" si="1"/>
        <v>1.21+2.97i</v>
      </c>
      <c r="G43" t="str">
        <f t="shared" si="2"/>
        <v>101.21+2.97i</v>
      </c>
      <c r="H43" t="str">
        <f t="shared" si="3"/>
        <v>0.0128054380072345+0.0289691517549502i</v>
      </c>
      <c r="I43">
        <f t="shared" si="4"/>
        <v>3.1673190492251646E-2</v>
      </c>
      <c r="J43">
        <f t="shared" si="5"/>
        <v>1.065418390116355</v>
      </c>
    </row>
    <row r="44" spans="1:10">
      <c r="A44">
        <v>31.5</v>
      </c>
      <c r="B44">
        <v>51.36</v>
      </c>
      <c r="C44">
        <v>3.06</v>
      </c>
      <c r="D44" t="str">
        <f t="shared" si="0"/>
        <v>51.36+3.06i</v>
      </c>
      <c r="E44" t="str">
        <f t="shared" si="6"/>
        <v>50</v>
      </c>
      <c r="F44" t="str">
        <f t="shared" si="1"/>
        <v>1.36+3.06i</v>
      </c>
      <c r="G44" t="str">
        <f t="shared" si="2"/>
        <v>101.36+3.06i</v>
      </c>
      <c r="H44" t="str">
        <f t="shared" si="3"/>
        <v>0.0143158755086397+0.0297572358025213i</v>
      </c>
      <c r="I44">
        <f t="shared" si="4"/>
        <v>3.302177121515025E-2</v>
      </c>
      <c r="J44">
        <f t="shared" si="5"/>
        <v>1.0682988928440444</v>
      </c>
    </row>
    <row r="45" spans="1:10">
      <c r="A45">
        <v>32.25</v>
      </c>
      <c r="B45">
        <v>51.32</v>
      </c>
      <c r="C45">
        <v>3.14</v>
      </c>
      <c r="D45" t="str">
        <f t="shared" si="0"/>
        <v>51.32+3.14i</v>
      </c>
      <c r="E45" t="str">
        <f t="shared" si="6"/>
        <v>50</v>
      </c>
      <c r="F45" t="str">
        <f t="shared" si="1"/>
        <v>1.32+3.14i</v>
      </c>
      <c r="G45" t="str">
        <f t="shared" si="2"/>
        <v>101.32+3.14i</v>
      </c>
      <c r="H45" t="str">
        <f t="shared" si="3"/>
        <v>0.0139750449657353+0.0305578203593327i</v>
      </c>
      <c r="I45">
        <f t="shared" si="4"/>
        <v>3.360181939877023E-2</v>
      </c>
      <c r="J45">
        <f t="shared" si="5"/>
        <v>1.0695403200735858</v>
      </c>
    </row>
    <row r="46" spans="1:10">
      <c r="A46">
        <v>33</v>
      </c>
      <c r="B46">
        <v>51.41</v>
      </c>
      <c r="C46">
        <v>3.16</v>
      </c>
      <c r="D46" t="str">
        <f t="shared" si="0"/>
        <v>51.41+3.16i</v>
      </c>
      <c r="E46" t="str">
        <f t="shared" si="6"/>
        <v>50</v>
      </c>
      <c r="F46" t="str">
        <f t="shared" si="1"/>
        <v>1.41+3.16i</v>
      </c>
      <c r="G46" t="str">
        <f t="shared" si="2"/>
        <v>101.41+3.16i</v>
      </c>
      <c r="H46" t="str">
        <f t="shared" si="3"/>
        <v>0.0148605100865956+0.0306975721144498i</v>
      </c>
      <c r="I46">
        <f t="shared" si="4"/>
        <v>3.4105361657013042E-2</v>
      </c>
      <c r="J46">
        <f t="shared" si="5"/>
        <v>1.0706192172585647</v>
      </c>
    </row>
    <row r="47" spans="1:10">
      <c r="A47">
        <v>33.75</v>
      </c>
      <c r="B47">
        <v>51.48</v>
      </c>
      <c r="C47">
        <v>3.27</v>
      </c>
      <c r="D47" t="str">
        <f t="shared" si="0"/>
        <v>51.48+3.27i</v>
      </c>
      <c r="E47" t="str">
        <f t="shared" si="6"/>
        <v>50</v>
      </c>
      <c r="F47" t="str">
        <f t="shared" si="1"/>
        <v>1.48+3.27i</v>
      </c>
      <c r="G47" t="str">
        <f t="shared" si="2"/>
        <v>101.48+3.27i</v>
      </c>
      <c r="H47" t="str">
        <f t="shared" si="3"/>
        <v>0.0156062781310174+0.0317202155154865i</v>
      </c>
      <c r="I47">
        <f t="shared" si="4"/>
        <v>3.5351492039963205E-2</v>
      </c>
      <c r="J47">
        <f t="shared" si="5"/>
        <v>1.0732940376691646</v>
      </c>
    </row>
    <row r="48" spans="1:10">
      <c r="A48">
        <v>34.5</v>
      </c>
      <c r="B48">
        <v>51.51</v>
      </c>
      <c r="C48">
        <v>3.32</v>
      </c>
      <c r="D48" t="str">
        <f t="shared" si="0"/>
        <v>51.51+3.32i</v>
      </c>
      <c r="E48" t="str">
        <f t="shared" si="6"/>
        <v>50</v>
      </c>
      <c r="F48" t="str">
        <f t="shared" si="1"/>
        <v>1.51+3.32i</v>
      </c>
      <c r="G48" t="str">
        <f t="shared" si="2"/>
        <v>101.51+3.32i</v>
      </c>
      <c r="H48" t="str">
        <f t="shared" si="3"/>
        <v>0.0159280350721658+0.0321851928239623i</v>
      </c>
      <c r="I48">
        <f t="shared" si="4"/>
        <v>3.5910847085188317E-2</v>
      </c>
      <c r="J48">
        <f t="shared" si="5"/>
        <v>1.0744969424800934</v>
      </c>
    </row>
    <row r="49" spans="1:10">
      <c r="A49">
        <v>35.25</v>
      </c>
      <c r="B49">
        <v>51.56</v>
      </c>
      <c r="C49">
        <v>3.34</v>
      </c>
      <c r="D49" t="str">
        <f t="shared" si="0"/>
        <v>51.56+3.34i</v>
      </c>
      <c r="E49" t="str">
        <f t="shared" si="6"/>
        <v>50</v>
      </c>
      <c r="F49" t="str">
        <f t="shared" si="1"/>
        <v>1.56+3.34i</v>
      </c>
      <c r="G49" t="str">
        <f t="shared" si="2"/>
        <v>101.56+3.34i</v>
      </c>
      <c r="H49" t="str">
        <f t="shared" si="3"/>
        <v>0.0164241668649766+0.0323468223973117i</v>
      </c>
      <c r="I49">
        <f t="shared" si="4"/>
        <v>3.6277681519245701E-2</v>
      </c>
      <c r="J49">
        <f t="shared" si="5"/>
        <v>1.0752865858215985</v>
      </c>
    </row>
    <row r="50" spans="1:10">
      <c r="A50">
        <v>36</v>
      </c>
      <c r="B50">
        <v>51.62</v>
      </c>
      <c r="C50">
        <v>3.38</v>
      </c>
      <c r="D50" t="str">
        <f t="shared" si="0"/>
        <v>51.62+3.38i</v>
      </c>
      <c r="E50" t="str">
        <f t="shared" si="6"/>
        <v>50</v>
      </c>
      <c r="F50" t="str">
        <f t="shared" si="1"/>
        <v>1.62+3.38i</v>
      </c>
      <c r="G50" t="str">
        <f t="shared" si="2"/>
        <v>101.62+3.38i</v>
      </c>
      <c r="H50" t="str">
        <f t="shared" si="3"/>
        <v>0.0170292096125528+0.0326947576413065i</v>
      </c>
      <c r="I50">
        <f t="shared" si="4"/>
        <v>3.6863819081207942E-2</v>
      </c>
      <c r="J50">
        <f t="shared" si="5"/>
        <v>1.0765495468066444</v>
      </c>
    </row>
    <row r="51" spans="1:10">
      <c r="A51">
        <v>36.75</v>
      </c>
      <c r="B51">
        <v>51.6</v>
      </c>
      <c r="C51">
        <v>3.48</v>
      </c>
      <c r="D51" t="str">
        <f t="shared" si="0"/>
        <v>51.6+3.48i</v>
      </c>
      <c r="E51" t="str">
        <f t="shared" si="6"/>
        <v>50</v>
      </c>
      <c r="F51" t="str">
        <f t="shared" si="1"/>
        <v>1.6+3.48i</v>
      </c>
      <c r="G51" t="str">
        <f t="shared" si="2"/>
        <v>101.6+3.48i</v>
      </c>
      <c r="H51" t="str">
        <f t="shared" si="3"/>
        <v>0.0169014001646342+0.0336730622778255i</v>
      </c>
      <c r="I51">
        <f t="shared" si="4"/>
        <v>3.7676683116901519E-2</v>
      </c>
      <c r="J51">
        <f t="shared" si="5"/>
        <v>1.0783035856159733</v>
      </c>
    </row>
    <row r="52" spans="1:10">
      <c r="A52">
        <v>37.5</v>
      </c>
      <c r="B52">
        <v>51.56</v>
      </c>
      <c r="C52">
        <v>3.53</v>
      </c>
      <c r="D52" t="str">
        <f t="shared" si="0"/>
        <v>51.56+3.53i</v>
      </c>
      <c r="E52" t="str">
        <f t="shared" si="6"/>
        <v>50</v>
      </c>
      <c r="F52" t="str">
        <f t="shared" si="1"/>
        <v>1.56+3.53i</v>
      </c>
      <c r="G52" t="str">
        <f t="shared" si="2"/>
        <v>101.56+3.53i</v>
      </c>
      <c r="H52" t="str">
        <f t="shared" si="3"/>
        <v>0.0165484889963774+0.0341825899354351i</v>
      </c>
      <c r="I52">
        <f t="shared" si="4"/>
        <v>3.7977650569214157E-2</v>
      </c>
      <c r="J52">
        <f t="shared" si="5"/>
        <v>1.0789537802145346</v>
      </c>
    </row>
    <row r="53" spans="1:10">
      <c r="A53">
        <v>38.25</v>
      </c>
      <c r="B53">
        <v>51.51</v>
      </c>
      <c r="C53">
        <v>3.82</v>
      </c>
      <c r="D53" t="str">
        <f t="shared" si="0"/>
        <v>51.51+3.82i</v>
      </c>
      <c r="E53" t="str">
        <f t="shared" si="6"/>
        <v>50</v>
      </c>
      <c r="F53" t="str">
        <f t="shared" si="1"/>
        <v>1.51+3.82i</v>
      </c>
      <c r="G53" t="str">
        <f t="shared" si="2"/>
        <v>101.51+3.82i</v>
      </c>
      <c r="H53" t="str">
        <f t="shared" si="3"/>
        <v>0.0162684925121422+0.0370195484051189i</v>
      </c>
      <c r="I53">
        <f t="shared" si="4"/>
        <v>4.0436503468234845E-2</v>
      </c>
      <c r="J53">
        <f t="shared" si="5"/>
        <v>1.0842810373975</v>
      </c>
    </row>
    <row r="54" spans="1:10">
      <c r="A54">
        <v>39</v>
      </c>
      <c r="B54">
        <v>51.72</v>
      </c>
      <c r="C54">
        <v>4.04</v>
      </c>
      <c r="D54" t="str">
        <f t="shared" si="0"/>
        <v>51.72+4.04i</v>
      </c>
      <c r="E54" t="str">
        <f t="shared" si="6"/>
        <v>50</v>
      </c>
      <c r="F54" t="str">
        <f t="shared" si="1"/>
        <v>1.72+4.04i</v>
      </c>
      <c r="G54" t="str">
        <f t="shared" si="2"/>
        <v>101.72+4.04i</v>
      </c>
      <c r="H54" t="str">
        <f t="shared" si="3"/>
        <v>0.0184574767834122+0.0389837966358141i</v>
      </c>
      <c r="I54">
        <f t="shared" si="4"/>
        <v>4.3132526582066934E-2</v>
      </c>
      <c r="J54">
        <f t="shared" si="5"/>
        <v>1.0901536059701089</v>
      </c>
    </row>
    <row r="55" spans="1:10">
      <c r="A55">
        <v>39.75</v>
      </c>
      <c r="B55">
        <v>51.95</v>
      </c>
      <c r="C55">
        <v>4.16</v>
      </c>
      <c r="D55" t="str">
        <f t="shared" si="0"/>
        <v>51.95+4.16i</v>
      </c>
      <c r="E55" t="str">
        <f t="shared" si="6"/>
        <v>50</v>
      </c>
      <c r="F55" t="str">
        <f t="shared" si="1"/>
        <v>1.95+4.16i</v>
      </c>
      <c r="G55" t="str">
        <f t="shared" si="2"/>
        <v>101.95+4.16i</v>
      </c>
      <c r="H55" t="str">
        <f t="shared" si="3"/>
        <v>0.0207574542425508+0.0399573221221284i</v>
      </c>
      <c r="I55">
        <f t="shared" si="4"/>
        <v>4.5027319460557741E-2</v>
      </c>
      <c r="J55">
        <f t="shared" si="5"/>
        <v>1.0943007488656593</v>
      </c>
    </row>
    <row r="56" spans="1:10">
      <c r="A56">
        <v>40.5</v>
      </c>
      <c r="B56">
        <v>52.08</v>
      </c>
      <c r="C56">
        <v>4.2</v>
      </c>
      <c r="D56" t="str">
        <f t="shared" si="0"/>
        <v>52.08+4.2i</v>
      </c>
      <c r="E56" t="str">
        <f t="shared" si="6"/>
        <v>50</v>
      </c>
      <c r="F56" t="str">
        <f t="shared" si="1"/>
        <v>2.08+4.2i</v>
      </c>
      <c r="G56" t="str">
        <f t="shared" si="2"/>
        <v>102.08+4.2i</v>
      </c>
      <c r="H56" t="str">
        <f t="shared" si="3"/>
        <v>0.0220317244937673+0.0402377229342298i</v>
      </c>
      <c r="I56">
        <f t="shared" si="4"/>
        <v>4.5874516140239657E-2</v>
      </c>
      <c r="J56">
        <f t="shared" si="5"/>
        <v>1.0961603414147616</v>
      </c>
    </row>
    <row r="57" spans="1:10">
      <c r="A57">
        <v>41.25</v>
      </c>
      <c r="B57">
        <v>52.25</v>
      </c>
      <c r="C57">
        <v>4.25</v>
      </c>
      <c r="D57" t="str">
        <f t="shared" si="0"/>
        <v>52.25+4.25i</v>
      </c>
      <c r="E57" t="str">
        <f t="shared" si="6"/>
        <v>50</v>
      </c>
      <c r="F57" t="str">
        <f t="shared" si="1"/>
        <v>2.25+4.25i</v>
      </c>
      <c r="G57" t="str">
        <f t="shared" si="2"/>
        <v>102.25+4.25i</v>
      </c>
      <c r="H57" t="str">
        <f t="shared" si="3"/>
        <v>0.0236915915736707+0.0405800560959599i</v>
      </c>
      <c r="I57">
        <f t="shared" si="4"/>
        <v>4.6989705936990887E-2</v>
      </c>
      <c r="J57">
        <f t="shared" si="5"/>
        <v>1.0986132179887746</v>
      </c>
    </row>
    <row r="58" spans="1:10">
      <c r="A58">
        <v>42</v>
      </c>
      <c r="B58">
        <v>52.37</v>
      </c>
      <c r="C58">
        <v>4.3</v>
      </c>
      <c r="D58" t="str">
        <f t="shared" si="0"/>
        <v>52.37+4.3i</v>
      </c>
      <c r="E58" t="str">
        <f t="shared" si="6"/>
        <v>50</v>
      </c>
      <c r="F58" t="str">
        <f t="shared" si="1"/>
        <v>2.37+4.3i</v>
      </c>
      <c r="G58" t="str">
        <f t="shared" si="2"/>
        <v>102.37+4.3i</v>
      </c>
      <c r="H58" t="str">
        <f t="shared" si="3"/>
        <v>0.0248718080780831+0.0409597658031087i</v>
      </c>
      <c r="I58">
        <f t="shared" si="4"/>
        <v>4.7919821073523557E-2</v>
      </c>
      <c r="J58">
        <f t="shared" si="5"/>
        <v>1.1006634149816161</v>
      </c>
    </row>
    <row r="59" spans="1:10">
      <c r="A59">
        <v>42.75</v>
      </c>
      <c r="B59">
        <v>52.44</v>
      </c>
      <c r="C59">
        <v>4.3600000000000003</v>
      </c>
      <c r="D59" t="str">
        <f t="shared" si="0"/>
        <v>52.44+4.36i</v>
      </c>
      <c r="E59" t="str">
        <f t="shared" si="6"/>
        <v>50</v>
      </c>
      <c r="F59" t="str">
        <f t="shared" si="1"/>
        <v>2.44+4.36i</v>
      </c>
      <c r="G59" t="str">
        <f t="shared" si="2"/>
        <v>102.44+4.36i</v>
      </c>
      <c r="H59" t="str">
        <f t="shared" si="3"/>
        <v>0.0255839571473055+0.041472607837151i</v>
      </c>
      <c r="I59">
        <f t="shared" si="4"/>
        <v>4.8729006393823417E-2</v>
      </c>
      <c r="J59">
        <f t="shared" si="5"/>
        <v>1.1024503148342544</v>
      </c>
    </row>
    <row r="60" spans="1:10">
      <c r="A60">
        <v>43.5</v>
      </c>
      <c r="B60">
        <v>52.49</v>
      </c>
      <c r="C60">
        <v>4.45</v>
      </c>
      <c r="D60" t="str">
        <f t="shared" si="0"/>
        <v>52.49+4.45i</v>
      </c>
      <c r="E60" t="str">
        <f t="shared" si="6"/>
        <v>50</v>
      </c>
      <c r="F60" t="str">
        <f t="shared" si="1"/>
        <v>2.49+4.45i</v>
      </c>
      <c r="G60" t="str">
        <f t="shared" si="2"/>
        <v>102.49+4.45i</v>
      </c>
      <c r="H60" t="str">
        <f t="shared" si="3"/>
        <v>0.0261309893633056+0.0422842921000419i</v>
      </c>
      <c r="I60">
        <f t="shared" si="4"/>
        <v>4.9707041387582675E-2</v>
      </c>
      <c r="J60">
        <f t="shared" si="5"/>
        <v>1.1046141422749529</v>
      </c>
    </row>
    <row r="61" spans="1:10">
      <c r="A61">
        <v>44.25</v>
      </c>
      <c r="B61">
        <v>52.68</v>
      </c>
      <c r="C61">
        <v>4.5</v>
      </c>
      <c r="D61" t="str">
        <f t="shared" si="0"/>
        <v>52.68+4.5i</v>
      </c>
      <c r="E61" t="str">
        <f t="shared" si="6"/>
        <v>50</v>
      </c>
      <c r="F61" t="str">
        <f t="shared" si="1"/>
        <v>2.68+4.5i</v>
      </c>
      <c r="G61" t="str">
        <f t="shared" si="2"/>
        <v>102.68+4.5i</v>
      </c>
      <c r="H61" t="str">
        <f t="shared" si="3"/>
        <v>0.0279674625456021+0.042599789818317i</v>
      </c>
      <c r="I61">
        <f t="shared" si="4"/>
        <v>5.0959994640938117E-2</v>
      </c>
      <c r="J61">
        <f t="shared" si="5"/>
        <v>1.1073927218097783</v>
      </c>
    </row>
    <row r="62" spans="1:10">
      <c r="A62">
        <v>45</v>
      </c>
      <c r="B62">
        <v>52.78</v>
      </c>
      <c r="C62">
        <v>4.58</v>
      </c>
      <c r="D62" t="str">
        <f t="shared" si="0"/>
        <v>52.78+4.58i</v>
      </c>
      <c r="E62" t="str">
        <f t="shared" si="6"/>
        <v>50</v>
      </c>
      <c r="F62" t="str">
        <f t="shared" si="1"/>
        <v>2.78+4.58i</v>
      </c>
      <c r="G62" t="str">
        <f t="shared" si="2"/>
        <v>102.78+4.58i</v>
      </c>
      <c r="H62" t="str">
        <f t="shared" si="3"/>
        <v>0.0289762261485082+0.0432699833064782i</v>
      </c>
      <c r="I62">
        <f t="shared" si="4"/>
        <v>5.2076032271596809E-2</v>
      </c>
      <c r="J62">
        <f t="shared" si="5"/>
        <v>1.1098738591796373</v>
      </c>
    </row>
    <row r="63" spans="1:10">
      <c r="A63">
        <v>45.75</v>
      </c>
      <c r="B63">
        <v>52.92</v>
      </c>
      <c r="C63">
        <v>4.63</v>
      </c>
      <c r="D63" t="str">
        <f t="shared" si="0"/>
        <v>52.92+4.63i</v>
      </c>
      <c r="E63" t="str">
        <f t="shared" si="6"/>
        <v>50</v>
      </c>
      <c r="F63" t="str">
        <f t="shared" si="1"/>
        <v>2.92+4.63i</v>
      </c>
      <c r="G63" t="str">
        <f t="shared" si="2"/>
        <v>102.92+4.63i</v>
      </c>
      <c r="H63" t="str">
        <f t="shared" si="3"/>
        <v>0.0303339375594035+0.0436217826379709i</v>
      </c>
      <c r="I63">
        <f t="shared" si="4"/>
        <v>5.3131983666828871E-2</v>
      </c>
      <c r="J63">
        <f t="shared" si="5"/>
        <v>1.1122267998291613</v>
      </c>
    </row>
    <row r="64" spans="1:10">
      <c r="A64">
        <v>46.5</v>
      </c>
      <c r="B64">
        <v>53.02</v>
      </c>
      <c r="C64">
        <v>4.68</v>
      </c>
      <c r="D64" t="str">
        <f t="shared" si="0"/>
        <v>53.02+4.68i</v>
      </c>
      <c r="E64" t="str">
        <f t="shared" si="6"/>
        <v>50</v>
      </c>
      <c r="F64" t="str">
        <f t="shared" si="1"/>
        <v>3.02+4.68i</v>
      </c>
      <c r="G64" t="str">
        <f t="shared" si="2"/>
        <v>103.02+4.68i</v>
      </c>
      <c r="H64" t="str">
        <f t="shared" si="3"/>
        <v>0.0313137833611415+0.044005547407007i</v>
      </c>
      <c r="I64">
        <f t="shared" si="4"/>
        <v>5.4009640167092796E-2</v>
      </c>
      <c r="J64">
        <f t="shared" si="5"/>
        <v>1.1141864493769951</v>
      </c>
    </row>
    <row r="65" spans="1:10">
      <c r="A65">
        <v>47.25</v>
      </c>
      <c r="B65">
        <v>53.15</v>
      </c>
      <c r="C65">
        <v>4.7300000000000004</v>
      </c>
      <c r="D65" t="str">
        <f t="shared" si="0"/>
        <v>53.15+4.73i</v>
      </c>
      <c r="E65" t="str">
        <f t="shared" si="6"/>
        <v>50</v>
      </c>
      <c r="F65" t="str">
        <f t="shared" si="1"/>
        <v>3.15+4.73i</v>
      </c>
      <c r="G65" t="str">
        <f t="shared" si="2"/>
        <v>103.15+4.73i</v>
      </c>
      <c r="H65" t="str">
        <f t="shared" si="3"/>
        <v>0.0325722920788707+0.0443619297960925i</v>
      </c>
      <c r="I65">
        <f t="shared" si="4"/>
        <v>5.5035761342101031E-2</v>
      </c>
      <c r="J65">
        <f t="shared" si="5"/>
        <v>1.1164822097823861</v>
      </c>
    </row>
    <row r="66" spans="1:10">
      <c r="A66">
        <v>48</v>
      </c>
      <c r="B66">
        <v>53.25</v>
      </c>
      <c r="C66">
        <v>4.79</v>
      </c>
      <c r="D66" t="str">
        <f t="shared" si="0"/>
        <v>53.25+4.79i</v>
      </c>
      <c r="E66" t="str">
        <f t="shared" si="6"/>
        <v>50</v>
      </c>
      <c r="F66" t="str">
        <f t="shared" si="1"/>
        <v>3.25+4.79i</v>
      </c>
      <c r="G66" t="str">
        <f t="shared" si="2"/>
        <v>103.25+4.79i</v>
      </c>
      <c r="H66" t="str">
        <f t="shared" si="3"/>
        <v>0.0335570158210039+0.0448354662878198i</v>
      </c>
      <c r="I66">
        <f t="shared" si="4"/>
        <v>5.6002610189680731E-2</v>
      </c>
      <c r="J66">
        <f t="shared" si="5"/>
        <v>1.1186499259302687</v>
      </c>
    </row>
    <row r="67" spans="1:10">
      <c r="A67">
        <v>48.75</v>
      </c>
      <c r="B67">
        <v>53.34</v>
      </c>
      <c r="C67">
        <v>4.8499999999999996</v>
      </c>
      <c r="D67" t="str">
        <f t="shared" ref="D67:D130" si="7">COMPLEX(B67,C67)</f>
        <v>53.34+4.85i</v>
      </c>
      <c r="E67" t="str">
        <f t="shared" si="6"/>
        <v>50</v>
      </c>
      <c r="F67" t="str">
        <f t="shared" ref="F67:F130" si="8">IMSUB(D67,E67)</f>
        <v>3.34+4.85i</v>
      </c>
      <c r="G67" t="str">
        <f t="shared" ref="G67:G130" si="9">IMSUM(D67,E67)</f>
        <v>103.34+4.85i</v>
      </c>
      <c r="H67" t="str">
        <f t="shared" ref="H67:H130" si="10">IMDIV(F67,G67)</f>
        <v>0.0344472753973606+0.0453157607346894i</v>
      </c>
      <c r="I67">
        <f t="shared" ref="I67:I130" si="11">IMABS(H67)</f>
        <v>5.6922165746440316E-2</v>
      </c>
      <c r="J67">
        <f t="shared" ref="J67:J130" si="12">(1+I67)/(1-I67)</f>
        <v>1.1207157324220092</v>
      </c>
    </row>
    <row r="68" spans="1:10">
      <c r="A68">
        <v>49.5</v>
      </c>
      <c r="B68">
        <v>53.53</v>
      </c>
      <c r="C68">
        <v>4.9000000000000004</v>
      </c>
      <c r="D68" t="str">
        <f t="shared" si="7"/>
        <v>53.53+4.9i</v>
      </c>
      <c r="E68" t="str">
        <f t="shared" ref="E68:E131" si="13">COMPLEX(50,0)</f>
        <v>50</v>
      </c>
      <c r="F68" t="str">
        <f t="shared" si="8"/>
        <v>3.53+4.9i</v>
      </c>
      <c r="G68" t="str">
        <f t="shared" si="9"/>
        <v>103.53+4.9i</v>
      </c>
      <c r="H68" t="str">
        <f t="shared" si="10"/>
        <v>0.0362552436609347+0.0456133420850132i</v>
      </c>
      <c r="I68">
        <f t="shared" si="11"/>
        <v>5.8266797312690716E-2</v>
      </c>
      <c r="J68">
        <f t="shared" si="12"/>
        <v>1.1237437464165474</v>
      </c>
    </row>
    <row r="69" spans="1:10">
      <c r="A69">
        <v>50.25</v>
      </c>
      <c r="B69">
        <v>53.62</v>
      </c>
      <c r="C69">
        <v>4.99</v>
      </c>
      <c r="D69" t="str">
        <f t="shared" si="7"/>
        <v>53.62+4.99i</v>
      </c>
      <c r="E69" t="str">
        <f t="shared" si="13"/>
        <v>50</v>
      </c>
      <c r="F69" t="str">
        <f t="shared" si="8"/>
        <v>3.62+4.99i</v>
      </c>
      <c r="G69" t="str">
        <f t="shared" si="9"/>
        <v>103.62+4.99i</v>
      </c>
      <c r="H69" t="str">
        <f t="shared" si="10"/>
        <v>0.0371682152706775+0.0463668269233673i</v>
      </c>
      <c r="I69">
        <f t="shared" si="11"/>
        <v>5.9425237612894088E-2</v>
      </c>
      <c r="J69">
        <f t="shared" si="12"/>
        <v>1.1263594133911852</v>
      </c>
    </row>
    <row r="70" spans="1:10">
      <c r="A70">
        <v>51</v>
      </c>
      <c r="B70">
        <v>53.75</v>
      </c>
      <c r="C70">
        <v>5.07</v>
      </c>
      <c r="D70" t="str">
        <f t="shared" si="7"/>
        <v>53.75+5.07i</v>
      </c>
      <c r="E70" t="str">
        <f t="shared" si="13"/>
        <v>50</v>
      </c>
      <c r="F70" t="str">
        <f t="shared" si="8"/>
        <v>3.75+5.07i</v>
      </c>
      <c r="G70" t="str">
        <f t="shared" si="9"/>
        <v>103.75+5.07i</v>
      </c>
      <c r="H70" t="str">
        <f t="shared" si="10"/>
        <v>0.038440810132756+0.0469889647482114i</v>
      </c>
      <c r="I70">
        <f t="shared" si="11"/>
        <v>6.0709626022330668E-2</v>
      </c>
      <c r="J70">
        <f t="shared" si="12"/>
        <v>1.1292670034831509</v>
      </c>
    </row>
    <row r="71" spans="1:10">
      <c r="A71">
        <v>51.75</v>
      </c>
      <c r="B71">
        <v>53.9</v>
      </c>
      <c r="C71">
        <v>5.13</v>
      </c>
      <c r="D71" t="str">
        <f t="shared" si="7"/>
        <v>53.9+5.13i</v>
      </c>
      <c r="E71" t="str">
        <f t="shared" si="13"/>
        <v>50</v>
      </c>
      <c r="F71" t="str">
        <f t="shared" si="8"/>
        <v>3.9+5.13i</v>
      </c>
      <c r="G71" t="str">
        <f t="shared" si="9"/>
        <v>103.9+5.13i</v>
      </c>
      <c r="H71" t="str">
        <f t="shared" si="10"/>
        <v>0.0398767109288431+0.0474055098453805i</v>
      </c>
      <c r="I71">
        <f t="shared" si="11"/>
        <v>6.1947029292799688E-2</v>
      </c>
      <c r="J71">
        <f t="shared" si="12"/>
        <v>1.1320757595300779</v>
      </c>
    </row>
    <row r="72" spans="1:10">
      <c r="A72">
        <v>52.5</v>
      </c>
      <c r="B72">
        <v>54</v>
      </c>
      <c r="C72">
        <v>5.22</v>
      </c>
      <c r="D72" t="str">
        <f t="shared" si="7"/>
        <v>54+5.22i</v>
      </c>
      <c r="E72" t="str">
        <f t="shared" si="13"/>
        <v>50</v>
      </c>
      <c r="F72" t="str">
        <f t="shared" si="8"/>
        <v>4+5.22i</v>
      </c>
      <c r="G72" t="str">
        <f t="shared" si="9"/>
        <v>104+5.22i</v>
      </c>
      <c r="H72" t="str">
        <f t="shared" si="10"/>
        <v>0.0408778240291904+0.0481405553708426i</v>
      </c>
      <c r="I72">
        <f t="shared" si="11"/>
        <v>6.31546480377701E-2</v>
      </c>
      <c r="J72">
        <f t="shared" si="12"/>
        <v>1.1348240622755765</v>
      </c>
    </row>
    <row r="73" spans="1:10">
      <c r="A73">
        <v>53.25</v>
      </c>
      <c r="B73">
        <v>54.12</v>
      </c>
      <c r="C73">
        <v>5.24</v>
      </c>
      <c r="D73" t="str">
        <f t="shared" si="7"/>
        <v>54.12+5.24i</v>
      </c>
      <c r="E73" t="str">
        <f t="shared" si="13"/>
        <v>50</v>
      </c>
      <c r="F73" t="str">
        <f t="shared" si="8"/>
        <v>4.12+5.24i</v>
      </c>
      <c r="G73" t="str">
        <f t="shared" si="9"/>
        <v>104.12+5.24i</v>
      </c>
      <c r="H73" t="str">
        <f t="shared" si="10"/>
        <v>0.0419961223477315+0.0482130264972905i</v>
      </c>
      <c r="I73">
        <f t="shared" si="11"/>
        <v>6.3938800553920858E-2</v>
      </c>
      <c r="J73">
        <f t="shared" si="12"/>
        <v>1.1366124364341927</v>
      </c>
    </row>
    <row r="74" spans="1:10">
      <c r="A74">
        <v>54</v>
      </c>
      <c r="B74">
        <v>54.3</v>
      </c>
      <c r="C74">
        <v>5.3</v>
      </c>
      <c r="D74" t="str">
        <f t="shared" si="7"/>
        <v>54.3+5.3i</v>
      </c>
      <c r="E74" t="str">
        <f t="shared" si="13"/>
        <v>50</v>
      </c>
      <c r="F74" t="str">
        <f t="shared" si="8"/>
        <v>4.3+5.3i</v>
      </c>
      <c r="G74" t="str">
        <f t="shared" si="9"/>
        <v>104.3+5.3i</v>
      </c>
      <c r="H74" t="str">
        <f t="shared" si="10"/>
        <v>0.0436965574909825+0.0485945181715992i</v>
      </c>
      <c r="I74">
        <f t="shared" si="11"/>
        <v>6.5351483019841436E-2</v>
      </c>
      <c r="J74">
        <f t="shared" si="12"/>
        <v>1.1398418375091237</v>
      </c>
    </row>
    <row r="75" spans="1:10">
      <c r="A75">
        <v>54.75</v>
      </c>
      <c r="B75">
        <v>54.4</v>
      </c>
      <c r="C75">
        <v>5.34</v>
      </c>
      <c r="D75" t="str">
        <f t="shared" si="7"/>
        <v>54.4+5.34i</v>
      </c>
      <c r="E75" t="str">
        <f t="shared" si="13"/>
        <v>50</v>
      </c>
      <c r="F75" t="str">
        <f t="shared" si="8"/>
        <v>4.4+5.34i</v>
      </c>
      <c r="G75" t="str">
        <f t="shared" si="9"/>
        <v>104.4+5.34i</v>
      </c>
      <c r="H75" t="str">
        <f t="shared" si="10"/>
        <v>0.0446450543415776+0.0488658564158618i</v>
      </c>
      <c r="I75">
        <f t="shared" si="11"/>
        <v>6.6189521832522996E-2</v>
      </c>
      <c r="J75">
        <f t="shared" si="12"/>
        <v>1.1417622170237676</v>
      </c>
    </row>
    <row r="76" spans="1:10">
      <c r="A76">
        <v>55.5</v>
      </c>
      <c r="B76">
        <v>54.6</v>
      </c>
      <c r="C76">
        <v>5.4</v>
      </c>
      <c r="D76" t="str">
        <f t="shared" si="7"/>
        <v>54.6+5.4i</v>
      </c>
      <c r="E76" t="str">
        <f t="shared" si="13"/>
        <v>50</v>
      </c>
      <c r="F76" t="str">
        <f t="shared" si="8"/>
        <v>4.6+5.4i</v>
      </c>
      <c r="G76" t="str">
        <f t="shared" si="9"/>
        <v>104.6+5.4i</v>
      </c>
      <c r="H76" t="str">
        <f t="shared" si="10"/>
        <v>0.0465182419473634+0.0492237236470768i</v>
      </c>
      <c r="I76">
        <f t="shared" si="11"/>
        <v>6.7726817462193126E-2</v>
      </c>
      <c r="J76">
        <f t="shared" si="12"/>
        <v>1.1452939304289096</v>
      </c>
    </row>
    <row r="77" spans="1:10">
      <c r="A77">
        <v>56.25</v>
      </c>
      <c r="B77">
        <v>54.76</v>
      </c>
      <c r="C77">
        <v>5.45</v>
      </c>
      <c r="D77" t="str">
        <f t="shared" si="7"/>
        <v>54.76+5.45i</v>
      </c>
      <c r="E77" t="str">
        <f t="shared" si="13"/>
        <v>50</v>
      </c>
      <c r="F77" t="str">
        <f t="shared" si="8"/>
        <v>4.76+5.45i</v>
      </c>
      <c r="G77" t="str">
        <f t="shared" si="9"/>
        <v>104.76+5.45i</v>
      </c>
      <c r="H77" t="str">
        <f t="shared" si="10"/>
        <v>0.048013705040423+0.0495258238595809i</v>
      </c>
      <c r="I77">
        <f t="shared" si="11"/>
        <v>6.8979149753233215E-2</v>
      </c>
      <c r="J77">
        <f t="shared" si="12"/>
        <v>1.1481796024975173</v>
      </c>
    </row>
    <row r="78" spans="1:10">
      <c r="A78">
        <v>57</v>
      </c>
      <c r="B78">
        <v>54.82</v>
      </c>
      <c r="C78">
        <v>5.56</v>
      </c>
      <c r="D78" t="str">
        <f t="shared" si="7"/>
        <v>54.82+5.56i</v>
      </c>
      <c r="E78" t="str">
        <f t="shared" si="13"/>
        <v>50</v>
      </c>
      <c r="F78" t="str">
        <f t="shared" si="8"/>
        <v>4.82+5.56i</v>
      </c>
      <c r="G78" t="str">
        <f t="shared" si="9"/>
        <v>104.82+5.56i</v>
      </c>
      <c r="H78" t="str">
        <f t="shared" si="10"/>
        <v>0.0486602736975894+0.0504622102484393i</v>
      </c>
      <c r="I78">
        <f t="shared" si="11"/>
        <v>7.0101761029820089E-2</v>
      </c>
      <c r="J78">
        <f t="shared" si="12"/>
        <v>1.1507729729813332</v>
      </c>
    </row>
    <row r="79" spans="1:10">
      <c r="A79">
        <v>57.75</v>
      </c>
      <c r="B79">
        <v>55.03</v>
      </c>
      <c r="C79">
        <v>5.61</v>
      </c>
      <c r="D79" t="str">
        <f t="shared" si="7"/>
        <v>55.03+5.61i</v>
      </c>
      <c r="E79" t="str">
        <f t="shared" si="13"/>
        <v>50</v>
      </c>
      <c r="F79" t="str">
        <f t="shared" si="8"/>
        <v>5.03+5.61i</v>
      </c>
      <c r="G79" t="str">
        <f t="shared" si="9"/>
        <v>105.03+5.61i</v>
      </c>
      <c r="H79" t="str">
        <f t="shared" si="10"/>
        <v>0.0505997004548498+0.0507106129719917i</v>
      </c>
      <c r="I79">
        <f t="shared" si="11"/>
        <v>7.1637252558397715E-2</v>
      </c>
      <c r="J79">
        <f t="shared" si="12"/>
        <v>1.1543303040881743</v>
      </c>
    </row>
    <row r="80" spans="1:10">
      <c r="A80">
        <v>58.5</v>
      </c>
      <c r="B80">
        <v>55.17</v>
      </c>
      <c r="C80">
        <v>5.66</v>
      </c>
      <c r="D80" t="str">
        <f t="shared" si="7"/>
        <v>55.17+5.66i</v>
      </c>
      <c r="E80" t="str">
        <f t="shared" si="13"/>
        <v>50</v>
      </c>
      <c r="F80" t="str">
        <f t="shared" si="8"/>
        <v>5.17+5.66i</v>
      </c>
      <c r="G80" t="str">
        <f t="shared" si="9"/>
        <v>105.17+5.66i</v>
      </c>
      <c r="H80" t="str">
        <f t="shared" si="10"/>
        <v>0.0519045094665085+0.0510242509881103i</v>
      </c>
      <c r="I80">
        <f t="shared" si="11"/>
        <v>7.2784286022853487E-2</v>
      </c>
      <c r="J80">
        <f t="shared" si="12"/>
        <v>1.1569953677999194</v>
      </c>
    </row>
    <row r="81" spans="1:10">
      <c r="A81">
        <v>59.25</v>
      </c>
      <c r="B81">
        <v>55.36</v>
      </c>
      <c r="C81">
        <v>5.67</v>
      </c>
      <c r="D81" t="str">
        <f t="shared" si="7"/>
        <v>55.36+5.67i</v>
      </c>
      <c r="E81" t="str">
        <f t="shared" si="13"/>
        <v>50</v>
      </c>
      <c r="F81" t="str">
        <f t="shared" si="8"/>
        <v>5.36+5.67i</v>
      </c>
      <c r="G81" t="str">
        <f t="shared" si="9"/>
        <v>105.36+5.67i</v>
      </c>
      <c r="H81" t="str">
        <f t="shared" si="10"/>
        <v>0.0536140316271304+0.050930224379975i</v>
      </c>
      <c r="I81">
        <f t="shared" si="11"/>
        <v>7.3948307233563756E-2</v>
      </c>
      <c r="J81">
        <f t="shared" si="12"/>
        <v>1.1597066509595262</v>
      </c>
    </row>
    <row r="82" spans="1:10">
      <c r="A82">
        <v>60</v>
      </c>
      <c r="B82">
        <v>55.54</v>
      </c>
      <c r="C82">
        <v>5.72</v>
      </c>
      <c r="D82" t="str">
        <f t="shared" si="7"/>
        <v>55.54+5.72i</v>
      </c>
      <c r="E82" t="str">
        <f t="shared" si="13"/>
        <v>50</v>
      </c>
      <c r="F82" t="str">
        <f t="shared" si="8"/>
        <v>5.54+5.72i</v>
      </c>
      <c r="G82" t="str">
        <f t="shared" si="9"/>
        <v>105.54+5.72i</v>
      </c>
      <c r="H82" t="str">
        <f t="shared" si="10"/>
        <v>0.0552669716714363+0.051202131154438i</v>
      </c>
      <c r="I82">
        <f t="shared" si="11"/>
        <v>7.5339872527683593E-2</v>
      </c>
      <c r="J82">
        <f t="shared" si="12"/>
        <v>1.1629568968949386</v>
      </c>
    </row>
    <row r="83" spans="1:10">
      <c r="A83">
        <v>60.75</v>
      </c>
      <c r="B83">
        <v>55.7</v>
      </c>
      <c r="C83">
        <v>5.81</v>
      </c>
      <c r="D83" t="str">
        <f t="shared" si="7"/>
        <v>55.7+5.81i</v>
      </c>
      <c r="E83" t="str">
        <f t="shared" si="13"/>
        <v>50</v>
      </c>
      <c r="F83" t="str">
        <f t="shared" si="8"/>
        <v>5.7+5.81i</v>
      </c>
      <c r="G83" t="str">
        <f t="shared" si="9"/>
        <v>105.7+5.81i</v>
      </c>
      <c r="H83" t="str">
        <f t="shared" si="10"/>
        <v>0.0567760242209923+0.051846086085866i</v>
      </c>
      <c r="I83">
        <f t="shared" si="11"/>
        <v>7.6886497961382874E-2</v>
      </c>
      <c r="J83">
        <f t="shared" si="12"/>
        <v>1.1665808111171283</v>
      </c>
    </row>
    <row r="84" spans="1:10">
      <c r="A84">
        <v>61.5</v>
      </c>
      <c r="B84">
        <v>55.86</v>
      </c>
      <c r="C84">
        <v>5.89</v>
      </c>
      <c r="D84" t="str">
        <f t="shared" si="7"/>
        <v>55.86+5.89i</v>
      </c>
      <c r="E84" t="str">
        <f t="shared" si="13"/>
        <v>50</v>
      </c>
      <c r="F84" t="str">
        <f t="shared" si="8"/>
        <v>5.86+5.89i</v>
      </c>
      <c r="G84" t="str">
        <f t="shared" si="9"/>
        <v>105.86+5.89i</v>
      </c>
      <c r="H84" t="str">
        <f t="shared" si="10"/>
        <v>0.0582714929982806+0.0523973257721531i</v>
      </c>
      <c r="I84">
        <f t="shared" si="11"/>
        <v>7.8364830404472924E-2</v>
      </c>
      <c r="J84">
        <f t="shared" si="12"/>
        <v>1.1700560763948806</v>
      </c>
    </row>
    <row r="85" spans="1:10">
      <c r="A85">
        <v>62.25</v>
      </c>
      <c r="B85">
        <v>56.04</v>
      </c>
      <c r="C85">
        <v>5.93</v>
      </c>
      <c r="D85" t="str">
        <f t="shared" si="7"/>
        <v>56.04+5.93i</v>
      </c>
      <c r="E85" t="str">
        <f t="shared" si="13"/>
        <v>50</v>
      </c>
      <c r="F85" t="str">
        <f t="shared" si="8"/>
        <v>6.04+5.93i</v>
      </c>
      <c r="G85" t="str">
        <f t="shared" si="9"/>
        <v>106.04+5.93i</v>
      </c>
      <c r="H85" t="str">
        <f t="shared" si="10"/>
        <v>0.0598996165349685+0.0525725695393025i</v>
      </c>
      <c r="I85">
        <f t="shared" si="11"/>
        <v>7.9698426138795672E-2</v>
      </c>
      <c r="J85">
        <f t="shared" si="12"/>
        <v>1.1732006733497455</v>
      </c>
    </row>
    <row r="86" spans="1:10">
      <c r="A86">
        <v>63</v>
      </c>
      <c r="B86">
        <v>56.22</v>
      </c>
      <c r="C86">
        <v>5.95</v>
      </c>
      <c r="D86" t="str">
        <f t="shared" si="7"/>
        <v>56.22+5.95i</v>
      </c>
      <c r="E86" t="str">
        <f t="shared" si="13"/>
        <v>50</v>
      </c>
      <c r="F86" t="str">
        <f t="shared" si="8"/>
        <v>6.22+5.95i</v>
      </c>
      <c r="G86" t="str">
        <f t="shared" si="9"/>
        <v>106.22+5.95i</v>
      </c>
      <c r="H86" t="str">
        <f t="shared" si="10"/>
        <v>0.0615025012743094+0.0525707034213694i</v>
      </c>
      <c r="I86">
        <f t="shared" si="11"/>
        <v>8.0908816090794519E-2</v>
      </c>
      <c r="J86">
        <f t="shared" si="12"/>
        <v>1.176062652993062</v>
      </c>
    </row>
    <row r="87" spans="1:10">
      <c r="A87">
        <v>63.75</v>
      </c>
      <c r="B87">
        <v>56.42</v>
      </c>
      <c r="C87">
        <v>6.05</v>
      </c>
      <c r="D87" t="str">
        <f t="shared" si="7"/>
        <v>56.42+6.05i</v>
      </c>
      <c r="E87" t="str">
        <f t="shared" si="13"/>
        <v>50</v>
      </c>
      <c r="F87" t="str">
        <f t="shared" si="8"/>
        <v>6.42+6.05i</v>
      </c>
      <c r="G87" t="str">
        <f t="shared" si="9"/>
        <v>106.42+6.05i</v>
      </c>
      <c r="H87" t="str">
        <f t="shared" si="10"/>
        <v>0.0633541958673536+0.0532485163973173i</v>
      </c>
      <c r="I87">
        <f t="shared" si="11"/>
        <v>8.2759643743278474E-2</v>
      </c>
      <c r="J87">
        <f t="shared" si="12"/>
        <v>1.1804535598085162</v>
      </c>
    </row>
    <row r="88" spans="1:10">
      <c r="A88">
        <v>64.5</v>
      </c>
      <c r="B88">
        <v>56.61</v>
      </c>
      <c r="C88">
        <v>6.03</v>
      </c>
      <c r="D88" t="str">
        <f t="shared" si="7"/>
        <v>56.61+6.03i</v>
      </c>
      <c r="E88" t="str">
        <f t="shared" si="13"/>
        <v>50</v>
      </c>
      <c r="F88" t="str">
        <f t="shared" si="8"/>
        <v>6.61+6.03i</v>
      </c>
      <c r="G88" t="str">
        <f t="shared" si="9"/>
        <v>106.61+6.03i</v>
      </c>
      <c r="H88" t="str">
        <f t="shared" si="10"/>
        <v>0.064992944691627+0.0528852128647358i</v>
      </c>
      <c r="I88">
        <f t="shared" si="11"/>
        <v>8.3790981611610818E-2</v>
      </c>
      <c r="J88">
        <f t="shared" si="12"/>
        <v>1.1829080044616873</v>
      </c>
    </row>
    <row r="89" spans="1:10">
      <c r="A89">
        <v>65.25</v>
      </c>
      <c r="B89">
        <v>56.81</v>
      </c>
      <c r="C89">
        <v>6.12</v>
      </c>
      <c r="D89" t="str">
        <f t="shared" si="7"/>
        <v>56.81+6.12i</v>
      </c>
      <c r="E89" t="str">
        <f t="shared" si="13"/>
        <v>50</v>
      </c>
      <c r="F89" t="str">
        <f t="shared" si="8"/>
        <v>6.81+6.12i</v>
      </c>
      <c r="G89" t="str">
        <f t="shared" si="9"/>
        <v>106.81+6.12i</v>
      </c>
      <c r="H89" t="str">
        <f t="shared" si="10"/>
        <v>0.0668217566213304+0.0534692524059307i</v>
      </c>
      <c r="I89">
        <f t="shared" si="11"/>
        <v>8.5581003212216664E-2</v>
      </c>
      <c r="J89">
        <f t="shared" si="12"/>
        <v>1.1871811576812159</v>
      </c>
    </row>
    <row r="90" spans="1:10">
      <c r="A90">
        <v>66</v>
      </c>
      <c r="B90">
        <v>57.05</v>
      </c>
      <c r="C90">
        <v>6.12</v>
      </c>
      <c r="D90" t="str">
        <f t="shared" si="7"/>
        <v>57.05+6.12i</v>
      </c>
      <c r="E90" t="str">
        <f t="shared" si="13"/>
        <v>50</v>
      </c>
      <c r="F90" t="str">
        <f t="shared" si="8"/>
        <v>7.05+6.12i</v>
      </c>
      <c r="G90" t="str">
        <f t="shared" si="9"/>
        <v>107.05+6.12i</v>
      </c>
      <c r="H90" t="str">
        <f t="shared" si="10"/>
        <v>0.0689002426330287+0.0532305512852486i</v>
      </c>
      <c r="I90">
        <f t="shared" si="11"/>
        <v>8.7067416551897925E-2</v>
      </c>
      <c r="J90">
        <f t="shared" si="12"/>
        <v>1.1907422697589529</v>
      </c>
    </row>
    <row r="91" spans="1:10">
      <c r="A91">
        <v>66.75</v>
      </c>
      <c r="B91">
        <v>57.24</v>
      </c>
      <c r="C91">
        <v>6.15</v>
      </c>
      <c r="D91" t="str">
        <f t="shared" si="7"/>
        <v>57.24+6.15i</v>
      </c>
      <c r="E91" t="str">
        <f t="shared" si="13"/>
        <v>50</v>
      </c>
      <c r="F91" t="str">
        <f t="shared" si="8"/>
        <v>7.24+6.15i</v>
      </c>
      <c r="G91" t="str">
        <f t="shared" si="9"/>
        <v>107.24+6.15i</v>
      </c>
      <c r="H91" t="str">
        <f t="shared" si="10"/>
        <v>0.070568829643266+0.0533010229176978i</v>
      </c>
      <c r="I91">
        <f t="shared" si="11"/>
        <v>8.8436184683042748E-2</v>
      </c>
      <c r="J91">
        <f t="shared" si="12"/>
        <v>1.1940318016074232</v>
      </c>
    </row>
    <row r="92" spans="1:10">
      <c r="A92">
        <v>67.5</v>
      </c>
      <c r="B92">
        <v>57.45</v>
      </c>
      <c r="C92">
        <v>6.18</v>
      </c>
      <c r="D92" t="str">
        <f t="shared" si="7"/>
        <v>57.45+6.18i</v>
      </c>
      <c r="E92" t="str">
        <f t="shared" si="13"/>
        <v>50</v>
      </c>
      <c r="F92" t="str">
        <f t="shared" si="8"/>
        <v>7.45+6.18i</v>
      </c>
      <c r="G92" t="str">
        <f t="shared" si="9"/>
        <v>107.45+6.18i</v>
      </c>
      <c r="H92" t="str">
        <f t="shared" si="10"/>
        <v>0.0724030550908243+0.05335085267137i</v>
      </c>
      <c r="I92">
        <f t="shared" si="11"/>
        <v>8.9936176632360601E-2</v>
      </c>
      <c r="J92">
        <f t="shared" si="12"/>
        <v>1.1976480645050958</v>
      </c>
    </row>
    <row r="93" spans="1:10">
      <c r="A93">
        <v>68.25</v>
      </c>
      <c r="B93">
        <v>57.63</v>
      </c>
      <c r="C93">
        <v>6.21</v>
      </c>
      <c r="D93" t="str">
        <f t="shared" si="7"/>
        <v>57.63+6.21i</v>
      </c>
      <c r="E93" t="str">
        <f t="shared" si="13"/>
        <v>50</v>
      </c>
      <c r="F93" t="str">
        <f t="shared" si="8"/>
        <v>7.63+6.21i</v>
      </c>
      <c r="G93" t="str">
        <f t="shared" si="9"/>
        <v>107.63+6.21i</v>
      </c>
      <c r="H93" t="str">
        <f t="shared" si="10"/>
        <v>0.0739737761556378+0.0534295535638157i</v>
      </c>
      <c r="I93">
        <f t="shared" si="11"/>
        <v>9.1251502742437388E-2</v>
      </c>
      <c r="J93">
        <f t="shared" si="12"/>
        <v>1.2008289488627883</v>
      </c>
    </row>
    <row r="94" spans="1:10">
      <c r="A94">
        <v>69</v>
      </c>
      <c r="B94">
        <v>57.88</v>
      </c>
      <c r="C94">
        <v>6.25</v>
      </c>
      <c r="D94" t="str">
        <f t="shared" si="7"/>
        <v>57.88+6.25i</v>
      </c>
      <c r="E94" t="str">
        <f t="shared" si="13"/>
        <v>50</v>
      </c>
      <c r="F94" t="str">
        <f t="shared" si="8"/>
        <v>7.88+6.25i</v>
      </c>
      <c r="G94" t="str">
        <f t="shared" si="9"/>
        <v>107.88+6.25i</v>
      </c>
      <c r="H94" t="str">
        <f t="shared" si="10"/>
        <v>0.0761449818320074+0.0535233024059136i</v>
      </c>
      <c r="I94">
        <f t="shared" si="11"/>
        <v>9.3074175573204049E-2</v>
      </c>
      <c r="J94">
        <f t="shared" si="12"/>
        <v>1.2052520130453441</v>
      </c>
    </row>
    <row r="95" spans="1:10">
      <c r="A95">
        <v>69.75</v>
      </c>
      <c r="B95">
        <v>58.11</v>
      </c>
      <c r="C95">
        <v>6.23</v>
      </c>
      <c r="D95" t="str">
        <f t="shared" si="7"/>
        <v>58.11+6.23i</v>
      </c>
      <c r="E95" t="str">
        <f t="shared" si="13"/>
        <v>50</v>
      </c>
      <c r="F95" t="str">
        <f t="shared" si="8"/>
        <v>8.11+6.23i</v>
      </c>
      <c r="G95" t="str">
        <f t="shared" si="9"/>
        <v>108.11+6.23i</v>
      </c>
      <c r="H95" t="str">
        <f t="shared" si="10"/>
        <v>0.0780777182785952+0.0531271465648354i</v>
      </c>
      <c r="I95">
        <f t="shared" si="11"/>
        <v>9.4438465646754247E-2</v>
      </c>
      <c r="J95">
        <f t="shared" si="12"/>
        <v>1.2085743752669496</v>
      </c>
    </row>
    <row r="96" spans="1:10">
      <c r="A96">
        <v>70.5</v>
      </c>
      <c r="B96">
        <v>58.33</v>
      </c>
      <c r="C96">
        <v>6.3</v>
      </c>
      <c r="D96" t="str">
        <f t="shared" si="7"/>
        <v>58.33+6.3i</v>
      </c>
      <c r="E96" t="str">
        <f t="shared" si="13"/>
        <v>50</v>
      </c>
      <c r="F96" t="str">
        <f t="shared" si="8"/>
        <v>8.33+6.3i</v>
      </c>
      <c r="G96" t="str">
        <f t="shared" si="9"/>
        <v>108.33+6.3i</v>
      </c>
      <c r="H96" t="str">
        <f t="shared" si="10"/>
        <v>0.0800061645446809+0.053502826210362i</v>
      </c>
      <c r="I96">
        <f t="shared" si="11"/>
        <v>9.6247279325946428E-2</v>
      </c>
      <c r="J96">
        <f t="shared" si="12"/>
        <v>1.2129947210652079</v>
      </c>
    </row>
    <row r="97" spans="1:10">
      <c r="A97">
        <v>71.25</v>
      </c>
      <c r="B97">
        <v>58.58</v>
      </c>
      <c r="C97">
        <v>6.34</v>
      </c>
      <c r="D97" t="str">
        <f t="shared" si="7"/>
        <v>58.58+6.34i</v>
      </c>
      <c r="E97" t="str">
        <f t="shared" si="13"/>
        <v>50</v>
      </c>
      <c r="F97" t="str">
        <f t="shared" si="8"/>
        <v>8.58+6.34i</v>
      </c>
      <c r="G97" t="str">
        <f t="shared" si="9"/>
        <v>108.58+6.34i</v>
      </c>
      <c r="H97" t="str">
        <f t="shared" si="10"/>
        <v>0.0821494035577235+0.0535934129806966i</v>
      </c>
      <c r="I97">
        <f t="shared" si="11"/>
        <v>9.8085566827180101E-2</v>
      </c>
      <c r="J97">
        <f t="shared" si="12"/>
        <v>1.2175052604095213</v>
      </c>
    </row>
    <row r="98" spans="1:10">
      <c r="A98">
        <v>72</v>
      </c>
      <c r="B98">
        <v>58.78</v>
      </c>
      <c r="C98">
        <v>6.31</v>
      </c>
      <c r="D98" t="str">
        <f t="shared" si="7"/>
        <v>58.78+6.31i</v>
      </c>
      <c r="E98" t="str">
        <f t="shared" si="13"/>
        <v>50</v>
      </c>
      <c r="F98" t="str">
        <f t="shared" si="8"/>
        <v>8.78+6.31i</v>
      </c>
      <c r="G98" t="str">
        <f t="shared" si="9"/>
        <v>108.78+6.31i</v>
      </c>
      <c r="H98" t="str">
        <f t="shared" si="10"/>
        <v>0.0837962185242878+0.0531462204551548i</v>
      </c>
      <c r="I98">
        <f t="shared" si="11"/>
        <v>9.9228660112077038E-2</v>
      </c>
      <c r="J98">
        <f t="shared" si="12"/>
        <v>1.2203193101690457</v>
      </c>
    </row>
    <row r="99" spans="1:10">
      <c r="A99">
        <v>72.75</v>
      </c>
      <c r="B99">
        <v>59.04</v>
      </c>
      <c r="C99">
        <v>6.36</v>
      </c>
      <c r="D99" t="str">
        <f t="shared" si="7"/>
        <v>59.04+6.36i</v>
      </c>
      <c r="E99" t="str">
        <f t="shared" si="13"/>
        <v>50</v>
      </c>
      <c r="F99" t="str">
        <f t="shared" si="8"/>
        <v>9.04+6.36i</v>
      </c>
      <c r="G99" t="str">
        <f t="shared" si="9"/>
        <v>109.04+6.36i</v>
      </c>
      <c r="H99" t="str">
        <f t="shared" si="10"/>
        <v>0.0860147924784181+0.0533102156991678i</v>
      </c>
      <c r="I99">
        <f t="shared" si="11"/>
        <v>0.10119547234435505</v>
      </c>
      <c r="J99">
        <f t="shared" si="12"/>
        <v>1.2251779318653493</v>
      </c>
    </row>
    <row r="100" spans="1:10">
      <c r="A100">
        <v>73.5</v>
      </c>
      <c r="B100">
        <v>59.21</v>
      </c>
      <c r="C100">
        <v>6.33</v>
      </c>
      <c r="D100" t="str">
        <f t="shared" si="7"/>
        <v>59.21+6.33i</v>
      </c>
      <c r="E100" t="str">
        <f t="shared" si="13"/>
        <v>50</v>
      </c>
      <c r="F100" t="str">
        <f t="shared" si="8"/>
        <v>9.21+6.33i</v>
      </c>
      <c r="G100" t="str">
        <f t="shared" si="9"/>
        <v>109.21+6.33i</v>
      </c>
      <c r="H100" t="str">
        <f t="shared" si="10"/>
        <v>0.0873988762162409+0.0528959354779892i</v>
      </c>
      <c r="I100">
        <f t="shared" si="11"/>
        <v>0.10215940267030439</v>
      </c>
      <c r="J100">
        <f t="shared" si="12"/>
        <v>1.2275669043572786</v>
      </c>
    </row>
    <row r="101" spans="1:10">
      <c r="A101">
        <v>74.25</v>
      </c>
      <c r="B101">
        <v>59.5</v>
      </c>
      <c r="C101">
        <v>6.32</v>
      </c>
      <c r="D101" t="str">
        <f t="shared" si="7"/>
        <v>59.5+6.32i</v>
      </c>
      <c r="E101" t="str">
        <f t="shared" si="13"/>
        <v>50</v>
      </c>
      <c r="F101" t="str">
        <f t="shared" si="8"/>
        <v>9.5+6.32i</v>
      </c>
      <c r="G101" t="str">
        <f t="shared" si="9"/>
        <v>109.5+6.32i</v>
      </c>
      <c r="H101" t="str">
        <f t="shared" si="10"/>
        <v>0.0897901184024289+0.0525344881433484i</v>
      </c>
      <c r="I101">
        <f t="shared" si="11"/>
        <v>0.10402950450331777</v>
      </c>
      <c r="J101">
        <f t="shared" si="12"/>
        <v>1.2322163620927022</v>
      </c>
    </row>
    <row r="102" spans="1:10">
      <c r="A102">
        <v>75</v>
      </c>
      <c r="B102">
        <v>59.77</v>
      </c>
      <c r="C102">
        <v>6.28</v>
      </c>
      <c r="D102" t="str">
        <f t="shared" si="7"/>
        <v>59.77+6.28i</v>
      </c>
      <c r="E102" t="str">
        <f t="shared" si="13"/>
        <v>50</v>
      </c>
      <c r="F102" t="str">
        <f t="shared" si="8"/>
        <v>9.77+6.28i</v>
      </c>
      <c r="G102" t="str">
        <f t="shared" si="9"/>
        <v>109.77+6.28i</v>
      </c>
      <c r="H102" t="str">
        <f t="shared" si="10"/>
        <v>0.0919762840451713+0.051948519050709i</v>
      </c>
      <c r="I102">
        <f t="shared" si="11"/>
        <v>0.10563278590627016</v>
      </c>
      <c r="J102">
        <f t="shared" si="12"/>
        <v>1.2362179298204905</v>
      </c>
    </row>
    <row r="103" spans="1:10">
      <c r="A103">
        <v>75.75</v>
      </c>
      <c r="B103">
        <v>59.98</v>
      </c>
      <c r="C103">
        <v>6.35</v>
      </c>
      <c r="D103" t="str">
        <f t="shared" si="7"/>
        <v>59.98+6.35i</v>
      </c>
      <c r="E103" t="str">
        <f t="shared" si="13"/>
        <v>50</v>
      </c>
      <c r="F103" t="str">
        <f t="shared" si="8"/>
        <v>9.98+6.35i</v>
      </c>
      <c r="G103" t="str">
        <f t="shared" si="9"/>
        <v>109.98+6.35i</v>
      </c>
      <c r="H103" t="str">
        <f t="shared" si="10"/>
        <v>0.093764842556803+0.0523239975428651i</v>
      </c>
      <c r="I103">
        <f t="shared" si="11"/>
        <v>0.10737619111594435</v>
      </c>
      <c r="J103">
        <f t="shared" si="12"/>
        <v>1.2405855412935587</v>
      </c>
    </row>
    <row r="104" spans="1:10">
      <c r="A104">
        <v>76.5</v>
      </c>
      <c r="B104">
        <v>60.28</v>
      </c>
      <c r="C104">
        <v>6.24</v>
      </c>
      <c r="D104" t="str">
        <f t="shared" si="7"/>
        <v>60.28+6.24i</v>
      </c>
      <c r="E104" t="str">
        <f t="shared" si="13"/>
        <v>50</v>
      </c>
      <c r="F104" t="str">
        <f t="shared" si="8"/>
        <v>10.28+6.24i</v>
      </c>
      <c r="G104" t="str">
        <f t="shared" si="9"/>
        <v>110.28+6.24i</v>
      </c>
      <c r="H104" t="str">
        <f t="shared" si="10"/>
        <v>0.0961112127453237+0.0511449585824191i</v>
      </c>
      <c r="I104">
        <f t="shared" si="11"/>
        <v>0.10887227380639314</v>
      </c>
      <c r="J104">
        <f t="shared" si="12"/>
        <v>1.2443471807827906</v>
      </c>
    </row>
    <row r="105" spans="1:10">
      <c r="A105">
        <v>77.25</v>
      </c>
      <c r="B105">
        <v>60.52</v>
      </c>
      <c r="C105">
        <v>6.26</v>
      </c>
      <c r="D105" t="str">
        <f t="shared" si="7"/>
        <v>60.52+6.26i</v>
      </c>
      <c r="E105" t="str">
        <f t="shared" si="13"/>
        <v>50</v>
      </c>
      <c r="F105" t="str">
        <f t="shared" si="8"/>
        <v>10.52+6.26i</v>
      </c>
      <c r="G105" t="str">
        <f t="shared" si="9"/>
        <v>110.52+6.26i</v>
      </c>
      <c r="H105" t="str">
        <f t="shared" si="10"/>
        <v>0.0980799679578464+0.0510859518691991i</v>
      </c>
      <c r="I105">
        <f t="shared" si="11"/>
        <v>0.11058686446859003</v>
      </c>
      <c r="J105">
        <f t="shared" si="12"/>
        <v>1.2486737828591123</v>
      </c>
    </row>
    <row r="106" spans="1:10">
      <c r="A106">
        <v>78</v>
      </c>
      <c r="B106">
        <v>60.8</v>
      </c>
      <c r="C106">
        <v>6.28</v>
      </c>
      <c r="D106" t="str">
        <f t="shared" si="7"/>
        <v>60.8+6.28i</v>
      </c>
      <c r="E106" t="str">
        <f t="shared" si="13"/>
        <v>50</v>
      </c>
      <c r="F106" t="str">
        <f t="shared" si="8"/>
        <v>10.8+6.28i</v>
      </c>
      <c r="G106" t="str">
        <f t="shared" si="9"/>
        <v>110.8+6.28i</v>
      </c>
      <c r="H106" t="str">
        <f t="shared" si="10"/>
        <v>0.100362985672452+0.0509902567687455i</v>
      </c>
      <c r="I106">
        <f t="shared" si="11"/>
        <v>0.1125732436169066</v>
      </c>
      <c r="J106">
        <f t="shared" si="12"/>
        <v>1.2537071207447568</v>
      </c>
    </row>
    <row r="107" spans="1:10">
      <c r="A107">
        <v>78.75</v>
      </c>
      <c r="B107">
        <v>61.06</v>
      </c>
      <c r="C107">
        <v>6.24</v>
      </c>
      <c r="D107" t="str">
        <f t="shared" si="7"/>
        <v>61.06+6.24i</v>
      </c>
      <c r="E107" t="str">
        <f t="shared" si="13"/>
        <v>50</v>
      </c>
      <c r="F107" t="str">
        <f t="shared" si="8"/>
        <v>11.06+6.24i</v>
      </c>
      <c r="G107" t="str">
        <f t="shared" si="9"/>
        <v>111.06+6.24i</v>
      </c>
      <c r="H107" t="str">
        <f t="shared" si="10"/>
        <v>0.102419336302381+0.0504313284843611i</v>
      </c>
      <c r="I107">
        <f t="shared" si="11"/>
        <v>0.11416233766578954</v>
      </c>
      <c r="J107">
        <f t="shared" si="12"/>
        <v>1.25775002016728</v>
      </c>
    </row>
    <row r="108" spans="1:10">
      <c r="A108">
        <v>79.5</v>
      </c>
      <c r="B108">
        <v>61.38</v>
      </c>
      <c r="C108">
        <v>6.19</v>
      </c>
      <c r="D108" t="str">
        <f t="shared" si="7"/>
        <v>61.38+6.19i</v>
      </c>
      <c r="E108" t="str">
        <f t="shared" si="13"/>
        <v>50</v>
      </c>
      <c r="F108" t="str">
        <f t="shared" si="8"/>
        <v>11.38+6.19i</v>
      </c>
      <c r="G108" t="str">
        <f t="shared" si="9"/>
        <v>111.38+6.19i</v>
      </c>
      <c r="H108" t="str">
        <f t="shared" si="10"/>
        <v>0.104937265850146+0.0497435654910001i</v>
      </c>
      <c r="I108">
        <f t="shared" si="11"/>
        <v>0.11613032365347833</v>
      </c>
      <c r="J108">
        <f t="shared" si="12"/>
        <v>1.2627770286984012</v>
      </c>
    </row>
    <row r="109" spans="1:10">
      <c r="A109">
        <v>80.25</v>
      </c>
      <c r="B109">
        <v>61.63</v>
      </c>
      <c r="C109">
        <v>6.14</v>
      </c>
      <c r="D109" t="str">
        <f t="shared" si="7"/>
        <v>61.63+6.14i</v>
      </c>
      <c r="E109" t="str">
        <f t="shared" si="13"/>
        <v>50</v>
      </c>
      <c r="F109" t="str">
        <f t="shared" si="8"/>
        <v>11.63+6.14i</v>
      </c>
      <c r="G109" t="str">
        <f t="shared" si="9"/>
        <v>111.63+6.14i</v>
      </c>
      <c r="H109" t="str">
        <f t="shared" si="10"/>
        <v>0.106885442796765+0.0491241008799415i</v>
      </c>
      <c r="I109">
        <f t="shared" si="11"/>
        <v>0.11763364811618823</v>
      </c>
      <c r="J109">
        <f t="shared" si="12"/>
        <v>1.2666322165731858</v>
      </c>
    </row>
    <row r="110" spans="1:10">
      <c r="A110">
        <v>81</v>
      </c>
      <c r="B110">
        <v>61.88</v>
      </c>
      <c r="C110">
        <v>6.04</v>
      </c>
      <c r="D110" t="str">
        <f t="shared" si="7"/>
        <v>61.88+6.04i</v>
      </c>
      <c r="E110" t="str">
        <f t="shared" si="13"/>
        <v>50</v>
      </c>
      <c r="F110" t="str">
        <f t="shared" si="8"/>
        <v>11.88+6.04i</v>
      </c>
      <c r="G110" t="str">
        <f t="shared" si="9"/>
        <v>111.88+6.04i</v>
      </c>
      <c r="H110" t="str">
        <f t="shared" si="10"/>
        <v>0.108782680623655+0.0481136271812042i</v>
      </c>
      <c r="I110">
        <f t="shared" si="11"/>
        <v>0.11894785716523033</v>
      </c>
      <c r="J110">
        <f t="shared" si="12"/>
        <v>1.2700132066701926</v>
      </c>
    </row>
    <row r="111" spans="1:10">
      <c r="A111">
        <v>81.75</v>
      </c>
      <c r="B111">
        <v>62.14</v>
      </c>
      <c r="C111">
        <v>6.03</v>
      </c>
      <c r="D111" t="str">
        <f t="shared" si="7"/>
        <v>62.14+6.03i</v>
      </c>
      <c r="E111" t="str">
        <f t="shared" si="13"/>
        <v>50</v>
      </c>
      <c r="F111" t="str">
        <f t="shared" si="8"/>
        <v>12.14+6.03i</v>
      </c>
      <c r="G111" t="str">
        <f t="shared" si="9"/>
        <v>112.14+6.03i</v>
      </c>
      <c r="H111" t="str">
        <f t="shared" si="10"/>
        <v>0.110828517285144+0.0478125917671712i</v>
      </c>
      <c r="I111">
        <f t="shared" si="11"/>
        <v>0.12070212995269648</v>
      </c>
      <c r="J111">
        <f t="shared" si="12"/>
        <v>1.2745420728613912</v>
      </c>
    </row>
    <row r="112" spans="1:10">
      <c r="A112">
        <v>82.5</v>
      </c>
      <c r="B112">
        <v>62.42</v>
      </c>
      <c r="C112">
        <v>5.97</v>
      </c>
      <c r="D112" t="str">
        <f t="shared" si="7"/>
        <v>62.42+5.97i</v>
      </c>
      <c r="E112" t="str">
        <f t="shared" si="13"/>
        <v>50</v>
      </c>
      <c r="F112" t="str">
        <f t="shared" si="8"/>
        <v>12.42+5.97i</v>
      </c>
      <c r="G112" t="str">
        <f t="shared" si="9"/>
        <v>112.42+5.97i</v>
      </c>
      <c r="H112" t="str">
        <f t="shared" si="10"/>
        <v>0.112980030223221+0.0471046897310743i</v>
      </c>
      <c r="I112">
        <f t="shared" si="11"/>
        <v>0.12240645009108266</v>
      </c>
      <c r="J112">
        <f t="shared" si="12"/>
        <v>1.278959320299897</v>
      </c>
    </row>
    <row r="113" spans="1:10">
      <c r="A113">
        <v>83.25</v>
      </c>
      <c r="B113">
        <v>62.68</v>
      </c>
      <c r="C113">
        <v>5.9</v>
      </c>
      <c r="D113" t="str">
        <f t="shared" si="7"/>
        <v>62.68+5.9i</v>
      </c>
      <c r="E113" t="str">
        <f t="shared" si="13"/>
        <v>50</v>
      </c>
      <c r="F113" t="str">
        <f t="shared" si="8"/>
        <v>12.68+5.9i</v>
      </c>
      <c r="G113" t="str">
        <f t="shared" si="9"/>
        <v>112.68+5.9i</v>
      </c>
      <c r="H113" t="str">
        <f t="shared" si="10"/>
        <v>0.114957528800561+0.0463414144486749i</v>
      </c>
      <c r="I113">
        <f t="shared" si="11"/>
        <v>0.1239466018938626</v>
      </c>
      <c r="J113">
        <f t="shared" si="12"/>
        <v>1.2829658606697079</v>
      </c>
    </row>
    <row r="114" spans="1:10">
      <c r="A114">
        <v>84</v>
      </c>
      <c r="B114">
        <v>62.97</v>
      </c>
      <c r="C114">
        <v>5.85</v>
      </c>
      <c r="D114" t="str">
        <f t="shared" si="7"/>
        <v>62.97+5.85i</v>
      </c>
      <c r="E114" t="str">
        <f t="shared" si="13"/>
        <v>50</v>
      </c>
      <c r="F114" t="str">
        <f t="shared" si="8"/>
        <v>12.97+5.85i</v>
      </c>
      <c r="G114" t="str">
        <f t="shared" si="9"/>
        <v>112.97+5.85i</v>
      </c>
      <c r="H114" t="str">
        <f t="shared" si="10"/>
        <v>0.117176574234682+0.0457158275712766i</v>
      </c>
      <c r="I114">
        <f t="shared" si="11"/>
        <v>0.12577872013938857</v>
      </c>
      <c r="J114">
        <f t="shared" si="12"/>
        <v>1.2877503054133916</v>
      </c>
    </row>
    <row r="115" spans="1:10">
      <c r="A115">
        <v>84.75</v>
      </c>
      <c r="B115">
        <v>63.28</v>
      </c>
      <c r="C115">
        <v>5.73</v>
      </c>
      <c r="D115" t="str">
        <f t="shared" si="7"/>
        <v>63.28+5.73i</v>
      </c>
      <c r="E115" t="str">
        <f t="shared" si="13"/>
        <v>50</v>
      </c>
      <c r="F115" t="str">
        <f t="shared" si="8"/>
        <v>13.28+5.73i</v>
      </c>
      <c r="G115" t="str">
        <f t="shared" si="9"/>
        <v>113.28+5.73i</v>
      </c>
      <c r="H115" t="str">
        <f t="shared" si="10"/>
        <v>0.119484527214143+0.0445387858321236i</v>
      </c>
      <c r="I115">
        <f t="shared" si="11"/>
        <v>0.12751570760885519</v>
      </c>
      <c r="J115">
        <f t="shared" si="12"/>
        <v>1.2923048786572042</v>
      </c>
    </row>
    <row r="116" spans="1:10">
      <c r="A116">
        <v>85.5</v>
      </c>
      <c r="B116">
        <v>63.58</v>
      </c>
      <c r="C116">
        <v>5.7</v>
      </c>
      <c r="D116" t="str">
        <f t="shared" si="7"/>
        <v>63.58+5.7i</v>
      </c>
      <c r="E116" t="str">
        <f t="shared" si="13"/>
        <v>50</v>
      </c>
      <c r="F116" t="str">
        <f t="shared" si="8"/>
        <v>13.58+5.7i</v>
      </c>
      <c r="G116" t="str">
        <f t="shared" si="9"/>
        <v>113.58+5.7i</v>
      </c>
      <c r="H116" t="str">
        <f t="shared" si="10"/>
        <v>0.121775133236872+0.0440736198322753i</v>
      </c>
      <c r="I116">
        <f t="shared" si="11"/>
        <v>0.12950547108125532</v>
      </c>
      <c r="J116">
        <f t="shared" si="12"/>
        <v>1.2975445951213873</v>
      </c>
    </row>
    <row r="117" spans="1:10">
      <c r="A117">
        <v>86.25</v>
      </c>
      <c r="B117">
        <v>63.87</v>
      </c>
      <c r="C117">
        <v>5.61</v>
      </c>
      <c r="D117" t="str">
        <f t="shared" si="7"/>
        <v>63.87+5.61i</v>
      </c>
      <c r="E117" t="str">
        <f t="shared" si="13"/>
        <v>50</v>
      </c>
      <c r="F117" t="str">
        <f t="shared" si="8"/>
        <v>13.87+5.61i</v>
      </c>
      <c r="G117" t="str">
        <f t="shared" si="9"/>
        <v>113.87+5.61i</v>
      </c>
      <c r="H117" t="str">
        <f t="shared" si="10"/>
        <v>0.123931967512471+0.0431609876372621i</v>
      </c>
      <c r="I117">
        <f t="shared" si="11"/>
        <v>0.13123263094724597</v>
      </c>
      <c r="J117">
        <f t="shared" si="12"/>
        <v>1.3021122468960438</v>
      </c>
    </row>
    <row r="118" spans="1:10">
      <c r="A118">
        <v>87</v>
      </c>
      <c r="B118">
        <v>64.209999999999994</v>
      </c>
      <c r="C118">
        <v>5.49</v>
      </c>
      <c r="D118" t="str">
        <f t="shared" si="7"/>
        <v>64.21+5.49i</v>
      </c>
      <c r="E118" t="str">
        <f t="shared" si="13"/>
        <v>50</v>
      </c>
      <c r="F118" t="str">
        <f t="shared" si="8"/>
        <v>14.21+5.49i</v>
      </c>
      <c r="G118" t="str">
        <f t="shared" si="9"/>
        <v>114.21+5.49i</v>
      </c>
      <c r="H118" t="str">
        <f t="shared" si="10"/>
        <v>0.126438433735089+0.0419915331301494i</v>
      </c>
      <c r="I118">
        <f t="shared" si="11"/>
        <v>0.13322899977108185</v>
      </c>
      <c r="J118">
        <f t="shared" si="12"/>
        <v>1.307414529872124</v>
      </c>
    </row>
    <row r="119" spans="1:10">
      <c r="A119">
        <v>87.75</v>
      </c>
      <c r="B119">
        <v>64.510000000000005</v>
      </c>
      <c r="C119">
        <v>5.37</v>
      </c>
      <c r="D119" t="str">
        <f t="shared" si="7"/>
        <v>64.51+5.37i</v>
      </c>
      <c r="E119" t="str">
        <f t="shared" si="13"/>
        <v>50</v>
      </c>
      <c r="F119" t="str">
        <f t="shared" si="8"/>
        <v>14.51+5.37i</v>
      </c>
      <c r="G119" t="str">
        <f t="shared" si="9"/>
        <v>114.51+5.37i</v>
      </c>
      <c r="H119" t="str">
        <f t="shared" si="10"/>
        <v>0.128630127573389+0.0408632976589896i</v>
      </c>
      <c r="I119">
        <f t="shared" si="11"/>
        <v>0.13496487993220133</v>
      </c>
      <c r="J119">
        <f t="shared" si="12"/>
        <v>1.3120448564484255</v>
      </c>
    </row>
    <row r="120" spans="1:10">
      <c r="A120">
        <v>88.5</v>
      </c>
      <c r="B120">
        <v>64.81</v>
      </c>
      <c r="C120">
        <v>5.27</v>
      </c>
      <c r="D120" t="str">
        <f t="shared" si="7"/>
        <v>64.81+5.27i</v>
      </c>
      <c r="E120" t="str">
        <f t="shared" si="13"/>
        <v>50</v>
      </c>
      <c r="F120" t="str">
        <f t="shared" si="8"/>
        <v>14.81+5.27i</v>
      </c>
      <c r="G120" t="str">
        <f t="shared" si="9"/>
        <v>114.81+5.27i</v>
      </c>
      <c r="H120" t="str">
        <f t="shared" si="10"/>
        <v>0.130827067896858+0.0398967106714011i</v>
      </c>
      <c r="I120">
        <f t="shared" si="11"/>
        <v>0.13677525074693367</v>
      </c>
      <c r="J120">
        <f t="shared" si="12"/>
        <v>1.316893719428881</v>
      </c>
    </row>
    <row r="121" spans="1:10">
      <c r="A121">
        <v>89.25</v>
      </c>
      <c r="B121">
        <v>65.150000000000006</v>
      </c>
      <c r="C121">
        <v>5.15</v>
      </c>
      <c r="D121" t="str">
        <f t="shared" si="7"/>
        <v>65.15+5.15i</v>
      </c>
      <c r="E121" t="str">
        <f t="shared" si="13"/>
        <v>50</v>
      </c>
      <c r="F121" t="str">
        <f t="shared" si="8"/>
        <v>15.15+5.15i</v>
      </c>
      <c r="G121" t="str">
        <f t="shared" si="9"/>
        <v>115.15+5.15i</v>
      </c>
      <c r="H121" t="str">
        <f t="shared" si="10"/>
        <v>0.133301144170444+0.0387624759663241i</v>
      </c>
      <c r="I121">
        <f t="shared" si="11"/>
        <v>0.1388226371316629</v>
      </c>
      <c r="J121">
        <f t="shared" si="12"/>
        <v>1.3224019653031385</v>
      </c>
    </row>
    <row r="122" spans="1:10">
      <c r="A122">
        <v>90</v>
      </c>
      <c r="B122">
        <v>65.400000000000006</v>
      </c>
      <c r="C122">
        <v>5.08</v>
      </c>
      <c r="D122" t="str">
        <f t="shared" si="7"/>
        <v>65.4+5.08i</v>
      </c>
      <c r="E122" t="str">
        <f t="shared" si="13"/>
        <v>50</v>
      </c>
      <c r="F122" t="str">
        <f t="shared" si="8"/>
        <v>15.4+5.08i</v>
      </c>
      <c r="G122" t="str">
        <f t="shared" si="9"/>
        <v>115.4+5.08i</v>
      </c>
      <c r="H122" t="str">
        <f t="shared" si="10"/>
        <v>0.135124854994763+0.0380724933849792i</v>
      </c>
      <c r="I122">
        <f t="shared" si="11"/>
        <v>0.14038604342991157</v>
      </c>
      <c r="J122">
        <f t="shared" si="12"/>
        <v>1.3266257890694571</v>
      </c>
    </row>
    <row r="123" spans="1:10">
      <c r="A123">
        <v>90.75</v>
      </c>
      <c r="B123">
        <v>65.73</v>
      </c>
      <c r="C123">
        <v>4.84</v>
      </c>
      <c r="D123" t="str">
        <f t="shared" si="7"/>
        <v>65.73+4.84i</v>
      </c>
      <c r="E123" t="str">
        <f t="shared" si="13"/>
        <v>50</v>
      </c>
      <c r="F123" t="str">
        <f t="shared" si="8"/>
        <v>15.73+4.84i</v>
      </c>
      <c r="G123" t="str">
        <f t="shared" si="9"/>
        <v>115.73+4.84i</v>
      </c>
      <c r="H123" t="str">
        <f t="shared" si="10"/>
        <v>0.137428482233751+0.0360740183702467i</v>
      </c>
      <c r="I123">
        <f t="shared" si="11"/>
        <v>0.14208420929311361</v>
      </c>
      <c r="J123">
        <f t="shared" si="12"/>
        <v>1.3312311320812553</v>
      </c>
    </row>
    <row r="124" spans="1:10">
      <c r="A124">
        <v>91.5</v>
      </c>
      <c r="B124">
        <v>66.040000000000006</v>
      </c>
      <c r="C124">
        <v>4.7</v>
      </c>
      <c r="D124" t="str">
        <f t="shared" si="7"/>
        <v>66.04+4.7i</v>
      </c>
      <c r="E124" t="str">
        <f t="shared" si="13"/>
        <v>50</v>
      </c>
      <c r="F124" t="str">
        <f t="shared" si="8"/>
        <v>16.04+4.7i</v>
      </c>
      <c r="G124" t="str">
        <f t="shared" si="9"/>
        <v>116.04+4.7i</v>
      </c>
      <c r="H124" t="str">
        <f t="shared" si="10"/>
        <v>0.139639631490542+0.0348474123749953i</v>
      </c>
      <c r="I124">
        <f t="shared" si="11"/>
        <v>0.14392209292546904</v>
      </c>
      <c r="J124">
        <f t="shared" si="12"/>
        <v>1.3362359704323943</v>
      </c>
    </row>
    <row r="125" spans="1:10">
      <c r="A125">
        <v>92.25</v>
      </c>
      <c r="B125">
        <v>66.28</v>
      </c>
      <c r="C125">
        <v>4.54</v>
      </c>
      <c r="D125" t="str">
        <f t="shared" si="7"/>
        <v>66.28+4.54i</v>
      </c>
      <c r="E125" t="str">
        <f t="shared" si="13"/>
        <v>50</v>
      </c>
      <c r="F125" t="str">
        <f t="shared" si="8"/>
        <v>16.28+4.54i</v>
      </c>
      <c r="G125" t="str">
        <f t="shared" si="9"/>
        <v>116.28+4.54i</v>
      </c>
      <c r="H125" t="str">
        <f t="shared" si="10"/>
        <v>0.141315866234912+0.0335261951091632i</v>
      </c>
      <c r="I125">
        <f t="shared" si="11"/>
        <v>0.1452383551553143</v>
      </c>
      <c r="J125">
        <f t="shared" si="12"/>
        <v>1.339833580580712</v>
      </c>
    </row>
    <row r="126" spans="1:10">
      <c r="A126">
        <v>93</v>
      </c>
      <c r="B126">
        <v>66.59</v>
      </c>
      <c r="C126">
        <v>4.43</v>
      </c>
      <c r="D126" t="str">
        <f t="shared" si="7"/>
        <v>66.59+4.43i</v>
      </c>
      <c r="E126" t="str">
        <f t="shared" si="13"/>
        <v>50</v>
      </c>
      <c r="F126" t="str">
        <f t="shared" si="8"/>
        <v>16.59+4.43i</v>
      </c>
      <c r="G126" t="str">
        <f t="shared" si="9"/>
        <v>116.59+4.43i</v>
      </c>
      <c r="H126" t="str">
        <f t="shared" si="10"/>
        <v>0.143530015346526+0.0325427740973916i</v>
      </c>
      <c r="I126">
        <f t="shared" si="11"/>
        <v>0.1471730187613472</v>
      </c>
      <c r="J126">
        <f t="shared" si="12"/>
        <v>1.3451415632924555</v>
      </c>
    </row>
    <row r="127" spans="1:10">
      <c r="A127">
        <v>93.75</v>
      </c>
      <c r="B127">
        <v>66.77</v>
      </c>
      <c r="C127">
        <v>4.25</v>
      </c>
      <c r="D127" t="str">
        <f t="shared" si="7"/>
        <v>66.77+4.25i</v>
      </c>
      <c r="E127" t="str">
        <f t="shared" si="13"/>
        <v>50</v>
      </c>
      <c r="F127" t="str">
        <f t="shared" si="8"/>
        <v>16.77+4.25i</v>
      </c>
      <c r="G127" t="str">
        <f t="shared" si="9"/>
        <v>116.77+4.25i</v>
      </c>
      <c r="H127" t="str">
        <f t="shared" si="10"/>
        <v>0.144748600400164+0.0311280161710996i</v>
      </c>
      <c r="I127">
        <f t="shared" si="11"/>
        <v>0.14805779516308687</v>
      </c>
      <c r="J127">
        <f t="shared" si="12"/>
        <v>1.34757708755943</v>
      </c>
    </row>
    <row r="128" spans="1:10">
      <c r="A128">
        <v>94.5</v>
      </c>
      <c r="B128">
        <v>67.13</v>
      </c>
      <c r="C128">
        <v>4.13</v>
      </c>
      <c r="D128" t="str">
        <f t="shared" si="7"/>
        <v>67.13+4.13i</v>
      </c>
      <c r="E128" t="str">
        <f t="shared" si="13"/>
        <v>50</v>
      </c>
      <c r="F128" t="str">
        <f t="shared" si="8"/>
        <v>17.13+4.13i</v>
      </c>
      <c r="G128" t="str">
        <f t="shared" si="9"/>
        <v>117.13+4.13i</v>
      </c>
      <c r="H128" t="str">
        <f t="shared" si="10"/>
        <v>0.147307881433325+0.0300658964371243i</v>
      </c>
      <c r="I128">
        <f t="shared" si="11"/>
        <v>0.15034483716091621</v>
      </c>
      <c r="J128">
        <f t="shared" si="12"/>
        <v>1.3538961304220074</v>
      </c>
    </row>
    <row r="129" spans="1:10">
      <c r="A129">
        <v>95.25</v>
      </c>
      <c r="B129">
        <v>67.430000000000007</v>
      </c>
      <c r="C129">
        <v>4.04</v>
      </c>
      <c r="D129" t="str">
        <f t="shared" si="7"/>
        <v>67.43+4.04i</v>
      </c>
      <c r="E129" t="str">
        <f t="shared" si="13"/>
        <v>50</v>
      </c>
      <c r="F129" t="str">
        <f t="shared" si="8"/>
        <v>17.43+4.04i</v>
      </c>
      <c r="G129" t="str">
        <f t="shared" si="9"/>
        <v>117.43+4.04i</v>
      </c>
      <c r="H129" t="str">
        <f t="shared" si="10"/>
        <v>0.149435578473079+0.029262371310302i</v>
      </c>
      <c r="I129">
        <f t="shared" si="11"/>
        <v>0.15227369598287727</v>
      </c>
      <c r="J129">
        <f t="shared" si="12"/>
        <v>1.3592520257099432</v>
      </c>
    </row>
    <row r="130" spans="1:10">
      <c r="A130">
        <v>96</v>
      </c>
      <c r="B130">
        <v>67.7</v>
      </c>
      <c r="C130">
        <v>3.95</v>
      </c>
      <c r="D130" t="str">
        <f t="shared" si="7"/>
        <v>67.7+3.95i</v>
      </c>
      <c r="E130" t="str">
        <f t="shared" si="13"/>
        <v>50</v>
      </c>
      <c r="F130" t="str">
        <f t="shared" si="8"/>
        <v>17.7+3.95i</v>
      </c>
      <c r="G130" t="str">
        <f t="shared" si="9"/>
        <v>117.7+3.95i</v>
      </c>
      <c r="H130" t="str">
        <f t="shared" si="10"/>
        <v>0.151338147584603+0.0284810052424878i</v>
      </c>
      <c r="I130">
        <f t="shared" si="11"/>
        <v>0.15399481346448554</v>
      </c>
      <c r="J130">
        <f t="shared" si="12"/>
        <v>1.3640517006641801</v>
      </c>
    </row>
    <row r="131" spans="1:10">
      <c r="A131">
        <v>96.75</v>
      </c>
      <c r="B131">
        <v>68.09</v>
      </c>
      <c r="C131">
        <v>3.83</v>
      </c>
      <c r="D131" t="str">
        <f t="shared" ref="D131:D194" si="14">COMPLEX(B131,C131)</f>
        <v>68.09+3.83i</v>
      </c>
      <c r="E131" t="str">
        <f t="shared" si="13"/>
        <v>50</v>
      </c>
      <c r="F131" t="str">
        <f t="shared" ref="F131:F194" si="15">IMSUB(D131,E131)</f>
        <v>18.09+3.83i</v>
      </c>
      <c r="G131" t="str">
        <f t="shared" ref="G131:G194" si="16">IMSUM(D131,E131)</f>
        <v>118.09+3.83i</v>
      </c>
      <c r="H131" t="str">
        <f t="shared" ref="H131:H194" si="17">IMDIV(F131,G131)</f>
        <v>0.154078065077321+0.0274356932064854i</v>
      </c>
      <c r="I131">
        <f t="shared" ref="I131:I194" si="18">IMABS(H131)</f>
        <v>0.15650165302542832</v>
      </c>
      <c r="J131">
        <f t="shared" ref="J131:J194" si="19">(1+I131)/(1-I131)</f>
        <v>1.371077557144629</v>
      </c>
    </row>
    <row r="132" spans="1:10">
      <c r="A132">
        <v>97.5</v>
      </c>
      <c r="B132">
        <v>68.47</v>
      </c>
      <c r="C132">
        <v>3.66</v>
      </c>
      <c r="D132" t="str">
        <f t="shared" si="14"/>
        <v>68.47+3.66i</v>
      </c>
      <c r="E132" t="str">
        <f t="shared" ref="E132:E195" si="20">COMPLEX(50,0)</f>
        <v>50</v>
      </c>
      <c r="F132" t="str">
        <f t="shared" si="15"/>
        <v>18.47+3.66i</v>
      </c>
      <c r="G132" t="str">
        <f t="shared" si="16"/>
        <v>118.47+3.66i</v>
      </c>
      <c r="H132" t="str">
        <f t="shared" si="17"/>
        <v>0.156709312745851+0.0260525357926073i</v>
      </c>
      <c r="I132">
        <f t="shared" si="18"/>
        <v>0.1588601376132541</v>
      </c>
      <c r="J132">
        <f t="shared" si="19"/>
        <v>1.3777258568212101</v>
      </c>
    </row>
    <row r="133" spans="1:10">
      <c r="A133">
        <v>98.25</v>
      </c>
      <c r="B133">
        <v>68.72</v>
      </c>
      <c r="C133">
        <v>3.58</v>
      </c>
      <c r="D133" t="str">
        <f t="shared" si="14"/>
        <v>68.72+3.58i</v>
      </c>
      <c r="E133" t="str">
        <f t="shared" si="20"/>
        <v>50</v>
      </c>
      <c r="F133" t="str">
        <f t="shared" si="15"/>
        <v>18.72+3.58i</v>
      </c>
      <c r="G133" t="str">
        <f t="shared" si="16"/>
        <v>118.72+3.58i</v>
      </c>
      <c r="H133" t="str">
        <f t="shared" si="17"/>
        <v>0.158447184210496+0.0253770138184503i</v>
      </c>
      <c r="I133">
        <f t="shared" si="18"/>
        <v>0.16046651680203153</v>
      </c>
      <c r="J133">
        <f t="shared" si="19"/>
        <v>1.3822754422867785</v>
      </c>
    </row>
    <row r="134" spans="1:10">
      <c r="A134">
        <v>99</v>
      </c>
      <c r="B134">
        <v>69.12</v>
      </c>
      <c r="C134">
        <v>3.4</v>
      </c>
      <c r="D134" t="str">
        <f t="shared" si="14"/>
        <v>69.12+3.4i</v>
      </c>
      <c r="E134" t="str">
        <f t="shared" si="20"/>
        <v>50</v>
      </c>
      <c r="F134" t="str">
        <f t="shared" si="15"/>
        <v>19.12+3.4i</v>
      </c>
      <c r="G134" t="str">
        <f t="shared" si="16"/>
        <v>119.12+3.4i</v>
      </c>
      <c r="H134" t="str">
        <f t="shared" si="17"/>
        <v>0.161193770548358+0.0239417493295465i</v>
      </c>
      <c r="I134">
        <f t="shared" si="18"/>
        <v>0.16296207848624025</v>
      </c>
      <c r="J134">
        <f t="shared" si="19"/>
        <v>1.3893780061757006</v>
      </c>
    </row>
    <row r="135" spans="1:10">
      <c r="A135">
        <v>99.75</v>
      </c>
      <c r="B135">
        <v>69.349999999999994</v>
      </c>
      <c r="C135">
        <v>3.34</v>
      </c>
      <c r="D135" t="str">
        <f t="shared" si="14"/>
        <v>69.35+3.34i</v>
      </c>
      <c r="E135" t="str">
        <f t="shared" si="20"/>
        <v>50</v>
      </c>
      <c r="F135" t="str">
        <f t="shared" si="15"/>
        <v>19.35+3.34i</v>
      </c>
      <c r="G135" t="str">
        <f t="shared" si="16"/>
        <v>119.35+3.34i</v>
      </c>
      <c r="H135" t="str">
        <f t="shared" si="17"/>
        <v>0.162783864934948+0.0234294251455155i</v>
      </c>
      <c r="I135">
        <f t="shared" si="18"/>
        <v>0.16446131656352722</v>
      </c>
      <c r="J135">
        <f t="shared" si="19"/>
        <v>1.3936653558327594</v>
      </c>
    </row>
    <row r="136" spans="1:10">
      <c r="A136">
        <v>100.5</v>
      </c>
      <c r="B136">
        <v>69.709999999999994</v>
      </c>
      <c r="C136">
        <v>3.34</v>
      </c>
      <c r="D136" t="str">
        <f t="shared" si="14"/>
        <v>69.71+3.34i</v>
      </c>
      <c r="E136" t="str">
        <f t="shared" si="20"/>
        <v>50</v>
      </c>
      <c r="F136" t="str">
        <f t="shared" si="15"/>
        <v>19.71+3.34i</v>
      </c>
      <c r="G136" t="str">
        <f t="shared" si="16"/>
        <v>119.71+3.34i</v>
      </c>
      <c r="H136" t="str">
        <f t="shared" si="17"/>
        <v>0.165297675132642+0.0232888293798093i</v>
      </c>
      <c r="I136">
        <f t="shared" si="18"/>
        <v>0.16693019792158137</v>
      </c>
      <c r="J136">
        <f t="shared" si="19"/>
        <v>1.4007592101048643</v>
      </c>
    </row>
    <row r="137" spans="1:10">
      <c r="A137">
        <v>101.25</v>
      </c>
      <c r="B137">
        <v>70.23</v>
      </c>
      <c r="C137">
        <v>3.22</v>
      </c>
      <c r="D137" t="str">
        <f t="shared" si="14"/>
        <v>70.23+3.22i</v>
      </c>
      <c r="E137" t="str">
        <f t="shared" si="20"/>
        <v>50</v>
      </c>
      <c r="F137" t="str">
        <f t="shared" si="15"/>
        <v>20.23+3.22i</v>
      </c>
      <c r="G137" t="str">
        <f t="shared" si="16"/>
        <v>120.23+3.22i</v>
      </c>
      <c r="H137" t="str">
        <f t="shared" si="17"/>
        <v>0.168856991991073+0.0222596730083069i</v>
      </c>
      <c r="I137">
        <f t="shared" si="18"/>
        <v>0.17031786983963265</v>
      </c>
      <c r="J137">
        <f t="shared" si="19"/>
        <v>1.4105617408120197</v>
      </c>
    </row>
    <row r="138" spans="1:10">
      <c r="A138">
        <v>102</v>
      </c>
      <c r="B138">
        <v>70.8</v>
      </c>
      <c r="C138">
        <v>3.21</v>
      </c>
      <c r="D138" t="str">
        <f t="shared" si="14"/>
        <v>70.8+3.21i</v>
      </c>
      <c r="E138" t="str">
        <f t="shared" si="20"/>
        <v>50</v>
      </c>
      <c r="F138" t="str">
        <f t="shared" si="15"/>
        <v>20.8+3.21i</v>
      </c>
      <c r="G138" t="str">
        <f t="shared" si="16"/>
        <v>120.8+3.21i</v>
      </c>
      <c r="H138" t="str">
        <f t="shared" si="17"/>
        <v>0.172769551312601+0.0219818687109814i</v>
      </c>
      <c r="I138">
        <f t="shared" si="18"/>
        <v>0.17416233924928859</v>
      </c>
      <c r="J138">
        <f t="shared" si="19"/>
        <v>1.4217834751952818</v>
      </c>
    </row>
    <row r="139" spans="1:10">
      <c r="A139">
        <v>102.75</v>
      </c>
      <c r="B139">
        <v>71.489999999999995</v>
      </c>
      <c r="C139">
        <v>2.96</v>
      </c>
      <c r="D139" t="str">
        <f t="shared" si="14"/>
        <v>71.49+2.96i</v>
      </c>
      <c r="E139" t="str">
        <f t="shared" si="20"/>
        <v>50</v>
      </c>
      <c r="F139" t="str">
        <f t="shared" si="15"/>
        <v>21.49+2.96i</v>
      </c>
      <c r="G139" t="str">
        <f t="shared" si="16"/>
        <v>121.49+2.96i</v>
      </c>
      <c r="H139" t="str">
        <f t="shared" si="17"/>
        <v>0.177375306120289+0.0200425474844345i</v>
      </c>
      <c r="I139">
        <f t="shared" si="18"/>
        <v>0.17850406978814809</v>
      </c>
      <c r="J139">
        <f t="shared" si="19"/>
        <v>1.4345829680303213</v>
      </c>
    </row>
    <row r="140" spans="1:10">
      <c r="A140">
        <v>103.5</v>
      </c>
      <c r="B140">
        <v>72.11</v>
      </c>
      <c r="C140">
        <v>2.7</v>
      </c>
      <c r="D140" t="str">
        <f t="shared" si="14"/>
        <v>72.11+2.7i</v>
      </c>
      <c r="E140" t="str">
        <f t="shared" si="20"/>
        <v>50</v>
      </c>
      <c r="F140" t="str">
        <f t="shared" si="15"/>
        <v>22.11+2.7i</v>
      </c>
      <c r="G140" t="str">
        <f t="shared" si="16"/>
        <v>122.11+2.7i</v>
      </c>
      <c r="H140" t="str">
        <f t="shared" si="17"/>
        <v>0.181466437432581+0.0180987684786834i</v>
      </c>
      <c r="I140">
        <f t="shared" si="18"/>
        <v>0.18236675501559441</v>
      </c>
      <c r="J140">
        <f t="shared" si="19"/>
        <v>1.4460844911438813</v>
      </c>
    </row>
    <row r="141" spans="1:10">
      <c r="A141">
        <v>104.25</v>
      </c>
      <c r="B141">
        <v>72.64</v>
      </c>
      <c r="C141">
        <v>2.1800000000000002</v>
      </c>
      <c r="D141" t="str">
        <f t="shared" si="14"/>
        <v>72.64+2.18i</v>
      </c>
      <c r="E141" t="str">
        <f t="shared" si="20"/>
        <v>50</v>
      </c>
      <c r="F141" t="str">
        <f t="shared" si="15"/>
        <v>22.64+2.18i</v>
      </c>
      <c r="G141" t="str">
        <f t="shared" si="16"/>
        <v>122.64+2.18i</v>
      </c>
      <c r="H141" t="str">
        <f t="shared" si="17"/>
        <v>0.184862909547566+0.0144895536300253i</v>
      </c>
      <c r="I141">
        <f t="shared" si="18"/>
        <v>0.18542988564627047</v>
      </c>
      <c r="J141">
        <f t="shared" si="19"/>
        <v>1.4552828108440692</v>
      </c>
    </row>
    <row r="142" spans="1:10">
      <c r="A142">
        <v>105</v>
      </c>
      <c r="B142">
        <v>73.03</v>
      </c>
      <c r="C142">
        <v>1.85</v>
      </c>
      <c r="D142" t="str">
        <f t="shared" si="14"/>
        <v>73.03+1.85i</v>
      </c>
      <c r="E142" t="str">
        <f t="shared" si="20"/>
        <v>50</v>
      </c>
      <c r="F142" t="str">
        <f t="shared" si="15"/>
        <v>23.03+1.85i</v>
      </c>
      <c r="G142" t="str">
        <f t="shared" si="16"/>
        <v>123.03+1.85i</v>
      </c>
      <c r="H142" t="str">
        <f t="shared" si="17"/>
        <v>0.18737385982172+0.012219445333088i</v>
      </c>
      <c r="I142">
        <f t="shared" si="18"/>
        <v>0.18777187805616127</v>
      </c>
      <c r="J142">
        <f t="shared" si="19"/>
        <v>1.4623624151470704</v>
      </c>
    </row>
    <row r="143" spans="1:10">
      <c r="A143">
        <v>105.75</v>
      </c>
      <c r="B143">
        <v>73.61</v>
      </c>
      <c r="C143">
        <v>1.41</v>
      </c>
      <c r="D143" t="str">
        <f t="shared" si="14"/>
        <v>73.61+1.41i</v>
      </c>
      <c r="E143" t="str">
        <f t="shared" si="20"/>
        <v>50</v>
      </c>
      <c r="F143" t="str">
        <f t="shared" si="15"/>
        <v>23.61+1.41i</v>
      </c>
      <c r="G143" t="str">
        <f t="shared" si="16"/>
        <v>123.61+1.41i</v>
      </c>
      <c r="H143" t="str">
        <f t="shared" si="17"/>
        <v>0.191109213788912+0.00922689109746488i</v>
      </c>
      <c r="I143">
        <f t="shared" si="18"/>
        <v>0.19133182462502296</v>
      </c>
      <c r="J143">
        <f t="shared" si="19"/>
        <v>1.4732023107903385</v>
      </c>
    </row>
    <row r="144" spans="1:10">
      <c r="A144">
        <v>106.5</v>
      </c>
      <c r="B144">
        <v>74.09</v>
      </c>
      <c r="C144">
        <v>0.96</v>
      </c>
      <c r="D144" t="str">
        <f t="shared" si="14"/>
        <v>74.09+0.96i</v>
      </c>
      <c r="E144" t="str">
        <f t="shared" si="20"/>
        <v>50</v>
      </c>
      <c r="F144" t="str">
        <f t="shared" si="15"/>
        <v>24.09+0.96i</v>
      </c>
      <c r="G144" t="str">
        <f t="shared" si="16"/>
        <v>124.09+0.96i</v>
      </c>
      <c r="H144" t="str">
        <f t="shared" si="17"/>
        <v>0.19418151911648+0.00623406996251252i</v>
      </c>
      <c r="I144">
        <f t="shared" si="18"/>
        <v>0.19428156370248154</v>
      </c>
      <c r="J144">
        <f t="shared" si="19"/>
        <v>1.482256716366712</v>
      </c>
    </row>
    <row r="145" spans="1:10">
      <c r="A145">
        <v>107.25</v>
      </c>
      <c r="B145">
        <v>74.45</v>
      </c>
      <c r="C145">
        <v>0.46</v>
      </c>
      <c r="D145" t="str">
        <f t="shared" si="14"/>
        <v>74.45+0.46i</v>
      </c>
      <c r="E145" t="str">
        <f t="shared" si="20"/>
        <v>50</v>
      </c>
      <c r="F145" t="str">
        <f t="shared" si="15"/>
        <v>24.45+0.46i</v>
      </c>
      <c r="G145" t="str">
        <f t="shared" si="16"/>
        <v>124.45+0.46i</v>
      </c>
      <c r="H145" t="str">
        <f t="shared" si="17"/>
        <v>0.196475421597143+0.00297003861844367i</v>
      </c>
      <c r="I145">
        <f t="shared" si="18"/>
        <v>0.19649786874460023</v>
      </c>
      <c r="J145">
        <f t="shared" si="19"/>
        <v>1.489103540864515</v>
      </c>
    </row>
    <row r="146" spans="1:10">
      <c r="A146">
        <v>108</v>
      </c>
      <c r="B146">
        <v>74.89</v>
      </c>
      <c r="C146">
        <v>0.01</v>
      </c>
      <c r="D146" t="str">
        <f t="shared" si="14"/>
        <v>74.89+0.01i</v>
      </c>
      <c r="E146" t="str">
        <f t="shared" si="20"/>
        <v>50</v>
      </c>
      <c r="F146" t="str">
        <f t="shared" si="15"/>
        <v>24.89+0.01i</v>
      </c>
      <c r="G146" t="str">
        <f t="shared" si="16"/>
        <v>124.89+0.01i</v>
      </c>
      <c r="H146" t="str">
        <f t="shared" si="17"/>
        <v>0.199295385067883+0.000064112788448404i</v>
      </c>
      <c r="I146">
        <f t="shared" si="18"/>
        <v>0.19929539538033836</v>
      </c>
      <c r="J146">
        <f t="shared" si="19"/>
        <v>1.4978000481838234</v>
      </c>
    </row>
    <row r="147" spans="1:10">
      <c r="A147">
        <v>108.75</v>
      </c>
      <c r="B147">
        <v>75.45</v>
      </c>
      <c r="C147">
        <v>-0.47</v>
      </c>
      <c r="D147" t="str">
        <f t="shared" si="14"/>
        <v>75.45-0.47i</v>
      </c>
      <c r="E147" t="str">
        <f t="shared" si="20"/>
        <v>50</v>
      </c>
      <c r="F147" t="str">
        <f t="shared" si="15"/>
        <v>25.45-0.47i</v>
      </c>
      <c r="G147" t="str">
        <f t="shared" si="16"/>
        <v>125.45-0.47i</v>
      </c>
      <c r="H147" t="str">
        <f t="shared" si="17"/>
        <v>0.202880857839224-0.00298641687377891i</v>
      </c>
      <c r="I147">
        <f t="shared" si="18"/>
        <v>0.2029028367552396</v>
      </c>
      <c r="J147">
        <f t="shared" si="19"/>
        <v>1.5091044005959793</v>
      </c>
    </row>
    <row r="148" spans="1:10">
      <c r="A148">
        <v>109.5</v>
      </c>
      <c r="B148">
        <v>75.819999999999993</v>
      </c>
      <c r="C148">
        <v>-1.1499999999999999</v>
      </c>
      <c r="D148" t="str">
        <f t="shared" si="14"/>
        <v>75.82-1.15i</v>
      </c>
      <c r="E148" t="str">
        <f t="shared" si="20"/>
        <v>50</v>
      </c>
      <c r="F148" t="str">
        <f t="shared" si="15"/>
        <v>25.82-1.15i</v>
      </c>
      <c r="G148" t="str">
        <f t="shared" si="16"/>
        <v>125.82-1.15i</v>
      </c>
      <c r="H148" t="str">
        <f t="shared" si="17"/>
        <v>0.205280188664032-0.00726377192049247i</v>
      </c>
      <c r="I148">
        <f t="shared" si="18"/>
        <v>0.20540866155168216</v>
      </c>
      <c r="J148">
        <f t="shared" si="19"/>
        <v>1.5170171171329536</v>
      </c>
    </row>
    <row r="149" spans="1:10">
      <c r="A149">
        <v>110.25</v>
      </c>
      <c r="B149">
        <v>76.150000000000006</v>
      </c>
      <c r="C149">
        <v>-1.64</v>
      </c>
      <c r="D149" t="str">
        <f t="shared" si="14"/>
        <v>76.15-1.64i</v>
      </c>
      <c r="E149" t="str">
        <f t="shared" si="20"/>
        <v>50</v>
      </c>
      <c r="F149" t="str">
        <f t="shared" si="15"/>
        <v>26.15-1.64i</v>
      </c>
      <c r="G149" t="str">
        <f t="shared" si="16"/>
        <v>126.15-1.64i</v>
      </c>
      <c r="H149" t="str">
        <f t="shared" si="17"/>
        <v>0.207426858300193-0.0103037649812738i</v>
      </c>
      <c r="I149">
        <f t="shared" si="18"/>
        <v>0.20768261630930424</v>
      </c>
      <c r="J149">
        <f t="shared" si="19"/>
        <v>1.5242409685419174</v>
      </c>
    </row>
    <row r="150" spans="1:10">
      <c r="A150">
        <v>111</v>
      </c>
      <c r="B150">
        <v>76.41</v>
      </c>
      <c r="C150">
        <v>-2.23</v>
      </c>
      <c r="D150" t="str">
        <f t="shared" si="14"/>
        <v>76.41-2.23i</v>
      </c>
      <c r="E150" t="str">
        <f t="shared" si="20"/>
        <v>50</v>
      </c>
      <c r="F150" t="str">
        <f t="shared" si="15"/>
        <v>26.41-2.23i</v>
      </c>
      <c r="G150" t="str">
        <f t="shared" si="16"/>
        <v>126.41-2.23i</v>
      </c>
      <c r="H150" t="str">
        <f t="shared" si="17"/>
        <v>0.209169455260331-0.0139510490844827i</v>
      </c>
      <c r="I150">
        <f t="shared" si="18"/>
        <v>0.20963418801441061</v>
      </c>
      <c r="J150">
        <f t="shared" si="19"/>
        <v>1.5304738257535684</v>
      </c>
    </row>
    <row r="151" spans="1:10">
      <c r="A151">
        <v>111.75</v>
      </c>
      <c r="B151">
        <v>76.69</v>
      </c>
      <c r="C151">
        <v>-2.79</v>
      </c>
      <c r="D151" t="str">
        <f t="shared" si="14"/>
        <v>76.69-2.79i</v>
      </c>
      <c r="E151" t="str">
        <f t="shared" si="20"/>
        <v>50</v>
      </c>
      <c r="F151" t="str">
        <f t="shared" si="15"/>
        <v>26.69-2.79i</v>
      </c>
      <c r="G151" t="str">
        <f t="shared" si="16"/>
        <v>126.69-2.79i</v>
      </c>
      <c r="H151" t="str">
        <f t="shared" si="17"/>
        <v>0.211054341149668-0.0173743656815252i</v>
      </c>
      <c r="I151">
        <f t="shared" si="18"/>
        <v>0.21176827784386357</v>
      </c>
      <c r="J151">
        <f t="shared" si="19"/>
        <v>1.5373249309596184</v>
      </c>
    </row>
    <row r="152" spans="1:10">
      <c r="A152">
        <v>112.5</v>
      </c>
      <c r="B152">
        <v>77.069999999999993</v>
      </c>
      <c r="C152">
        <v>-3.28</v>
      </c>
      <c r="D152" t="str">
        <f t="shared" si="14"/>
        <v>77.07-3.28i</v>
      </c>
      <c r="E152" t="str">
        <f t="shared" si="20"/>
        <v>50</v>
      </c>
      <c r="F152" t="str">
        <f t="shared" si="15"/>
        <v>27.07-3.28i</v>
      </c>
      <c r="G152" t="str">
        <f t="shared" si="16"/>
        <v>127.07-3.28i</v>
      </c>
      <c r="H152" t="str">
        <f t="shared" si="17"/>
        <v>0.21355618462121-0.0203001157979258i</v>
      </c>
      <c r="I152">
        <f t="shared" si="18"/>
        <v>0.21451885392985282</v>
      </c>
      <c r="J152">
        <f t="shared" si="19"/>
        <v>1.5462100650107655</v>
      </c>
    </row>
    <row r="153" spans="1:10">
      <c r="A153">
        <v>113.25</v>
      </c>
      <c r="B153">
        <v>77.27</v>
      </c>
      <c r="C153">
        <v>-3.81</v>
      </c>
      <c r="D153" t="str">
        <f t="shared" si="14"/>
        <v>77.27-3.81i</v>
      </c>
      <c r="E153" t="str">
        <f t="shared" si="20"/>
        <v>50</v>
      </c>
      <c r="F153" t="str">
        <f t="shared" si="15"/>
        <v>27.27-3.81i</v>
      </c>
      <c r="G153" t="str">
        <f t="shared" si="16"/>
        <v>127.27-3.81i</v>
      </c>
      <c r="H153" t="str">
        <f t="shared" si="17"/>
        <v>0.214972407455165-0.0235008653067952i</v>
      </c>
      <c r="I153">
        <f t="shared" si="18"/>
        <v>0.21625315405153661</v>
      </c>
      <c r="J153">
        <f t="shared" si="19"/>
        <v>1.5518444001897949</v>
      </c>
    </row>
    <row r="154" spans="1:10">
      <c r="A154">
        <v>114</v>
      </c>
      <c r="B154">
        <v>77.510000000000005</v>
      </c>
      <c r="C154">
        <v>-4.3099999999999996</v>
      </c>
      <c r="D154" t="str">
        <f t="shared" si="14"/>
        <v>77.51-4.31i</v>
      </c>
      <c r="E154" t="str">
        <f t="shared" si="20"/>
        <v>50</v>
      </c>
      <c r="F154" t="str">
        <f t="shared" si="15"/>
        <v>27.51-4.31i</v>
      </c>
      <c r="G154" t="str">
        <f t="shared" si="16"/>
        <v>127.51-4.31i</v>
      </c>
      <c r="H154" t="str">
        <f t="shared" si="17"/>
        <v>0.216642790377973-0.0264784689316206i</v>
      </c>
      <c r="I154">
        <f t="shared" si="18"/>
        <v>0.21825491504137343</v>
      </c>
      <c r="J154">
        <f t="shared" si="19"/>
        <v>1.5583787330186398</v>
      </c>
    </row>
    <row r="155" spans="1:10">
      <c r="A155">
        <v>114.75</v>
      </c>
      <c r="B155">
        <v>77.790000000000006</v>
      </c>
      <c r="C155">
        <v>-4.82</v>
      </c>
      <c r="D155" t="str">
        <f t="shared" si="14"/>
        <v>77.79-4.82i</v>
      </c>
      <c r="E155" t="str">
        <f t="shared" si="20"/>
        <v>50</v>
      </c>
      <c r="F155" t="str">
        <f t="shared" si="15"/>
        <v>27.79-4.82i</v>
      </c>
      <c r="G155" t="str">
        <f t="shared" si="16"/>
        <v>127.79-4.82i</v>
      </c>
      <c r="H155" t="str">
        <f t="shared" si="17"/>
        <v>0.218577851436417-0.0294737832074221i</v>
      </c>
      <c r="I155">
        <f t="shared" si="18"/>
        <v>0.22055607231522439</v>
      </c>
      <c r="J155">
        <f t="shared" si="19"/>
        <v>1.5659318508525792</v>
      </c>
    </row>
    <row r="156" spans="1:10">
      <c r="A156">
        <v>115.5</v>
      </c>
      <c r="B156">
        <v>78.08</v>
      </c>
      <c r="C156">
        <v>-5.36</v>
      </c>
      <c r="D156" t="str">
        <f t="shared" si="14"/>
        <v>78.08-5.36i</v>
      </c>
      <c r="E156" t="str">
        <f t="shared" si="20"/>
        <v>50</v>
      </c>
      <c r="F156" t="str">
        <f t="shared" si="15"/>
        <v>28.08-5.36i</v>
      </c>
      <c r="G156" t="str">
        <f t="shared" si="16"/>
        <v>128.08-5.36i</v>
      </c>
      <c r="H156" t="str">
        <f t="shared" si="17"/>
        <v>0.22060295440649-0.0326168657431388i</v>
      </c>
      <c r="I156">
        <f t="shared" si="18"/>
        <v>0.22300117359282629</v>
      </c>
      <c r="J156">
        <f t="shared" si="19"/>
        <v>1.5740064618217742</v>
      </c>
    </row>
    <row r="157" spans="1:10">
      <c r="A157">
        <v>116.25</v>
      </c>
      <c r="B157">
        <v>78.349999999999994</v>
      </c>
      <c r="C157">
        <v>-5.9</v>
      </c>
      <c r="D157" t="str">
        <f t="shared" si="14"/>
        <v>78.35-5.9i</v>
      </c>
      <c r="E157" t="str">
        <f t="shared" si="20"/>
        <v>50</v>
      </c>
      <c r="F157" t="str">
        <f t="shared" si="15"/>
        <v>28.35-5.9i</v>
      </c>
      <c r="G157" t="str">
        <f t="shared" si="16"/>
        <v>128.35-5.9i</v>
      </c>
      <c r="H157" t="str">
        <f t="shared" si="17"/>
        <v>0.222523261834448-0.0357390943138041i</v>
      </c>
      <c r="I157">
        <f t="shared" si="18"/>
        <v>0.22537498734290212</v>
      </c>
      <c r="J157">
        <f t="shared" si="19"/>
        <v>1.5818944228765008</v>
      </c>
    </row>
    <row r="158" spans="1:10">
      <c r="A158">
        <v>117</v>
      </c>
      <c r="B158">
        <v>78.69</v>
      </c>
      <c r="C158">
        <v>-6.42</v>
      </c>
      <c r="D158" t="str">
        <f t="shared" si="14"/>
        <v>78.69-6.42i</v>
      </c>
      <c r="E158" t="str">
        <f t="shared" si="20"/>
        <v>50</v>
      </c>
      <c r="F158" t="str">
        <f t="shared" si="15"/>
        <v>28.69-6.42i</v>
      </c>
      <c r="G158" t="str">
        <f t="shared" si="16"/>
        <v>128.69-6.42i</v>
      </c>
      <c r="H158" t="str">
        <f t="shared" si="17"/>
        <v>0.224867951536328-0.0386692652975117i</v>
      </c>
      <c r="I158">
        <f t="shared" si="18"/>
        <v>0.22816859491786703</v>
      </c>
      <c r="J158">
        <f t="shared" si="19"/>
        <v>1.591239468659835</v>
      </c>
    </row>
    <row r="159" spans="1:10">
      <c r="A159">
        <v>117.75</v>
      </c>
      <c r="B159">
        <v>78.930000000000007</v>
      </c>
      <c r="C159">
        <v>-6.95</v>
      </c>
      <c r="D159" t="str">
        <f t="shared" si="14"/>
        <v>78.93-6.95i</v>
      </c>
      <c r="E159" t="str">
        <f t="shared" si="20"/>
        <v>50</v>
      </c>
      <c r="F159" t="str">
        <f t="shared" si="15"/>
        <v>28.93-6.95i</v>
      </c>
      <c r="G159" t="str">
        <f t="shared" si="16"/>
        <v>128.93-6.95i</v>
      </c>
      <c r="H159" t="str">
        <f t="shared" si="17"/>
        <v>0.226632555401943-0.0416885421543201i</v>
      </c>
      <c r="I159">
        <f t="shared" si="18"/>
        <v>0.23043491427074864</v>
      </c>
      <c r="J159">
        <f t="shared" si="19"/>
        <v>1.5988705011282707</v>
      </c>
    </row>
    <row r="160" spans="1:10">
      <c r="A160">
        <v>118.5</v>
      </c>
      <c r="B160">
        <v>79.290000000000006</v>
      </c>
      <c r="C160">
        <v>-7.43</v>
      </c>
      <c r="D160" t="str">
        <f t="shared" si="14"/>
        <v>79.29-7.43i</v>
      </c>
      <c r="E160" t="str">
        <f t="shared" si="20"/>
        <v>50</v>
      </c>
      <c r="F160" t="str">
        <f t="shared" si="15"/>
        <v>29.29-7.43i</v>
      </c>
      <c r="G160" t="str">
        <f t="shared" si="16"/>
        <v>129.29-7.43i</v>
      </c>
      <c r="H160" t="str">
        <f t="shared" si="17"/>
        <v>0.229090932507803-0.0443023773800528i</v>
      </c>
      <c r="I160">
        <f t="shared" si="18"/>
        <v>0.23333528665596073</v>
      </c>
      <c r="J160">
        <f t="shared" si="19"/>
        <v>1.6087022986572541</v>
      </c>
    </row>
    <row r="161" spans="1:10">
      <c r="A161">
        <v>119.25</v>
      </c>
      <c r="B161">
        <v>79.540000000000006</v>
      </c>
      <c r="C161">
        <v>-8.0299999999999994</v>
      </c>
      <c r="D161" t="str">
        <f t="shared" si="14"/>
        <v>79.54-8.03i</v>
      </c>
      <c r="E161" t="str">
        <f t="shared" si="20"/>
        <v>50</v>
      </c>
      <c r="F161" t="str">
        <f t="shared" si="15"/>
        <v>29.54-8.03i</v>
      </c>
      <c r="G161" t="str">
        <f t="shared" si="16"/>
        <v>129.54-8.03i</v>
      </c>
      <c r="H161" t="str">
        <f t="shared" si="17"/>
        <v>0.230992646671427-0.0476696699647093i</v>
      </c>
      <c r="I161">
        <f t="shared" si="18"/>
        <v>0.23586012857372696</v>
      </c>
      <c r="J161">
        <f t="shared" si="19"/>
        <v>1.6173218736341874</v>
      </c>
    </row>
    <row r="162" spans="1:10">
      <c r="A162">
        <v>120</v>
      </c>
      <c r="B162">
        <v>80.02</v>
      </c>
      <c r="C162">
        <v>-8.7100000000000009</v>
      </c>
      <c r="D162" t="str">
        <f t="shared" si="14"/>
        <v>80.02-8.71i</v>
      </c>
      <c r="E162" t="str">
        <f t="shared" si="20"/>
        <v>50</v>
      </c>
      <c r="F162" t="str">
        <f t="shared" si="15"/>
        <v>30.02-8.71i</v>
      </c>
      <c r="G162" t="str">
        <f t="shared" si="16"/>
        <v>130.02-8.71i</v>
      </c>
      <c r="H162" t="str">
        <f t="shared" si="17"/>
        <v>0.234323619700049-0.0512924263375833i</v>
      </c>
      <c r="I162">
        <f t="shared" si="18"/>
        <v>0.23987178189384764</v>
      </c>
      <c r="J162">
        <f t="shared" si="19"/>
        <v>1.6311350537452338</v>
      </c>
    </row>
    <row r="163" spans="1:10">
      <c r="A163">
        <v>120.75</v>
      </c>
      <c r="B163">
        <v>80.349999999999994</v>
      </c>
      <c r="C163">
        <v>-9.41</v>
      </c>
      <c r="D163" t="str">
        <f t="shared" si="14"/>
        <v>80.35-9.41i</v>
      </c>
      <c r="E163" t="str">
        <f t="shared" si="20"/>
        <v>50</v>
      </c>
      <c r="F163" t="str">
        <f t="shared" si="15"/>
        <v>30.35-9.41i</v>
      </c>
      <c r="G163" t="str">
        <f t="shared" si="16"/>
        <v>130.35-9.41i</v>
      </c>
      <c r="H163" t="str">
        <f t="shared" si="17"/>
        <v>0.236811979266158-0.0550947393563902i</v>
      </c>
      <c r="I163">
        <f t="shared" si="18"/>
        <v>0.24313647161358537</v>
      </c>
      <c r="J163">
        <f t="shared" si="19"/>
        <v>1.642484311886284</v>
      </c>
    </row>
    <row r="164" spans="1:10">
      <c r="A164">
        <v>121.5</v>
      </c>
      <c r="B164">
        <v>80.790000000000006</v>
      </c>
      <c r="C164">
        <v>-10.23</v>
      </c>
      <c r="D164" t="str">
        <f t="shared" si="14"/>
        <v>80.79-10.23i</v>
      </c>
      <c r="E164" t="str">
        <f t="shared" si="20"/>
        <v>50</v>
      </c>
      <c r="F164" t="str">
        <f t="shared" si="15"/>
        <v>30.79-10.23i</v>
      </c>
      <c r="G164" t="str">
        <f t="shared" si="16"/>
        <v>130.79-10.23i</v>
      </c>
      <c r="H164" t="str">
        <f t="shared" si="17"/>
        <v>0.240064757475839-0.0594398465557166i</v>
      </c>
      <c r="I164">
        <f t="shared" si="18"/>
        <v>0.24731393640573621</v>
      </c>
      <c r="J164">
        <f t="shared" si="19"/>
        <v>1.6571503004180799</v>
      </c>
    </row>
    <row r="165" spans="1:10">
      <c r="A165">
        <v>122.25</v>
      </c>
      <c r="B165">
        <v>81.13</v>
      </c>
      <c r="C165">
        <v>-11.13</v>
      </c>
      <c r="D165" t="str">
        <f t="shared" si="14"/>
        <v>81.13-11.13i</v>
      </c>
      <c r="E165" t="str">
        <f t="shared" si="20"/>
        <v>50</v>
      </c>
      <c r="F165" t="str">
        <f t="shared" si="15"/>
        <v>31.13-11.13i</v>
      </c>
      <c r="G165" t="str">
        <f t="shared" si="16"/>
        <v>131.13-11.13i</v>
      </c>
      <c r="H165" t="str">
        <f t="shared" si="17"/>
        <v>0.242852648524301-0.0642648518411083i</v>
      </c>
      <c r="I165">
        <f t="shared" si="18"/>
        <v>0.25121182312428547</v>
      </c>
      <c r="J165">
        <f t="shared" si="19"/>
        <v>1.6709823442257212</v>
      </c>
    </row>
    <row r="166" spans="1:10">
      <c r="A166">
        <v>123</v>
      </c>
      <c r="B166">
        <v>81.31</v>
      </c>
      <c r="C166">
        <v>-12.07</v>
      </c>
      <c r="D166" t="str">
        <f t="shared" si="14"/>
        <v>81.31-12.07i</v>
      </c>
      <c r="E166" t="str">
        <f t="shared" si="20"/>
        <v>50</v>
      </c>
      <c r="F166" t="str">
        <f t="shared" si="15"/>
        <v>31.31-12.07i</v>
      </c>
      <c r="G166" t="str">
        <f t="shared" si="16"/>
        <v>131.31-12.07i</v>
      </c>
      <c r="H166" t="str">
        <f t="shared" si="17"/>
        <v>0.244824059994015-0.069415684988746i</v>
      </c>
      <c r="I166">
        <f t="shared" si="18"/>
        <v>0.25447467000550344</v>
      </c>
      <c r="J166">
        <f t="shared" si="19"/>
        <v>1.6826720964863311</v>
      </c>
    </row>
    <row r="167" spans="1:10">
      <c r="A167">
        <v>123.75</v>
      </c>
      <c r="B167">
        <v>81.55</v>
      </c>
      <c r="C167">
        <v>-12.92</v>
      </c>
      <c r="D167" t="str">
        <f t="shared" si="14"/>
        <v>81.55-12.92i</v>
      </c>
      <c r="E167" t="str">
        <f t="shared" si="20"/>
        <v>50</v>
      </c>
      <c r="F167" t="str">
        <f t="shared" si="15"/>
        <v>31.55-12.92i</v>
      </c>
      <c r="G167" t="str">
        <f t="shared" si="16"/>
        <v>131.55-12.92i</v>
      </c>
      <c r="H167" t="str">
        <f t="shared" si="17"/>
        <v>0.247095216940427-0.0739454944669683i</v>
      </c>
      <c r="I167">
        <f t="shared" si="18"/>
        <v>0.25792243482644372</v>
      </c>
      <c r="J167">
        <f t="shared" si="19"/>
        <v>1.695136052970746</v>
      </c>
    </row>
    <row r="168" spans="1:10">
      <c r="A168">
        <v>124.5</v>
      </c>
      <c r="B168">
        <v>81.62</v>
      </c>
      <c r="C168">
        <v>-13.86</v>
      </c>
      <c r="D168" t="str">
        <f t="shared" si="14"/>
        <v>81.62-13.86i</v>
      </c>
      <c r="E168" t="str">
        <f t="shared" si="20"/>
        <v>50</v>
      </c>
      <c r="F168" t="str">
        <f t="shared" si="15"/>
        <v>31.62-13.86i</v>
      </c>
      <c r="G168" t="str">
        <f t="shared" si="16"/>
        <v>131.62-13.86i</v>
      </c>
      <c r="H168" t="str">
        <f t="shared" si="17"/>
        <v>0.248569473126282-0.0791279980433804i</v>
      </c>
      <c r="I168">
        <f t="shared" si="18"/>
        <v>0.26086015994135753</v>
      </c>
      <c r="J168">
        <f t="shared" si="19"/>
        <v>1.7058479216075304</v>
      </c>
    </row>
    <row r="169" spans="1:10">
      <c r="A169">
        <v>125.25</v>
      </c>
      <c r="B169">
        <v>81.64</v>
      </c>
      <c r="C169">
        <v>-14.87</v>
      </c>
      <c r="D169" t="str">
        <f t="shared" si="14"/>
        <v>81.64-14.87i</v>
      </c>
      <c r="E169" t="str">
        <f t="shared" si="20"/>
        <v>50</v>
      </c>
      <c r="F169" t="str">
        <f t="shared" si="15"/>
        <v>31.64-14.87i</v>
      </c>
      <c r="G169" t="str">
        <f t="shared" si="16"/>
        <v>131.64-14.87i</v>
      </c>
      <c r="H169" t="str">
        <f t="shared" si="17"/>
        <v>0.249923355602682-0.0847283477832583i</v>
      </c>
      <c r="I169">
        <f t="shared" si="18"/>
        <v>0.26389501055113834</v>
      </c>
      <c r="J169">
        <f t="shared" si="19"/>
        <v>1.7170037272773346</v>
      </c>
    </row>
    <row r="170" spans="1:10">
      <c r="A170">
        <v>126</v>
      </c>
      <c r="B170">
        <v>81.680000000000007</v>
      </c>
      <c r="C170">
        <v>-15.84</v>
      </c>
      <c r="D170" t="str">
        <f t="shared" si="14"/>
        <v>81.68-15.84i</v>
      </c>
      <c r="E170" t="str">
        <f t="shared" si="20"/>
        <v>50</v>
      </c>
      <c r="F170" t="str">
        <f t="shared" si="15"/>
        <v>31.68-15.84i</v>
      </c>
      <c r="G170" t="str">
        <f t="shared" si="16"/>
        <v>131.68-15.84i</v>
      </c>
      <c r="H170" t="str">
        <f t="shared" si="17"/>
        <v>0.251415307147119-0.0900484624452433i</v>
      </c>
      <c r="I170">
        <f t="shared" si="18"/>
        <v>0.26705501728414049</v>
      </c>
      <c r="J170">
        <f t="shared" si="19"/>
        <v>1.7287177716793773</v>
      </c>
    </row>
    <row r="171" spans="1:10">
      <c r="A171">
        <v>126.75</v>
      </c>
      <c r="B171">
        <v>81.62</v>
      </c>
      <c r="C171">
        <v>-16.77</v>
      </c>
      <c r="D171" t="str">
        <f t="shared" si="14"/>
        <v>81.62-16.77i</v>
      </c>
      <c r="E171" t="str">
        <f t="shared" si="20"/>
        <v>50</v>
      </c>
      <c r="F171" t="str">
        <f t="shared" si="15"/>
        <v>31.62-16.77i</v>
      </c>
      <c r="G171" t="str">
        <f t="shared" si="16"/>
        <v>131.62-16.77i</v>
      </c>
      <c r="H171" t="str">
        <f t="shared" si="17"/>
        <v>0.252373918714823-0.0952567192155631i</v>
      </c>
      <c r="I171">
        <f t="shared" si="18"/>
        <v>0.2697525484646785</v>
      </c>
      <c r="J171">
        <f t="shared" si="19"/>
        <v>1.7387976442712196</v>
      </c>
    </row>
    <row r="172" spans="1:10">
      <c r="A172">
        <v>127.5</v>
      </c>
      <c r="B172">
        <v>81.489999999999995</v>
      </c>
      <c r="C172">
        <v>-17.78</v>
      </c>
      <c r="D172" t="str">
        <f t="shared" si="14"/>
        <v>81.49-17.78i</v>
      </c>
      <c r="E172" t="str">
        <f t="shared" si="20"/>
        <v>50</v>
      </c>
      <c r="F172" t="str">
        <f t="shared" si="15"/>
        <v>31.49-17.78i</v>
      </c>
      <c r="G172" t="str">
        <f t="shared" si="16"/>
        <v>131.49-17.78i</v>
      </c>
      <c r="H172" t="str">
        <f t="shared" si="17"/>
        <v>0.253141665632677-0.100989742072028i</v>
      </c>
      <c r="I172">
        <f t="shared" si="18"/>
        <v>0.27254289732638565</v>
      </c>
      <c r="J172">
        <f t="shared" si="19"/>
        <v>1.7493030072143418</v>
      </c>
    </row>
    <row r="173" spans="1:10">
      <c r="A173">
        <v>128.25</v>
      </c>
      <c r="B173">
        <v>81.3</v>
      </c>
      <c r="C173">
        <v>-18.670000000000002</v>
      </c>
      <c r="D173" t="str">
        <f t="shared" si="14"/>
        <v>81.3-18.67i</v>
      </c>
      <c r="E173" t="str">
        <f t="shared" si="20"/>
        <v>50</v>
      </c>
      <c r="F173" t="str">
        <f t="shared" si="15"/>
        <v>31.3-18.67i</v>
      </c>
      <c r="G173" t="str">
        <f t="shared" si="16"/>
        <v>131.3-18.67i</v>
      </c>
      <c r="H173" t="str">
        <f t="shared" si="17"/>
        <v>0.253479262805257-0.106150359203548i</v>
      </c>
      <c r="I173">
        <f t="shared" si="18"/>
        <v>0.27480836128352942</v>
      </c>
      <c r="J173">
        <f t="shared" si="19"/>
        <v>1.7578916981721346</v>
      </c>
    </row>
    <row r="174" spans="1:10">
      <c r="A174">
        <v>129</v>
      </c>
      <c r="B174">
        <v>81.06</v>
      </c>
      <c r="C174">
        <v>-19.440000000000001</v>
      </c>
      <c r="D174" t="str">
        <f t="shared" si="14"/>
        <v>81.06-19.44i</v>
      </c>
      <c r="E174" t="str">
        <f t="shared" si="20"/>
        <v>50</v>
      </c>
      <c r="F174" t="str">
        <f t="shared" si="15"/>
        <v>31.06-19.44i</v>
      </c>
      <c r="G174" t="str">
        <f t="shared" si="16"/>
        <v>131.06-19.44i</v>
      </c>
      <c r="H174" t="str">
        <f t="shared" si="17"/>
        <v>0.253416641387496-0.110739970177225i</v>
      </c>
      <c r="I174">
        <f t="shared" si="18"/>
        <v>0.27655620609013898</v>
      </c>
      <c r="J174">
        <f t="shared" si="19"/>
        <v>1.7645547820529015</v>
      </c>
    </row>
    <row r="175" spans="1:10">
      <c r="A175">
        <v>129.75</v>
      </c>
      <c r="B175">
        <v>80.89</v>
      </c>
      <c r="C175">
        <v>-20.309999999999999</v>
      </c>
      <c r="D175" t="str">
        <f t="shared" si="14"/>
        <v>80.89-20.31i</v>
      </c>
      <c r="E175" t="str">
        <f t="shared" si="20"/>
        <v>50</v>
      </c>
      <c r="F175" t="str">
        <f t="shared" si="15"/>
        <v>30.89-20.31i</v>
      </c>
      <c r="G175" t="str">
        <f t="shared" si="16"/>
        <v>130.89-20.31i</v>
      </c>
      <c r="H175" t="str">
        <f t="shared" si="17"/>
        <v>0.253962233424017-0.115761532883782i</v>
      </c>
      <c r="I175">
        <f t="shared" si="18"/>
        <v>0.27910132300173329</v>
      </c>
      <c r="J175">
        <f t="shared" si="19"/>
        <v>1.7743149818609094</v>
      </c>
    </row>
    <row r="176" spans="1:10">
      <c r="A176">
        <v>130.5</v>
      </c>
      <c r="B176">
        <v>80.64</v>
      </c>
      <c r="C176">
        <v>-21.09</v>
      </c>
      <c r="D176" t="str">
        <f t="shared" si="14"/>
        <v>80.64-21.09i</v>
      </c>
      <c r="E176" t="str">
        <f t="shared" si="20"/>
        <v>50</v>
      </c>
      <c r="F176" t="str">
        <f t="shared" si="15"/>
        <v>30.64-21.09i</v>
      </c>
      <c r="G176" t="str">
        <f t="shared" si="16"/>
        <v>130.64-21.09i</v>
      </c>
      <c r="H176" t="str">
        <f t="shared" si="17"/>
        <v>0.253980120843-0.120434470693671i</v>
      </c>
      <c r="I176">
        <f t="shared" si="18"/>
        <v>0.28108782171180874</v>
      </c>
      <c r="J176">
        <f t="shared" si="19"/>
        <v>1.7819809712532888</v>
      </c>
    </row>
    <row r="177" spans="1:10">
      <c r="A177">
        <v>131.25</v>
      </c>
      <c r="B177">
        <v>80.430000000000007</v>
      </c>
      <c r="C177">
        <v>-21.78</v>
      </c>
      <c r="D177" t="str">
        <f t="shared" si="14"/>
        <v>80.43-21.78i</v>
      </c>
      <c r="E177" t="str">
        <f t="shared" si="20"/>
        <v>50</v>
      </c>
      <c r="F177" t="str">
        <f t="shared" si="15"/>
        <v>30.43-21.78i</v>
      </c>
      <c r="G177" t="str">
        <f t="shared" si="16"/>
        <v>130.43-21.78i</v>
      </c>
      <c r="H177" t="str">
        <f t="shared" si="17"/>
        <v>0.254104056104139-0.124554271701693i</v>
      </c>
      <c r="I177">
        <f t="shared" si="18"/>
        <v>0.28298875936636525</v>
      </c>
      <c r="J177">
        <f t="shared" si="19"/>
        <v>1.7893565493235042</v>
      </c>
    </row>
    <row r="178" spans="1:10">
      <c r="A178">
        <v>132</v>
      </c>
      <c r="B178">
        <v>80.150000000000006</v>
      </c>
      <c r="C178">
        <v>-22.56</v>
      </c>
      <c r="D178" t="str">
        <f t="shared" si="14"/>
        <v>80.15-22.56i</v>
      </c>
      <c r="E178" t="str">
        <f t="shared" si="20"/>
        <v>50</v>
      </c>
      <c r="F178" t="str">
        <f t="shared" si="15"/>
        <v>30.15-22.56i</v>
      </c>
      <c r="G178" t="str">
        <f t="shared" si="16"/>
        <v>130.15-22.56i</v>
      </c>
      <c r="H178" t="str">
        <f t="shared" si="17"/>
        <v>0.254068212530392-0.129298664043906i</v>
      </c>
      <c r="I178">
        <f t="shared" si="18"/>
        <v>0.28507683375175774</v>
      </c>
      <c r="J178">
        <f t="shared" si="19"/>
        <v>1.7975034163399055</v>
      </c>
    </row>
    <row r="179" spans="1:10">
      <c r="A179">
        <v>132.75</v>
      </c>
      <c r="B179">
        <v>79.91</v>
      </c>
      <c r="C179">
        <v>-23.35</v>
      </c>
      <c r="D179" t="str">
        <f t="shared" si="14"/>
        <v>79.91-23.35i</v>
      </c>
      <c r="E179" t="str">
        <f t="shared" si="20"/>
        <v>50</v>
      </c>
      <c r="F179" t="str">
        <f t="shared" si="15"/>
        <v>29.91-23.35i</v>
      </c>
      <c r="G179" t="str">
        <f t="shared" si="16"/>
        <v>129.91-23.35i</v>
      </c>
      <c r="H179" t="str">
        <f t="shared" si="17"/>
        <v>0.254326350756734-0.134027247400741i</v>
      </c>
      <c r="I179">
        <f t="shared" si="18"/>
        <v>0.28748077454858911</v>
      </c>
      <c r="J179">
        <f t="shared" si="19"/>
        <v>1.8069418038971734</v>
      </c>
    </row>
    <row r="180" spans="1:10">
      <c r="A180">
        <v>133.5</v>
      </c>
      <c r="B180">
        <v>79.650000000000006</v>
      </c>
      <c r="C180">
        <v>-24.03</v>
      </c>
      <c r="D180" t="str">
        <f t="shared" si="14"/>
        <v>79.65-24.03i</v>
      </c>
      <c r="E180" t="str">
        <f t="shared" si="20"/>
        <v>50</v>
      </c>
      <c r="F180" t="str">
        <f t="shared" si="15"/>
        <v>29.65-24.03i</v>
      </c>
      <c r="G180" t="str">
        <f t="shared" si="16"/>
        <v>129.65-24.03i</v>
      </c>
      <c r="H180" t="str">
        <f t="shared" si="17"/>
        <v>0.254309221338128-0.138210176716119i</v>
      </c>
      <c r="I180">
        <f t="shared" si="18"/>
        <v>0.28943951527997314</v>
      </c>
      <c r="J180">
        <f t="shared" si="19"/>
        <v>1.814679457988766</v>
      </c>
    </row>
    <row r="181" spans="1:10">
      <c r="A181">
        <v>134.25</v>
      </c>
      <c r="B181">
        <v>79.400000000000006</v>
      </c>
      <c r="C181">
        <v>-24.68</v>
      </c>
      <c r="D181" t="str">
        <f t="shared" si="14"/>
        <v>79.4-24.68i</v>
      </c>
      <c r="E181" t="str">
        <f t="shared" si="20"/>
        <v>50</v>
      </c>
      <c r="F181" t="str">
        <f t="shared" si="15"/>
        <v>29.4-24.68i</v>
      </c>
      <c r="G181" t="str">
        <f t="shared" si="16"/>
        <v>129.4-24.68i</v>
      </c>
      <c r="H181" t="str">
        <f t="shared" si="17"/>
        <v>0.254327482220493-0.14221945702317i</v>
      </c>
      <c r="I181">
        <f t="shared" si="18"/>
        <v>0.29139121841363108</v>
      </c>
      <c r="J181">
        <f t="shared" si="19"/>
        <v>1.8224318579888072</v>
      </c>
    </row>
    <row r="182" spans="1:10">
      <c r="A182">
        <v>135</v>
      </c>
      <c r="B182">
        <v>79.11</v>
      </c>
      <c r="C182">
        <v>-25.33</v>
      </c>
      <c r="D182" t="str">
        <f t="shared" si="14"/>
        <v>79.11-25.33i</v>
      </c>
      <c r="E182" t="str">
        <f t="shared" si="20"/>
        <v>50</v>
      </c>
      <c r="F182" t="str">
        <f t="shared" si="15"/>
        <v>29.11-25.33i</v>
      </c>
      <c r="G182" t="str">
        <f t="shared" si="16"/>
        <v>129.11-25.33i</v>
      </c>
      <c r="H182" t="str">
        <f t="shared" si="17"/>
        <v>0.254173689898117-0.146323138679271i</v>
      </c>
      <c r="I182">
        <f t="shared" si="18"/>
        <v>0.29328267175095318</v>
      </c>
      <c r="J182">
        <f t="shared" si="19"/>
        <v>1.8299857949644061</v>
      </c>
    </row>
    <row r="183" spans="1:10">
      <c r="A183">
        <v>135.75</v>
      </c>
      <c r="B183">
        <v>78.849999999999994</v>
      </c>
      <c r="C183">
        <v>-26.07</v>
      </c>
      <c r="D183" t="str">
        <f t="shared" si="14"/>
        <v>78.85-26.07i</v>
      </c>
      <c r="E183" t="str">
        <f t="shared" si="20"/>
        <v>50</v>
      </c>
      <c r="F183" t="str">
        <f t="shared" si="15"/>
        <v>28.85-26.07i</v>
      </c>
      <c r="G183" t="str">
        <f t="shared" si="16"/>
        <v>128.85-26.07i</v>
      </c>
      <c r="H183" t="str">
        <f t="shared" si="17"/>
        <v>0.254425164579352-0.150850880554259i</v>
      </c>
      <c r="I183">
        <f t="shared" si="18"/>
        <v>0.29578396260653761</v>
      </c>
      <c r="J183">
        <f t="shared" si="19"/>
        <v>1.8400375648965122</v>
      </c>
    </row>
    <row r="184" spans="1:10">
      <c r="A184">
        <v>136.5</v>
      </c>
      <c r="B184">
        <v>78.8</v>
      </c>
      <c r="C184">
        <v>-26.68</v>
      </c>
      <c r="D184" t="str">
        <f t="shared" si="14"/>
        <v>78.8-26.68i</v>
      </c>
      <c r="E184" t="str">
        <f t="shared" si="20"/>
        <v>50</v>
      </c>
      <c r="F184" t="str">
        <f t="shared" si="15"/>
        <v>28.8-26.68i</v>
      </c>
      <c r="G184" t="str">
        <f t="shared" si="16"/>
        <v>128.8-26.68i</v>
      </c>
      <c r="H184" t="str">
        <f t="shared" si="17"/>
        <v>0.255545653131069-0.15420840042285i</v>
      </c>
      <c r="I184">
        <f t="shared" si="18"/>
        <v>0.29846911330179321</v>
      </c>
      <c r="J184">
        <f t="shared" si="19"/>
        <v>1.8509079755748294</v>
      </c>
    </row>
    <row r="185" spans="1:10">
      <c r="A185">
        <v>137.25</v>
      </c>
      <c r="B185">
        <v>78.66</v>
      </c>
      <c r="C185">
        <v>-27.4</v>
      </c>
      <c r="D185" t="str">
        <f t="shared" si="14"/>
        <v>78.66-27.4i</v>
      </c>
      <c r="E185" t="str">
        <f t="shared" si="20"/>
        <v>50</v>
      </c>
      <c r="F185" t="str">
        <f t="shared" si="15"/>
        <v>28.66-27.4i</v>
      </c>
      <c r="G185" t="str">
        <f t="shared" si="16"/>
        <v>128.66-27.4i</v>
      </c>
      <c r="H185" t="str">
        <f t="shared" si="17"/>
        <v>0.256479177753117-0.158343467507886i</v>
      </c>
      <c r="I185">
        <f t="shared" si="18"/>
        <v>0.30142034158851316</v>
      </c>
      <c r="J185">
        <f t="shared" si="19"/>
        <v>1.8629519567572823</v>
      </c>
    </row>
    <row r="186" spans="1:10">
      <c r="A186">
        <v>138</v>
      </c>
      <c r="B186">
        <v>78.61</v>
      </c>
      <c r="C186">
        <v>-28.08</v>
      </c>
      <c r="D186" t="str">
        <f t="shared" si="14"/>
        <v>78.61-28.08i</v>
      </c>
      <c r="E186" t="str">
        <f t="shared" si="20"/>
        <v>50</v>
      </c>
      <c r="F186" t="str">
        <f t="shared" si="15"/>
        <v>28.61-28.08i</v>
      </c>
      <c r="G186" t="str">
        <f t="shared" si="16"/>
        <v>128.61-28.08i</v>
      </c>
      <c r="H186" t="str">
        <f t="shared" si="17"/>
        <v>0.257834481508575-0.162040337137386i</v>
      </c>
      <c r="I186">
        <f t="shared" si="18"/>
        <v>0.30452535315535456</v>
      </c>
      <c r="J186">
        <f t="shared" si="19"/>
        <v>1.8757338733682962</v>
      </c>
    </row>
    <row r="187" spans="1:10">
      <c r="A187">
        <v>138.75</v>
      </c>
      <c r="B187">
        <v>78.66</v>
      </c>
      <c r="C187">
        <v>-28.92</v>
      </c>
      <c r="D187" t="str">
        <f t="shared" si="14"/>
        <v>78.66-28.92i</v>
      </c>
      <c r="E187" t="str">
        <f t="shared" si="20"/>
        <v>50</v>
      </c>
      <c r="F187" t="str">
        <f t="shared" si="15"/>
        <v>28.66-28.92i</v>
      </c>
      <c r="G187" t="str">
        <f t="shared" si="16"/>
        <v>128.66-28.92i</v>
      </c>
      <c r="H187" t="str">
        <f t="shared" si="17"/>
        <v>0.2601393854614-0.166304748736642i</v>
      </c>
      <c r="I187">
        <f t="shared" si="18"/>
        <v>0.30875519318805383</v>
      </c>
      <c r="J187">
        <f t="shared" si="19"/>
        <v>1.8933309592937053</v>
      </c>
    </row>
    <row r="188" spans="1:10">
      <c r="A188">
        <v>139.5</v>
      </c>
      <c r="B188">
        <v>78.77</v>
      </c>
      <c r="C188">
        <v>-29.68</v>
      </c>
      <c r="D188" t="str">
        <f t="shared" si="14"/>
        <v>78.77-29.68i</v>
      </c>
      <c r="E188" t="str">
        <f t="shared" si="20"/>
        <v>50</v>
      </c>
      <c r="F188" t="str">
        <f t="shared" si="15"/>
        <v>28.77-29.68i</v>
      </c>
      <c r="G188" t="str">
        <f t="shared" si="16"/>
        <v>128.77-29.68i</v>
      </c>
      <c r="H188" t="str">
        <f t="shared" si="17"/>
        <v>0.262596135872042-0.169963086800635i</v>
      </c>
      <c r="I188">
        <f t="shared" si="18"/>
        <v>0.31280054579512506</v>
      </c>
      <c r="J188">
        <f t="shared" si="19"/>
        <v>1.9103631962486098</v>
      </c>
    </row>
    <row r="189" spans="1:10">
      <c r="A189">
        <v>140.25</v>
      </c>
      <c r="B189">
        <v>79.11</v>
      </c>
      <c r="C189">
        <v>-30.74</v>
      </c>
      <c r="D189" t="str">
        <f t="shared" si="14"/>
        <v>79.11-30.74i</v>
      </c>
      <c r="E189" t="str">
        <f t="shared" si="20"/>
        <v>50</v>
      </c>
      <c r="F189" t="str">
        <f t="shared" si="15"/>
        <v>29.11-30.74i</v>
      </c>
      <c r="G189" t="str">
        <f t="shared" si="16"/>
        <v>129.11-30.74i</v>
      </c>
      <c r="H189" t="str">
        <f t="shared" si="17"/>
        <v>0.26701765607484-0.174516902271392i</v>
      </c>
      <c r="I189">
        <f t="shared" si="18"/>
        <v>0.31898993375043067</v>
      </c>
      <c r="J189">
        <f t="shared" si="19"/>
        <v>1.9368141516825412</v>
      </c>
    </row>
    <row r="190" spans="1:10">
      <c r="A190">
        <v>141</v>
      </c>
      <c r="B190">
        <v>79.67</v>
      </c>
      <c r="C190">
        <v>-32.4</v>
      </c>
      <c r="D190" t="str">
        <f t="shared" si="14"/>
        <v>79.67-32.4i</v>
      </c>
      <c r="E190" t="str">
        <f t="shared" si="20"/>
        <v>50</v>
      </c>
      <c r="F190" t="str">
        <f t="shared" si="15"/>
        <v>29.67-32.4i</v>
      </c>
      <c r="G190" t="str">
        <f t="shared" si="16"/>
        <v>129.67-32.4i</v>
      </c>
      <c r="H190" t="str">
        <f t="shared" si="17"/>
        <v>0.274129534957179-0.181369654256092i</v>
      </c>
      <c r="I190">
        <f t="shared" si="18"/>
        <v>0.32869735840254871</v>
      </c>
      <c r="J190">
        <f t="shared" si="19"/>
        <v>1.9792821837267645</v>
      </c>
    </row>
    <row r="191" spans="1:10">
      <c r="A191">
        <v>141.75</v>
      </c>
      <c r="B191">
        <v>80.17</v>
      </c>
      <c r="C191">
        <v>-35.1</v>
      </c>
      <c r="D191" t="str">
        <f t="shared" si="14"/>
        <v>80.17-35.1i</v>
      </c>
      <c r="E191" t="str">
        <f t="shared" si="20"/>
        <v>50</v>
      </c>
      <c r="F191" t="str">
        <f t="shared" si="15"/>
        <v>30.17-35.1i</v>
      </c>
      <c r="G191" t="str">
        <f t="shared" si="16"/>
        <v>130.17-35.1i</v>
      </c>
      <c r="H191" t="str">
        <f t="shared" si="17"/>
        <v>0.283845240392389-0.193109257603343i</v>
      </c>
      <c r="I191">
        <f t="shared" si="18"/>
        <v>0.34330643143630063</v>
      </c>
      <c r="J191">
        <f t="shared" si="19"/>
        <v>2.0455605106265016</v>
      </c>
    </row>
    <row r="192" spans="1:10">
      <c r="A192">
        <v>142.5</v>
      </c>
      <c r="B192">
        <v>79.33</v>
      </c>
      <c r="C192">
        <v>-39.31</v>
      </c>
      <c r="D192" t="str">
        <f t="shared" si="14"/>
        <v>79.33-39.31i</v>
      </c>
      <c r="E192" t="str">
        <f t="shared" si="20"/>
        <v>50</v>
      </c>
      <c r="F192" t="str">
        <f t="shared" si="15"/>
        <v>29.33-39.31i</v>
      </c>
      <c r="G192" t="str">
        <f t="shared" si="16"/>
        <v>129.33-39.31i</v>
      </c>
      <c r="H192" t="str">
        <f t="shared" si="17"/>
        <v>0.292177308681131-0.215143508820419i</v>
      </c>
      <c r="I192">
        <f t="shared" si="18"/>
        <v>0.36284198915741633</v>
      </c>
      <c r="J192">
        <f t="shared" si="19"/>
        <v>2.1389387969166105</v>
      </c>
    </row>
    <row r="193" spans="1:10">
      <c r="A193">
        <v>143.25</v>
      </c>
      <c r="B193">
        <v>74.900000000000006</v>
      </c>
      <c r="C193">
        <v>-43.32</v>
      </c>
      <c r="D193" t="str">
        <f t="shared" si="14"/>
        <v>74.9-43.32i</v>
      </c>
      <c r="E193" t="str">
        <f t="shared" si="20"/>
        <v>50</v>
      </c>
      <c r="F193" t="str">
        <f t="shared" si="15"/>
        <v>24.9-43.32i</v>
      </c>
      <c r="G193" t="str">
        <f t="shared" si="16"/>
        <v>124.9-43.32i</v>
      </c>
      <c r="H193" t="str">
        <f t="shared" si="17"/>
        <v>0.285331423461193-0.247873840958056i</v>
      </c>
      <c r="I193">
        <f t="shared" si="18"/>
        <v>0.37796224976271148</v>
      </c>
      <c r="J193">
        <f t="shared" si="19"/>
        <v>2.215238945284367</v>
      </c>
    </row>
    <row r="194" spans="1:10">
      <c r="A194">
        <v>144</v>
      </c>
      <c r="B194">
        <v>68.78</v>
      </c>
      <c r="C194">
        <v>-43.09</v>
      </c>
      <c r="D194" t="str">
        <f t="shared" si="14"/>
        <v>68.78-43.09i</v>
      </c>
      <c r="E194" t="str">
        <f t="shared" si="20"/>
        <v>50</v>
      </c>
      <c r="F194" t="str">
        <f t="shared" si="15"/>
        <v>18.78-43.09i</v>
      </c>
      <c r="G194" t="str">
        <f t="shared" si="16"/>
        <v>118.78-43.09i</v>
      </c>
      <c r="H194" t="str">
        <f t="shared" si="17"/>
        <v>0.256017835779185-0.269895533391774i</v>
      </c>
      <c r="I194">
        <f t="shared" si="18"/>
        <v>0.37200635906108914</v>
      </c>
      <c r="J194">
        <f t="shared" si="19"/>
        <v>2.1847456241910472</v>
      </c>
    </row>
    <row r="195" spans="1:10">
      <c r="A195">
        <v>144.75</v>
      </c>
      <c r="B195">
        <v>65.42</v>
      </c>
      <c r="C195">
        <v>-40.049999999999997</v>
      </c>
      <c r="D195" t="str">
        <f t="shared" ref="D195:D202" si="21">COMPLEX(B195,C195)</f>
        <v>65.42-40.05i</v>
      </c>
      <c r="E195" t="str">
        <f t="shared" si="20"/>
        <v>50</v>
      </c>
      <c r="F195" t="str">
        <f t="shared" ref="F195:F202" si="22">IMSUB(D195,E195)</f>
        <v>15.42-40.05i</v>
      </c>
      <c r="G195" t="str">
        <f t="shared" ref="G195:G202" si="23">IMSUM(D195,E195)</f>
        <v>115.42-40.05i</v>
      </c>
      <c r="H195" t="str">
        <f t="shared" ref="H195:H202" si="24">IMDIV(F195,G195)</f>
        <v>0.226707022974861-0.268327705162509i</v>
      </c>
      <c r="I195">
        <f t="shared" ref="I195:I202" si="25">IMABS(H195)</f>
        <v>0.35127742828696312</v>
      </c>
      <c r="J195">
        <f t="shared" ref="J195:J202" si="26">(1+I195)/(1-I195)</f>
        <v>2.0829819821418236</v>
      </c>
    </row>
    <row r="196" spans="1:10">
      <c r="A196">
        <v>145.5</v>
      </c>
      <c r="B196">
        <v>64.58</v>
      </c>
      <c r="C196">
        <v>-37.409999999999997</v>
      </c>
      <c r="D196" t="str">
        <f t="shared" si="21"/>
        <v>64.58-37.41i</v>
      </c>
      <c r="E196" t="str">
        <f t="shared" ref="E196:E202" si="27">COMPLEX(50,0)</f>
        <v>50</v>
      </c>
      <c r="F196" t="str">
        <f t="shared" si="22"/>
        <v>14.58-37.41i</v>
      </c>
      <c r="G196" t="str">
        <f t="shared" si="23"/>
        <v>114.58-37.41i</v>
      </c>
      <c r="H196" t="str">
        <f t="shared" si="24"/>
        <v>0.211320666533843-0.257501255585346i</v>
      </c>
      <c r="I196">
        <f t="shared" si="25"/>
        <v>0.33311157399936936</v>
      </c>
      <c r="J196">
        <f t="shared" si="26"/>
        <v>1.9990024148328953</v>
      </c>
    </row>
    <row r="197" spans="1:10">
      <c r="A197">
        <v>146.25</v>
      </c>
      <c r="B197">
        <v>64.489999999999995</v>
      </c>
      <c r="C197">
        <v>-35.71</v>
      </c>
      <c r="D197" t="str">
        <f t="shared" si="21"/>
        <v>64.49-35.71i</v>
      </c>
      <c r="E197" t="str">
        <f t="shared" si="27"/>
        <v>50</v>
      </c>
      <c r="F197" t="str">
        <f t="shared" si="22"/>
        <v>14.49-35.71i</v>
      </c>
      <c r="G197" t="str">
        <f t="shared" si="23"/>
        <v>114.49-35.71i</v>
      </c>
      <c r="H197" t="str">
        <f t="shared" si="24"/>
        <v>0.203999909839033-0.24827638413528i</v>
      </c>
      <c r="I197">
        <f t="shared" si="25"/>
        <v>0.32133646872650901</v>
      </c>
      <c r="J197">
        <f t="shared" si="26"/>
        <v>1.9469684281503417</v>
      </c>
    </row>
    <row r="198" spans="1:10">
      <c r="A198">
        <v>147</v>
      </c>
      <c r="B198">
        <v>64.760000000000005</v>
      </c>
      <c r="C198">
        <v>-34.74</v>
      </c>
      <c r="D198" t="str">
        <f t="shared" si="21"/>
        <v>64.76-34.74i</v>
      </c>
      <c r="E198" t="str">
        <f t="shared" si="27"/>
        <v>50</v>
      </c>
      <c r="F198" t="str">
        <f t="shared" si="22"/>
        <v>14.76-34.74i</v>
      </c>
      <c r="G198" t="str">
        <f t="shared" si="23"/>
        <v>114.76-34.74i</v>
      </c>
      <c r="H198" t="str">
        <f t="shared" si="24"/>
        <v>0.201765364479527-0.241640564987637i</v>
      </c>
      <c r="I198">
        <f t="shared" si="25"/>
        <v>0.31480061142110383</v>
      </c>
      <c r="J198">
        <f t="shared" si="26"/>
        <v>1.9188584130934514</v>
      </c>
    </row>
    <row r="199" spans="1:10">
      <c r="A199">
        <v>147.75</v>
      </c>
      <c r="B199">
        <v>64.98</v>
      </c>
      <c r="C199">
        <v>-34.08</v>
      </c>
      <c r="D199" t="str">
        <f t="shared" si="21"/>
        <v>64.98-34.08i</v>
      </c>
      <c r="E199" t="str">
        <f t="shared" si="27"/>
        <v>50</v>
      </c>
      <c r="F199" t="str">
        <f t="shared" si="22"/>
        <v>14.98-34.08i</v>
      </c>
      <c r="G199" t="str">
        <f t="shared" si="23"/>
        <v>114.98-34.08i</v>
      </c>
      <c r="H199" t="str">
        <f t="shared" si="24"/>
        <v>0.200519922100686-0.236965394458242i</v>
      </c>
      <c r="I199">
        <f t="shared" si="25"/>
        <v>0.31042042028516004</v>
      </c>
      <c r="J199">
        <f t="shared" si="26"/>
        <v>1.9003179021441656</v>
      </c>
    </row>
    <row r="200" spans="1:10">
      <c r="A200">
        <v>148.5</v>
      </c>
      <c r="B200">
        <v>65.23</v>
      </c>
      <c r="C200">
        <v>-33.72</v>
      </c>
      <c r="D200" t="str">
        <f t="shared" si="21"/>
        <v>65.23-33.72i</v>
      </c>
      <c r="E200" t="str">
        <f t="shared" si="27"/>
        <v>50</v>
      </c>
      <c r="F200" t="str">
        <f t="shared" si="22"/>
        <v>15.23-33.72i</v>
      </c>
      <c r="G200" t="str">
        <f t="shared" si="23"/>
        <v>115.23-33.72i</v>
      </c>
      <c r="H200" t="str">
        <f t="shared" si="24"/>
        <v>0.200623867181939-0.23392313805975i</v>
      </c>
      <c r="I200">
        <f t="shared" si="25"/>
        <v>0.3081719821832562</v>
      </c>
      <c r="J200">
        <f t="shared" si="26"/>
        <v>1.8908918813544988</v>
      </c>
    </row>
    <row r="201" spans="1:10">
      <c r="A201">
        <v>149.25</v>
      </c>
      <c r="B201">
        <v>65.53</v>
      </c>
      <c r="C201">
        <v>-33.6</v>
      </c>
      <c r="D201" t="str">
        <f t="shared" si="21"/>
        <v>65.53-33.6i</v>
      </c>
      <c r="E201" t="str">
        <f t="shared" si="27"/>
        <v>50</v>
      </c>
      <c r="F201" t="str">
        <f t="shared" si="22"/>
        <v>15.53-33.6i</v>
      </c>
      <c r="G201" t="str">
        <f t="shared" si="23"/>
        <v>115.53-33.6i</v>
      </c>
      <c r="H201" t="str">
        <f t="shared" si="24"/>
        <v>0.201928187919199-0.232106058044793i</v>
      </c>
      <c r="I201">
        <f t="shared" si="25"/>
        <v>0.30764950066175012</v>
      </c>
      <c r="J201">
        <f t="shared" si="26"/>
        <v>1.8887102730648773</v>
      </c>
    </row>
    <row r="202" spans="1:10">
      <c r="A202">
        <v>150</v>
      </c>
      <c r="B202">
        <v>65.66</v>
      </c>
      <c r="C202">
        <v>-33.799999999999997</v>
      </c>
      <c r="D202" t="str">
        <f t="shared" si="21"/>
        <v>65.66-33.8i</v>
      </c>
      <c r="E202" t="str">
        <f t="shared" si="27"/>
        <v>50</v>
      </c>
      <c r="F202" t="str">
        <f t="shared" si="22"/>
        <v>15.66-33.8i</v>
      </c>
      <c r="G202" t="str">
        <f t="shared" si="23"/>
        <v>115.66-33.8i</v>
      </c>
      <c r="H202" t="str">
        <f t="shared" si="24"/>
        <v>0.203425729428831-0.232787569992266i</v>
      </c>
      <c r="I202">
        <f t="shared" si="25"/>
        <v>0.3091473437320077</v>
      </c>
      <c r="J202">
        <f t="shared" si="26"/>
        <v>1.894973308496869</v>
      </c>
    </row>
  </sheetData>
  <phoneticPr fontId="18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22E5-EC76-4858-B38B-DD6FB77842A7}">
  <dimension ref="A1:J202"/>
  <sheetViews>
    <sheetView workbookViewId="0">
      <selection activeCell="C1" activeCellId="1" sqref="A1:A1048576 C1:C1048576"/>
    </sheetView>
  </sheetViews>
  <sheetFormatPr defaultRowHeight="18.75"/>
  <cols>
    <col min="5" max="5" width="3.625" bestFit="1" customWidth="1"/>
    <col min="6" max="6" width="12.375" customWidth="1"/>
    <col min="8" max="8" width="22.625" customWidth="1"/>
    <col min="9" max="9" width="4.875" bestFit="1" customWidth="1"/>
    <col min="10" max="10" width="15.875" bestFit="1" customWidth="1"/>
  </cols>
  <sheetData>
    <row r="1" spans="1:10">
      <c r="A1" t="s">
        <v>0</v>
      </c>
      <c r="B1" t="s">
        <v>1</v>
      </c>
      <c r="C1" t="s">
        <v>161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121</v>
      </c>
    </row>
    <row r="2" spans="1:10">
      <c r="A2">
        <v>0</v>
      </c>
    </row>
    <row r="3" spans="1:10">
      <c r="A3">
        <v>0.75</v>
      </c>
      <c r="B3">
        <v>50.21</v>
      </c>
      <c r="C3">
        <v>2.58</v>
      </c>
      <c r="D3" t="str">
        <f t="shared" ref="D3:D66" si="0">COMPLEX(B3,C3)</f>
        <v>50.21+2.58i</v>
      </c>
      <c r="E3" t="str">
        <f>COMPLEX(50,0)</f>
        <v>50</v>
      </c>
      <c r="F3" t="str">
        <f t="shared" ref="F3:F66" si="1">IMSUB(D3,E3)</f>
        <v>0.210000000000001+2.58i</v>
      </c>
      <c r="G3" t="str">
        <f t="shared" ref="G3:G66" si="2">IMSUM(D3,E3)</f>
        <v>100.21+2.58i</v>
      </c>
      <c r="H3" t="str">
        <f t="shared" ref="H3:H66" si="3">IMDIV(F3,G3)</f>
        <v>0.00275662509794178+0.0256749616530018i</v>
      </c>
      <c r="I3">
        <f t="shared" ref="I3:I66" si="4">IMABS(H3)</f>
        <v>2.5822521910412146E-2</v>
      </c>
      <c r="J3">
        <f t="shared" ref="J3:J66" si="5">(1+I3)/(1-I3)</f>
        <v>1.0530139989708065</v>
      </c>
    </row>
    <row r="4" spans="1:10">
      <c r="A4">
        <v>1.5</v>
      </c>
      <c r="B4">
        <v>50.12</v>
      </c>
      <c r="C4">
        <v>1.0900000000000001</v>
      </c>
      <c r="D4" t="str">
        <f t="shared" si="0"/>
        <v>50.12+1.09i</v>
      </c>
      <c r="E4" t="str">
        <f t="shared" ref="E4:E67" si="6">COMPLEX(50,0)</f>
        <v>50</v>
      </c>
      <c r="F4" t="str">
        <f t="shared" si="1"/>
        <v>0.119999999999997+1.09i</v>
      </c>
      <c r="G4" t="str">
        <f t="shared" si="2"/>
        <v>100.12+1.09i</v>
      </c>
      <c r="H4" t="str">
        <f t="shared" si="3"/>
        <v>0.00131693100463554+0.0108725983340486i</v>
      </c>
      <c r="I4">
        <f t="shared" si="4"/>
        <v>1.0952063814849089E-2</v>
      </c>
      <c r="J4">
        <f t="shared" si="5"/>
        <v>1.022146679476613</v>
      </c>
    </row>
    <row r="5" spans="1:10">
      <c r="A5">
        <v>2.25</v>
      </c>
      <c r="B5">
        <v>50.03</v>
      </c>
      <c r="C5">
        <v>0.66</v>
      </c>
      <c r="D5" t="str">
        <f t="shared" si="0"/>
        <v>50.03+0.66i</v>
      </c>
      <c r="E5" t="str">
        <f t="shared" si="6"/>
        <v>50</v>
      </c>
      <c r="F5" t="str">
        <f t="shared" si="1"/>
        <v>0.0300000000000011+0.66i</v>
      </c>
      <c r="G5" t="str">
        <f t="shared" si="2"/>
        <v>100.03+0.66i</v>
      </c>
      <c r="H5" t="str">
        <f t="shared" si="3"/>
        <v>0.000343428951955085+0.00659575464252434i</v>
      </c>
      <c r="I5">
        <f t="shared" si="4"/>
        <v>6.6046894513990852E-3</v>
      </c>
      <c r="J5">
        <f t="shared" si="5"/>
        <v>1.0132972027978504</v>
      </c>
    </row>
    <row r="6" spans="1:10">
      <c r="A6">
        <v>3</v>
      </c>
      <c r="B6">
        <v>49.97</v>
      </c>
      <c r="C6">
        <v>0.39</v>
      </c>
      <c r="D6" t="str">
        <f t="shared" si="0"/>
        <v>49.97+0.39i</v>
      </c>
      <c r="E6" t="str">
        <f t="shared" si="6"/>
        <v>50</v>
      </c>
      <c r="F6" t="str">
        <f t="shared" si="1"/>
        <v>-0.0300000000000011+0.39i</v>
      </c>
      <c r="G6" t="str">
        <f t="shared" si="2"/>
        <v>99.97+0.39i</v>
      </c>
      <c r="H6" t="str">
        <f t="shared" si="3"/>
        <v>-0.000284866561478507+0.00390228166408899i</v>
      </c>
      <c r="I6">
        <f t="shared" si="4"/>
        <v>3.9126654781278863E-3</v>
      </c>
      <c r="J6">
        <f t="shared" si="5"/>
        <v>1.0078560691267215</v>
      </c>
    </row>
    <row r="7" spans="1:10">
      <c r="A7">
        <v>3.75</v>
      </c>
      <c r="B7">
        <v>49.98</v>
      </c>
      <c r="C7">
        <v>0.26</v>
      </c>
      <c r="D7" t="str">
        <f t="shared" si="0"/>
        <v>49.98+0.26i</v>
      </c>
      <c r="E7" t="str">
        <f t="shared" si="6"/>
        <v>50</v>
      </c>
      <c r="F7" t="str">
        <f t="shared" si="1"/>
        <v>-0.0200000000000031+0.26i</v>
      </c>
      <c r="G7" t="str">
        <f t="shared" si="2"/>
        <v>99.98+0.26i</v>
      </c>
      <c r="H7" t="str">
        <f t="shared" si="3"/>
        <v>-0.000193275996121706+0.00260102272213434i</v>
      </c>
      <c r="I7">
        <f t="shared" si="4"/>
        <v>2.608193783394165E-3</v>
      </c>
      <c r="J7">
        <f t="shared" si="5"/>
        <v>1.005230028494595</v>
      </c>
    </row>
    <row r="8" spans="1:10">
      <c r="A8">
        <v>4.5</v>
      </c>
      <c r="B8">
        <v>49.97</v>
      </c>
      <c r="C8">
        <v>0.15</v>
      </c>
      <c r="D8" t="str">
        <f t="shared" si="0"/>
        <v>49.97+0.15i</v>
      </c>
      <c r="E8" t="str">
        <f t="shared" si="6"/>
        <v>50</v>
      </c>
      <c r="F8" t="str">
        <f t="shared" si="1"/>
        <v>-0.0300000000000011+0.15i</v>
      </c>
      <c r="G8" t="str">
        <f t="shared" si="2"/>
        <v>99.97+0.15i</v>
      </c>
      <c r="H8" t="str">
        <f t="shared" si="3"/>
        <v>-0.000297838005862595+0.00150089702611663i</v>
      </c>
      <c r="I8">
        <f t="shared" si="4"/>
        <v>1.5301631810829691E-3</v>
      </c>
      <c r="J8">
        <f t="shared" si="5"/>
        <v>1.0030650163373147</v>
      </c>
    </row>
    <row r="9" spans="1:10">
      <c r="A9">
        <v>5.25</v>
      </c>
      <c r="B9">
        <v>49.94</v>
      </c>
      <c r="C9">
        <v>0.02</v>
      </c>
      <c r="D9" t="str">
        <f t="shared" si="0"/>
        <v>49.94+0.02i</v>
      </c>
      <c r="E9" t="str">
        <f t="shared" si="6"/>
        <v>50</v>
      </c>
      <c r="F9" t="str">
        <f t="shared" si="1"/>
        <v>-0.0600000000000023+0.02i</v>
      </c>
      <c r="G9" t="str">
        <f t="shared" si="2"/>
        <v>99.94+0.02i</v>
      </c>
      <c r="H9" t="str">
        <f t="shared" si="3"/>
        <v>-0.000600320144044819+0.000200240208153701i</v>
      </c>
      <c r="I9">
        <f t="shared" si="4"/>
        <v>6.3283522050169567E-4</v>
      </c>
      <c r="J9">
        <f t="shared" si="5"/>
        <v>1.0012664719090332</v>
      </c>
    </row>
    <row r="10" spans="1:10">
      <c r="A10">
        <v>6</v>
      </c>
      <c r="B10">
        <v>49.92</v>
      </c>
      <c r="C10">
        <v>-0.02</v>
      </c>
      <c r="D10" t="str">
        <f t="shared" si="0"/>
        <v>49.92-0.02i</v>
      </c>
      <c r="E10" t="str">
        <f t="shared" si="6"/>
        <v>50</v>
      </c>
      <c r="F10" t="str">
        <f t="shared" si="1"/>
        <v>-0.0799999999999983-0.02i</v>
      </c>
      <c r="G10" t="str">
        <f t="shared" si="2"/>
        <v>99.92-0.02i</v>
      </c>
      <c r="H10" t="str">
        <f t="shared" si="3"/>
        <v>-0.000800600416257712-0.000200320376384359i</v>
      </c>
      <c r="I10">
        <f t="shared" si="4"/>
        <v>8.2528133367161093E-4</v>
      </c>
      <c r="J10">
        <f t="shared" si="5"/>
        <v>1.0016519259710117</v>
      </c>
    </row>
    <row r="11" spans="1:10">
      <c r="A11">
        <v>6.75</v>
      </c>
      <c r="B11">
        <v>49.91</v>
      </c>
      <c r="C11">
        <v>-0.14000000000000001</v>
      </c>
      <c r="D11" t="str">
        <f t="shared" si="0"/>
        <v>49.91-0.14i</v>
      </c>
      <c r="E11" t="str">
        <f t="shared" si="6"/>
        <v>50</v>
      </c>
      <c r="F11" t="str">
        <f t="shared" si="1"/>
        <v>-0.0900000000000034-0.14i</v>
      </c>
      <c r="G11" t="str">
        <f t="shared" si="2"/>
        <v>99.91-0.14i</v>
      </c>
      <c r="H11" t="str">
        <f t="shared" si="3"/>
        <v>-0.000898845431975744-0.00140252065219174i</v>
      </c>
      <c r="I11">
        <f t="shared" si="4"/>
        <v>1.665829310105932E-3</v>
      </c>
      <c r="J11">
        <f t="shared" si="5"/>
        <v>1.0033372178555298</v>
      </c>
    </row>
    <row r="12" spans="1:10">
      <c r="A12">
        <v>7.5</v>
      </c>
      <c r="B12">
        <v>49.88</v>
      </c>
      <c r="C12">
        <v>-0.16</v>
      </c>
      <c r="D12" t="str">
        <f t="shared" si="0"/>
        <v>49.88-0.16i</v>
      </c>
      <c r="E12" t="str">
        <f t="shared" si="6"/>
        <v>50</v>
      </c>
      <c r="F12" t="str">
        <f t="shared" si="1"/>
        <v>-0.119999999999997-0.16i</v>
      </c>
      <c r="G12" t="str">
        <f t="shared" si="2"/>
        <v>99.88-0.16i</v>
      </c>
      <c r="H12" t="str">
        <f t="shared" si="3"/>
        <v>-0.00119887249850639-0.00160384280736645i</v>
      </c>
      <c r="I12">
        <f t="shared" si="4"/>
        <v>2.0024003142269154E-3</v>
      </c>
      <c r="J12">
        <f t="shared" si="5"/>
        <v>1.0040128359323859</v>
      </c>
    </row>
    <row r="13" spans="1:10">
      <c r="A13">
        <v>8.25</v>
      </c>
      <c r="B13">
        <v>49.81</v>
      </c>
      <c r="C13">
        <v>-0.25</v>
      </c>
      <c r="D13" t="str">
        <f t="shared" si="0"/>
        <v>49.81-0.25i</v>
      </c>
      <c r="E13" t="str">
        <f t="shared" si="6"/>
        <v>50</v>
      </c>
      <c r="F13" t="str">
        <f t="shared" si="1"/>
        <v>-0.189999999999998-0.25i</v>
      </c>
      <c r="G13" t="str">
        <f t="shared" si="2"/>
        <v>99.81-0.25i</v>
      </c>
      <c r="H13" t="str">
        <f t="shared" si="3"/>
        <v>-0.00189733115068745-0.00250951139953584i</v>
      </c>
      <c r="I13">
        <f t="shared" si="4"/>
        <v>3.146031303049811E-3</v>
      </c>
      <c r="J13">
        <f t="shared" si="5"/>
        <v>1.0063119201043302</v>
      </c>
    </row>
    <row r="14" spans="1:10">
      <c r="A14">
        <v>9</v>
      </c>
      <c r="B14">
        <v>49.79</v>
      </c>
      <c r="C14">
        <v>-0.28000000000000003</v>
      </c>
      <c r="D14" t="str">
        <f t="shared" si="0"/>
        <v>49.79-0.28i</v>
      </c>
      <c r="E14" t="str">
        <f t="shared" si="6"/>
        <v>50</v>
      </c>
      <c r="F14" t="str">
        <f t="shared" si="1"/>
        <v>-0.210000000000001-0.28i</v>
      </c>
      <c r="G14" t="str">
        <f t="shared" si="2"/>
        <v>99.79-0.28i</v>
      </c>
      <c r="H14" t="str">
        <f t="shared" si="3"/>
        <v>-0.00209652974242887-0.00281177501080148i</v>
      </c>
      <c r="I14">
        <f t="shared" si="4"/>
        <v>3.5073516607629363E-3</v>
      </c>
      <c r="J14">
        <f t="shared" si="5"/>
        <v>1.007039392948073</v>
      </c>
    </row>
    <row r="15" spans="1:10">
      <c r="A15">
        <v>9.75</v>
      </c>
      <c r="B15">
        <v>49.74</v>
      </c>
      <c r="C15">
        <v>-0.34</v>
      </c>
      <c r="D15" t="str">
        <f t="shared" si="0"/>
        <v>49.74-0.34i</v>
      </c>
      <c r="E15" t="str">
        <f t="shared" si="6"/>
        <v>50</v>
      </c>
      <c r="F15" t="str">
        <f t="shared" si="1"/>
        <v>-0.259999999999998-0.34i</v>
      </c>
      <c r="G15" t="str">
        <f t="shared" si="2"/>
        <v>99.74-0.34i</v>
      </c>
      <c r="H15" t="str">
        <f t="shared" si="3"/>
        <v>-0.00259512711828626-0.00341770947684196i</v>
      </c>
      <c r="I15">
        <f t="shared" si="4"/>
        <v>4.2913194740266183E-3</v>
      </c>
      <c r="J15">
        <f t="shared" si="5"/>
        <v>1.0086196285278135</v>
      </c>
    </row>
    <row r="16" spans="1:10">
      <c r="A16">
        <v>10.5</v>
      </c>
      <c r="B16">
        <v>49.69</v>
      </c>
      <c r="C16">
        <v>-0.39</v>
      </c>
      <c r="D16" t="str">
        <f t="shared" si="0"/>
        <v>49.69-0.39i</v>
      </c>
      <c r="E16" t="str">
        <f t="shared" si="6"/>
        <v>50</v>
      </c>
      <c r="F16" t="str">
        <f t="shared" si="1"/>
        <v>-0.310000000000002-0.39i</v>
      </c>
      <c r="G16" t="str">
        <f t="shared" si="2"/>
        <v>99.69-0.39i</v>
      </c>
      <c r="H16" t="str">
        <f t="shared" si="3"/>
        <v>-0.00309428778403826-0.00392423284417469i</v>
      </c>
      <c r="I16">
        <f t="shared" si="4"/>
        <v>4.9974213656392612E-3</v>
      </c>
      <c r="J16">
        <f t="shared" si="5"/>
        <v>1.0100450420389828</v>
      </c>
    </row>
    <row r="17" spans="1:10">
      <c r="A17">
        <v>11.25</v>
      </c>
      <c r="B17">
        <v>49.62</v>
      </c>
      <c r="C17">
        <v>-0.41</v>
      </c>
      <c r="D17" t="str">
        <f t="shared" si="0"/>
        <v>49.62-0.41i</v>
      </c>
      <c r="E17" t="str">
        <f t="shared" si="6"/>
        <v>50</v>
      </c>
      <c r="F17" t="str">
        <f t="shared" si="1"/>
        <v>-0.380000000000003-0.41i</v>
      </c>
      <c r="G17" t="str">
        <f t="shared" si="2"/>
        <v>99.62-0.41i</v>
      </c>
      <c r="H17" t="str">
        <f t="shared" si="3"/>
        <v>-0.00379749226961568-0.00413126853875268i</v>
      </c>
      <c r="I17">
        <f t="shared" si="4"/>
        <v>5.6114460949989132E-3</v>
      </c>
      <c r="J17">
        <f t="shared" si="5"/>
        <v>1.0112862242288743</v>
      </c>
    </row>
    <row r="18" spans="1:10">
      <c r="A18">
        <v>12</v>
      </c>
      <c r="B18">
        <v>49.6</v>
      </c>
      <c r="C18">
        <v>-0.52</v>
      </c>
      <c r="D18" t="str">
        <f t="shared" si="0"/>
        <v>49.6-0.52i</v>
      </c>
      <c r="E18" t="str">
        <f t="shared" si="6"/>
        <v>50</v>
      </c>
      <c r="F18" t="str">
        <f t="shared" si="1"/>
        <v>-0.399999999999999-0.52i</v>
      </c>
      <c r="G18" t="str">
        <f t="shared" si="2"/>
        <v>99.6-0.52i</v>
      </c>
      <c r="H18" t="str">
        <f t="shared" si="3"/>
        <v>-0.00398869790971971-0.00524170806137605i</v>
      </c>
      <c r="I18">
        <f t="shared" si="4"/>
        <v>6.5867453583463411E-3</v>
      </c>
      <c r="J18">
        <f t="shared" si="5"/>
        <v>1.0132608364697577</v>
      </c>
    </row>
    <row r="19" spans="1:10">
      <c r="A19">
        <v>12.75</v>
      </c>
      <c r="B19">
        <v>49.53</v>
      </c>
      <c r="C19">
        <v>-0.53</v>
      </c>
      <c r="D19" t="str">
        <f t="shared" si="0"/>
        <v>49.53-0.53i</v>
      </c>
      <c r="E19" t="str">
        <f t="shared" si="6"/>
        <v>50</v>
      </c>
      <c r="F19" t="str">
        <f t="shared" si="1"/>
        <v>-0.469999999999999-0.53i</v>
      </c>
      <c r="G19" t="str">
        <f t="shared" si="2"/>
        <v>99.53-0.53i</v>
      </c>
      <c r="H19" t="str">
        <f t="shared" si="3"/>
        <v>-0.00469370529968509-0.00535002174026759i</v>
      </c>
      <c r="I19">
        <f t="shared" si="4"/>
        <v>7.1171343995759815E-3</v>
      </c>
      <c r="J19">
        <f t="shared" si="5"/>
        <v>1.0143363021886214</v>
      </c>
    </row>
    <row r="20" spans="1:10">
      <c r="A20">
        <v>13.5</v>
      </c>
      <c r="B20">
        <v>49.45</v>
      </c>
      <c r="C20">
        <v>-0.52</v>
      </c>
      <c r="D20" t="str">
        <f t="shared" si="0"/>
        <v>49.45-0.52i</v>
      </c>
      <c r="E20" t="str">
        <f t="shared" si="6"/>
        <v>50</v>
      </c>
      <c r="F20" t="str">
        <f t="shared" si="1"/>
        <v>-0.549999999999997-0.52i</v>
      </c>
      <c r="G20" t="str">
        <f t="shared" si="2"/>
        <v>99.45-0.52i</v>
      </c>
      <c r="H20" t="str">
        <f t="shared" si="3"/>
        <v>-0.00550292693358539-0.00525753164409718i</v>
      </c>
      <c r="I20">
        <f t="shared" si="4"/>
        <v>7.6107715656865381E-3</v>
      </c>
      <c r="J20">
        <f t="shared" si="5"/>
        <v>1.0153382792711163</v>
      </c>
    </row>
    <row r="21" spans="1:10">
      <c r="A21">
        <v>14.25</v>
      </c>
      <c r="B21">
        <v>49.41</v>
      </c>
      <c r="C21">
        <v>-0.55000000000000004</v>
      </c>
      <c r="D21" t="str">
        <f t="shared" si="0"/>
        <v>49.41-0.55i</v>
      </c>
      <c r="E21" t="str">
        <f t="shared" si="6"/>
        <v>50</v>
      </c>
      <c r="F21" t="str">
        <f t="shared" si="1"/>
        <v>-0.590000000000003-0.55i</v>
      </c>
      <c r="G21" t="str">
        <f t="shared" si="2"/>
        <v>99.41-0.55i</v>
      </c>
      <c r="H21" t="str">
        <f t="shared" si="3"/>
        <v>-0.0059042257347437-0.00556530856205723i</v>
      </c>
      <c r="I21">
        <f t="shared" si="4"/>
        <v>8.1137254647737061E-3</v>
      </c>
      <c r="J21">
        <f t="shared" si="5"/>
        <v>1.0163601930444608</v>
      </c>
    </row>
    <row r="22" spans="1:10">
      <c r="A22">
        <v>15</v>
      </c>
      <c r="B22">
        <v>49.33</v>
      </c>
      <c r="C22">
        <v>-0.61</v>
      </c>
      <c r="D22" t="str">
        <f t="shared" si="0"/>
        <v>49.33-0.61i</v>
      </c>
      <c r="E22" t="str">
        <f t="shared" si="6"/>
        <v>50</v>
      </c>
      <c r="F22" t="str">
        <f t="shared" si="1"/>
        <v>-0.670000000000002-0.61i</v>
      </c>
      <c r="G22" t="str">
        <f t="shared" si="2"/>
        <v>99.33-0.61i</v>
      </c>
      <c r="H22" t="str">
        <f t="shared" si="3"/>
        <v>-0.0067072261673745-0.00618233572900532i</v>
      </c>
      <c r="I22">
        <f t="shared" si="4"/>
        <v>9.1218505757575848E-3</v>
      </c>
      <c r="J22">
        <f t="shared" si="5"/>
        <v>1.0184116494668045</v>
      </c>
    </row>
    <row r="23" spans="1:10">
      <c r="A23">
        <v>15.75</v>
      </c>
      <c r="B23">
        <v>49.26</v>
      </c>
      <c r="C23">
        <v>-0.62</v>
      </c>
      <c r="D23" t="str">
        <f t="shared" si="0"/>
        <v>49.26-0.62i</v>
      </c>
      <c r="E23" t="str">
        <f t="shared" si="6"/>
        <v>50</v>
      </c>
      <c r="F23" t="str">
        <f t="shared" si="1"/>
        <v>-0.740000000000002-0.62i</v>
      </c>
      <c r="G23" t="str">
        <f t="shared" si="2"/>
        <v>99.26-0.62i</v>
      </c>
      <c r="H23" t="str">
        <f t="shared" si="3"/>
        <v>-0.00741586362313271-0.00629254317395066i</v>
      </c>
      <c r="I23">
        <f t="shared" si="4"/>
        <v>9.725797287263192E-3</v>
      </c>
      <c r="J23">
        <f t="shared" si="5"/>
        <v>1.0196426348593561</v>
      </c>
    </row>
    <row r="24" spans="1:10">
      <c r="A24">
        <v>16.5</v>
      </c>
      <c r="B24">
        <v>49.17</v>
      </c>
      <c r="C24">
        <v>-0.66</v>
      </c>
      <c r="D24" t="str">
        <f t="shared" si="0"/>
        <v>49.17-0.66i</v>
      </c>
      <c r="E24" t="str">
        <f t="shared" si="6"/>
        <v>50</v>
      </c>
      <c r="F24" t="str">
        <f t="shared" si="1"/>
        <v>-0.829999999999998-0.66i</v>
      </c>
      <c r="G24" t="str">
        <f t="shared" si="2"/>
        <v>99.17-0.66i</v>
      </c>
      <c r="H24" t="str">
        <f t="shared" si="3"/>
        <v>-0.00832480564938449-0.00671064204626998i</v>
      </c>
      <c r="I24">
        <f t="shared" si="4"/>
        <v>1.0692759502260887E-2</v>
      </c>
      <c r="J24">
        <f t="shared" si="5"/>
        <v>1.0216166607592625</v>
      </c>
    </row>
    <row r="25" spans="1:10">
      <c r="A25">
        <v>17.25</v>
      </c>
      <c r="B25">
        <v>49.09</v>
      </c>
      <c r="C25">
        <v>-0.6</v>
      </c>
      <c r="D25" t="str">
        <f t="shared" si="0"/>
        <v>49.09-0.6i</v>
      </c>
      <c r="E25" t="str">
        <f t="shared" si="6"/>
        <v>50</v>
      </c>
      <c r="F25" t="str">
        <f t="shared" si="1"/>
        <v>-0.909999999999997-0.6i</v>
      </c>
      <c r="G25" t="str">
        <f t="shared" si="2"/>
        <v>99.09-0.6i</v>
      </c>
      <c r="H25" t="str">
        <f t="shared" si="3"/>
        <v>-0.00914657088603891-0.00611048483733599i</v>
      </c>
      <c r="I25">
        <f t="shared" si="4"/>
        <v>1.099989926865913E-2</v>
      </c>
      <c r="J25">
        <f t="shared" si="5"/>
        <v>1.0222444856386261</v>
      </c>
    </row>
    <row r="26" spans="1:10">
      <c r="A26">
        <v>18</v>
      </c>
      <c r="B26">
        <v>49.03</v>
      </c>
      <c r="C26">
        <v>-0.64</v>
      </c>
      <c r="D26" t="str">
        <f t="shared" si="0"/>
        <v>49.03-0.64i</v>
      </c>
      <c r="E26" t="str">
        <f t="shared" si="6"/>
        <v>50</v>
      </c>
      <c r="F26" t="str">
        <f t="shared" si="1"/>
        <v>-0.969999999999999-0.64i</v>
      </c>
      <c r="G26" t="str">
        <f t="shared" si="2"/>
        <v>99.03-0.64i</v>
      </c>
      <c r="H26" t="str">
        <f t="shared" si="3"/>
        <v>-0.00975283793517932-0.00652571762373538i</v>
      </c>
      <c r="I26">
        <f t="shared" si="4"/>
        <v>1.1734685266107624E-2</v>
      </c>
      <c r="J26">
        <f t="shared" si="5"/>
        <v>1.0237480463821953</v>
      </c>
    </row>
    <row r="27" spans="1:10">
      <c r="A27">
        <v>18.75</v>
      </c>
      <c r="B27">
        <v>48.92</v>
      </c>
      <c r="C27">
        <v>-0.64</v>
      </c>
      <c r="D27" t="str">
        <f t="shared" si="0"/>
        <v>48.92-0.64i</v>
      </c>
      <c r="E27" t="str">
        <f t="shared" si="6"/>
        <v>50</v>
      </c>
      <c r="F27" t="str">
        <f t="shared" si="1"/>
        <v>-1.08-0.64i</v>
      </c>
      <c r="G27" t="str">
        <f t="shared" si="2"/>
        <v>98.92-0.64i</v>
      </c>
      <c r="H27" t="str">
        <f t="shared" si="3"/>
        <v>-0.0108755989427705-0.00654023840804057i</v>
      </c>
      <c r="I27">
        <f t="shared" si="4"/>
        <v>1.2690680470250596E-2</v>
      </c>
      <c r="J27">
        <f t="shared" si="5"/>
        <v>1.0257076079790175</v>
      </c>
    </row>
    <row r="28" spans="1:10">
      <c r="A28">
        <v>19.5</v>
      </c>
      <c r="B28">
        <v>48.86</v>
      </c>
      <c r="C28">
        <v>-0.68</v>
      </c>
      <c r="D28" t="str">
        <f t="shared" si="0"/>
        <v>48.86-0.68i</v>
      </c>
      <c r="E28" t="str">
        <f t="shared" si="6"/>
        <v>50</v>
      </c>
      <c r="F28" t="str">
        <f t="shared" si="1"/>
        <v>-1.14-0.68i</v>
      </c>
      <c r="G28" t="str">
        <f t="shared" si="2"/>
        <v>98.86-0.68i</v>
      </c>
      <c r="H28" t="str">
        <f t="shared" si="3"/>
        <v>-0.0114836027314764-0.00695740289153757i</v>
      </c>
      <c r="I28">
        <f t="shared" si="4"/>
        <v>1.342678616384232E-2</v>
      </c>
      <c r="J28">
        <f t="shared" si="5"/>
        <v>1.027219036510497</v>
      </c>
    </row>
    <row r="29" spans="1:10">
      <c r="A29">
        <v>20.25</v>
      </c>
      <c r="B29">
        <v>48.78</v>
      </c>
      <c r="C29">
        <v>-0.6</v>
      </c>
      <c r="D29" t="str">
        <f t="shared" si="0"/>
        <v>48.78-0.6i</v>
      </c>
      <c r="E29" t="str">
        <f t="shared" si="6"/>
        <v>50</v>
      </c>
      <c r="F29" t="str">
        <f t="shared" si="1"/>
        <v>-1.22-0.6i</v>
      </c>
      <c r="G29" t="str">
        <f t="shared" si="2"/>
        <v>98.78-0.6i</v>
      </c>
      <c r="H29" t="str">
        <f t="shared" si="3"/>
        <v>-0.0123133292376217-0.0061488965128829i</v>
      </c>
      <c r="I29">
        <f t="shared" si="4"/>
        <v>1.3763248353503357E-2</v>
      </c>
      <c r="J29">
        <f t="shared" si="5"/>
        <v>1.0279106377460097</v>
      </c>
    </row>
    <row r="30" spans="1:10">
      <c r="A30">
        <v>21</v>
      </c>
      <c r="B30">
        <v>48.63</v>
      </c>
      <c r="C30">
        <v>-0.65</v>
      </c>
      <c r="D30" t="str">
        <f t="shared" si="0"/>
        <v>48.63-0.65i</v>
      </c>
      <c r="E30" t="str">
        <f t="shared" si="6"/>
        <v>50</v>
      </c>
      <c r="F30" t="str">
        <f t="shared" si="1"/>
        <v>-1.37-0.65i</v>
      </c>
      <c r="G30" t="str">
        <f t="shared" si="2"/>
        <v>98.63-0.65i</v>
      </c>
      <c r="H30" t="str">
        <f t="shared" si="3"/>
        <v>-0.0138462638187307-0.00668153778244119i</v>
      </c>
      <c r="I30">
        <f t="shared" si="4"/>
        <v>1.5374068065287079E-2</v>
      </c>
      <c r="J30">
        <f t="shared" si="5"/>
        <v>1.0312282412369098</v>
      </c>
    </row>
    <row r="31" spans="1:10">
      <c r="A31">
        <v>21.75</v>
      </c>
      <c r="B31">
        <v>48.58</v>
      </c>
      <c r="C31">
        <v>-0.61</v>
      </c>
      <c r="D31" t="str">
        <f t="shared" si="0"/>
        <v>48.58-0.61i</v>
      </c>
      <c r="E31" t="str">
        <f t="shared" si="6"/>
        <v>50</v>
      </c>
      <c r="F31" t="str">
        <f t="shared" si="1"/>
        <v>-1.42-0.61i</v>
      </c>
      <c r="G31" t="str">
        <f t="shared" si="2"/>
        <v>98.58-0.61i</v>
      </c>
      <c r="H31" t="str">
        <f t="shared" si="3"/>
        <v>-0.0143657047667934-0.00627676080247255i</v>
      </c>
      <c r="I31">
        <f t="shared" si="4"/>
        <v>1.567709155481738E-2</v>
      </c>
      <c r="J31">
        <f t="shared" si="5"/>
        <v>1.0318535541950977</v>
      </c>
    </row>
    <row r="32" spans="1:10">
      <c r="A32">
        <v>22.5</v>
      </c>
      <c r="B32">
        <v>48.51</v>
      </c>
      <c r="C32">
        <v>-0.59</v>
      </c>
      <c r="D32" t="str">
        <f t="shared" si="0"/>
        <v>48.51-0.59i</v>
      </c>
      <c r="E32" t="str">
        <f t="shared" si="6"/>
        <v>50</v>
      </c>
      <c r="F32" t="str">
        <f t="shared" si="1"/>
        <v>-1.49-0.59i</v>
      </c>
      <c r="G32" t="str">
        <f t="shared" si="2"/>
        <v>98.51-0.59i</v>
      </c>
      <c r="H32" t="str">
        <f t="shared" si="3"/>
        <v>-0.0150889557353-0.0060796110433847i</v>
      </c>
      <c r="I32">
        <f t="shared" si="4"/>
        <v>1.626770591142734E-2</v>
      </c>
      <c r="J32">
        <f t="shared" si="5"/>
        <v>1.0330734408317852</v>
      </c>
    </row>
    <row r="33" spans="1:10">
      <c r="A33">
        <v>23.25</v>
      </c>
      <c r="B33">
        <v>48.44</v>
      </c>
      <c r="C33">
        <v>-0.54</v>
      </c>
      <c r="D33" t="str">
        <f t="shared" si="0"/>
        <v>48.44-0.54i</v>
      </c>
      <c r="E33" t="str">
        <f t="shared" si="6"/>
        <v>50</v>
      </c>
      <c r="F33" t="str">
        <f t="shared" si="1"/>
        <v>-1.56-0.54i</v>
      </c>
      <c r="G33" t="str">
        <f t="shared" si="2"/>
        <v>98.44-0.54i</v>
      </c>
      <c r="H33" t="str">
        <f t="shared" si="3"/>
        <v>-0.015816649098666-0.00557233838392198i</v>
      </c>
      <c r="I33">
        <f t="shared" si="4"/>
        <v>1.6769536182472733E-2</v>
      </c>
      <c r="J33">
        <f t="shared" si="5"/>
        <v>1.0341110996853426</v>
      </c>
    </row>
    <row r="34" spans="1:10">
      <c r="A34">
        <v>24</v>
      </c>
      <c r="B34">
        <v>48.35</v>
      </c>
      <c r="C34">
        <v>-0.53</v>
      </c>
      <c r="D34" t="str">
        <f t="shared" si="0"/>
        <v>48.35-0.53i</v>
      </c>
      <c r="E34" t="str">
        <f t="shared" si="6"/>
        <v>50</v>
      </c>
      <c r="F34" t="str">
        <f t="shared" si="1"/>
        <v>-1.65-0.53i</v>
      </c>
      <c r="G34" t="str">
        <f t="shared" si="2"/>
        <v>98.35-0.53i</v>
      </c>
      <c r="H34" t="str">
        <f t="shared" si="3"/>
        <v>-0.0167472907122104-0.00547916689453454i</v>
      </c>
      <c r="I34">
        <f t="shared" si="4"/>
        <v>1.7620812014701594E-2</v>
      </c>
      <c r="J34">
        <f t="shared" si="5"/>
        <v>1.0358737486099212</v>
      </c>
    </row>
    <row r="35" spans="1:10">
      <c r="A35">
        <v>24.75</v>
      </c>
      <c r="B35">
        <v>48.21</v>
      </c>
      <c r="C35">
        <v>-0.46</v>
      </c>
      <c r="D35" t="str">
        <f t="shared" si="0"/>
        <v>48.21-0.46i</v>
      </c>
      <c r="E35" t="str">
        <f t="shared" si="6"/>
        <v>50</v>
      </c>
      <c r="F35" t="str">
        <f t="shared" si="1"/>
        <v>-1.79-0.46i</v>
      </c>
      <c r="G35" t="str">
        <f t="shared" si="2"/>
        <v>98.21-0.46i</v>
      </c>
      <c r="H35" t="str">
        <f t="shared" si="3"/>
        <v>-0.018203912144502-0.0047691049749157i</v>
      </c>
      <c r="I35">
        <f t="shared" si="4"/>
        <v>1.8818256551192861E-2</v>
      </c>
      <c r="J35">
        <f t="shared" si="5"/>
        <v>1.038358350380731</v>
      </c>
    </row>
    <row r="36" spans="1:10">
      <c r="A36">
        <v>25.5</v>
      </c>
      <c r="B36">
        <v>48.14</v>
      </c>
      <c r="C36">
        <v>-0.4</v>
      </c>
      <c r="D36" t="str">
        <f t="shared" si="0"/>
        <v>48.14-0.4i</v>
      </c>
      <c r="E36" t="str">
        <f t="shared" si="6"/>
        <v>50</v>
      </c>
      <c r="F36" t="str">
        <f t="shared" si="1"/>
        <v>-1.86-0.4i</v>
      </c>
      <c r="G36" t="str">
        <f t="shared" si="2"/>
        <v>98.14-0.4i</v>
      </c>
      <c r="H36" t="str">
        <f t="shared" si="3"/>
        <v>-0.0189355900226791-0.00415298793569464i</v>
      </c>
      <c r="I36">
        <f t="shared" si="4"/>
        <v>1.9385661667867038E-2</v>
      </c>
      <c r="J36">
        <f t="shared" si="5"/>
        <v>1.0395377895469873</v>
      </c>
    </row>
    <row r="37" spans="1:10">
      <c r="A37">
        <v>26.25</v>
      </c>
      <c r="B37">
        <v>48.05</v>
      </c>
      <c r="C37">
        <v>-0.36</v>
      </c>
      <c r="D37" t="str">
        <f t="shared" si="0"/>
        <v>48.05-0.36i</v>
      </c>
      <c r="E37" t="str">
        <f t="shared" si="6"/>
        <v>50</v>
      </c>
      <c r="F37" t="str">
        <f t="shared" si="1"/>
        <v>-1.95-0.36i</v>
      </c>
      <c r="G37" t="str">
        <f t="shared" si="2"/>
        <v>98.05-0.36i</v>
      </c>
      <c r="H37" t="str">
        <f t="shared" si="3"/>
        <v>-0.0198740638078773-0.00374456566007992i</v>
      </c>
      <c r="I37">
        <f t="shared" si="4"/>
        <v>2.0223752970757632E-2</v>
      </c>
      <c r="J37">
        <f t="shared" si="5"/>
        <v>1.0412823908154083</v>
      </c>
    </row>
    <row r="38" spans="1:10">
      <c r="A38">
        <v>27</v>
      </c>
      <c r="B38">
        <v>47.96</v>
      </c>
      <c r="C38">
        <v>-0.28999999999999998</v>
      </c>
      <c r="D38" t="str">
        <f t="shared" si="0"/>
        <v>47.96-0.29i</v>
      </c>
      <c r="E38" t="str">
        <f t="shared" si="6"/>
        <v>50</v>
      </c>
      <c r="F38" t="str">
        <f t="shared" si="1"/>
        <v>-2.04-0.29i</v>
      </c>
      <c r="G38" t="str">
        <f t="shared" si="2"/>
        <v>97.96-0.29i</v>
      </c>
      <c r="H38" t="str">
        <f t="shared" si="3"/>
        <v>-0.020815880110281-0.0030220151616168i</v>
      </c>
      <c r="I38">
        <f t="shared" si="4"/>
        <v>2.1034101844448552E-2</v>
      </c>
      <c r="J38">
        <f t="shared" si="5"/>
        <v>1.0429720828561617</v>
      </c>
    </row>
    <row r="39" spans="1:10">
      <c r="A39">
        <v>27.75</v>
      </c>
      <c r="B39">
        <v>47.88</v>
      </c>
      <c r="C39">
        <v>-0.22</v>
      </c>
      <c r="D39" t="str">
        <f t="shared" si="0"/>
        <v>47.88-0.22i</v>
      </c>
      <c r="E39" t="str">
        <f t="shared" si="6"/>
        <v>50</v>
      </c>
      <c r="F39" t="str">
        <f t="shared" si="1"/>
        <v>-2.12-0.22i</v>
      </c>
      <c r="G39" t="str">
        <f t="shared" si="2"/>
        <v>97.88-0.22i</v>
      </c>
      <c r="H39" t="str">
        <f t="shared" si="3"/>
        <v>-0.0216540131734498-0.0022963208305901i</v>
      </c>
      <c r="I39">
        <f t="shared" si="4"/>
        <v>2.1775430555397511E-2</v>
      </c>
      <c r="J39">
        <f t="shared" si="5"/>
        <v>1.0445203100301614</v>
      </c>
    </row>
    <row r="40" spans="1:10">
      <c r="A40">
        <v>28.5</v>
      </c>
      <c r="B40">
        <v>47.81</v>
      </c>
      <c r="C40">
        <v>-0.17</v>
      </c>
      <c r="D40" t="str">
        <f t="shared" si="0"/>
        <v>47.81-0.17i</v>
      </c>
      <c r="E40" t="str">
        <f t="shared" si="6"/>
        <v>50</v>
      </c>
      <c r="F40" t="str">
        <f t="shared" si="1"/>
        <v>-2.19-0.17i</v>
      </c>
      <c r="G40" t="str">
        <f t="shared" si="2"/>
        <v>97.81-0.17i</v>
      </c>
      <c r="H40" t="str">
        <f t="shared" si="3"/>
        <v>-0.0223872601411649-0.00177697407447089i</v>
      </c>
      <c r="I40">
        <f t="shared" si="4"/>
        <v>2.2457672486024288E-2</v>
      </c>
      <c r="J40">
        <f t="shared" si="5"/>
        <v>1.0459472124202278</v>
      </c>
    </row>
    <row r="41" spans="1:10">
      <c r="A41">
        <v>29.25</v>
      </c>
      <c r="B41">
        <v>47.72</v>
      </c>
      <c r="C41">
        <v>-7.0000000000000007E-2</v>
      </c>
      <c r="D41" t="str">
        <f t="shared" si="0"/>
        <v>47.72-0.07i</v>
      </c>
      <c r="E41" t="str">
        <f t="shared" si="6"/>
        <v>50</v>
      </c>
      <c r="F41" t="str">
        <f t="shared" si="1"/>
        <v>-2.28-0.07i</v>
      </c>
      <c r="G41" t="str">
        <f t="shared" si="2"/>
        <v>97.72-0.07i</v>
      </c>
      <c r="H41" t="str">
        <f t="shared" si="3"/>
        <v>-0.0233314437865199-0.000733045446838481i</v>
      </c>
      <c r="I41">
        <f t="shared" si="4"/>
        <v>2.334295664200807E-2</v>
      </c>
      <c r="J41">
        <f t="shared" si="5"/>
        <v>1.04780174740101</v>
      </c>
    </row>
    <row r="42" spans="1:10">
      <c r="A42">
        <v>30</v>
      </c>
      <c r="B42">
        <v>47.63</v>
      </c>
      <c r="C42">
        <v>0.01</v>
      </c>
      <c r="D42" t="str">
        <f t="shared" si="0"/>
        <v>47.63+0.01i</v>
      </c>
      <c r="E42" t="str">
        <f t="shared" si="6"/>
        <v>50</v>
      </c>
      <c r="F42" t="str">
        <f t="shared" si="1"/>
        <v>-2.37+0.01i</v>
      </c>
      <c r="G42" t="str">
        <f t="shared" si="2"/>
        <v>97.63+0.01i</v>
      </c>
      <c r="H42" t="str">
        <f t="shared" si="3"/>
        <v>-0.0242753144613343+0.000104913993082181i</v>
      </c>
      <c r="I42">
        <f t="shared" si="4"/>
        <v>2.4275541170952514E-2</v>
      </c>
      <c r="J42">
        <f t="shared" si="5"/>
        <v>1.0497590092188225</v>
      </c>
    </row>
    <row r="43" spans="1:10">
      <c r="A43">
        <v>30.75</v>
      </c>
      <c r="B43">
        <v>47.55</v>
      </c>
      <c r="C43">
        <v>0.12</v>
      </c>
      <c r="D43" t="str">
        <f t="shared" si="0"/>
        <v>47.55+0.12i</v>
      </c>
      <c r="E43" t="str">
        <f t="shared" si="6"/>
        <v>50</v>
      </c>
      <c r="F43" t="str">
        <f t="shared" si="1"/>
        <v>-2.45+0.12i</v>
      </c>
      <c r="G43" t="str">
        <f t="shared" si="2"/>
        <v>97.55+0.12i</v>
      </c>
      <c r="H43" t="str">
        <f t="shared" si="3"/>
        <v>-0.0251137742304766+0.00126103180838193i</v>
      </c>
      <c r="I43">
        <f t="shared" si="4"/>
        <v>2.5145414240395833E-2</v>
      </c>
      <c r="J43">
        <f t="shared" si="5"/>
        <v>1.0515880308872991</v>
      </c>
    </row>
    <row r="44" spans="1:10">
      <c r="A44">
        <v>31.5</v>
      </c>
      <c r="B44">
        <v>47.45</v>
      </c>
      <c r="C44">
        <v>0.21</v>
      </c>
      <c r="D44" t="str">
        <f t="shared" si="0"/>
        <v>47.45+0.21i</v>
      </c>
      <c r="E44" t="str">
        <f t="shared" si="6"/>
        <v>50</v>
      </c>
      <c r="F44" t="str">
        <f t="shared" si="1"/>
        <v>-2.55+0.21i</v>
      </c>
      <c r="G44" t="str">
        <f t="shared" si="2"/>
        <v>97.45+0.21i</v>
      </c>
      <c r="H44" t="str">
        <f t="shared" si="3"/>
        <v>-0.0261624999555101+0.00221133016922173i</v>
      </c>
      <c r="I44">
        <f t="shared" si="4"/>
        <v>2.6255787648428605E-2</v>
      </c>
      <c r="J44">
        <f t="shared" si="5"/>
        <v>1.0539274838615398</v>
      </c>
    </row>
    <row r="45" spans="1:10">
      <c r="A45">
        <v>32.25</v>
      </c>
      <c r="B45">
        <v>47.39</v>
      </c>
      <c r="C45">
        <v>0.32</v>
      </c>
      <c r="D45" t="str">
        <f t="shared" si="0"/>
        <v>47.39+0.32i</v>
      </c>
      <c r="E45" t="str">
        <f t="shared" si="6"/>
        <v>50</v>
      </c>
      <c r="F45" t="str">
        <f t="shared" si="1"/>
        <v>-2.61+0.32i</v>
      </c>
      <c r="G45" t="str">
        <f t="shared" si="2"/>
        <v>97.39+0.32i</v>
      </c>
      <c r="H45" t="str">
        <f t="shared" si="3"/>
        <v>-0.0267883806438108+0.00337377843521942i</v>
      </c>
      <c r="I45">
        <f t="shared" si="4"/>
        <v>2.6999994786067068E-2</v>
      </c>
      <c r="J45">
        <f t="shared" si="5"/>
        <v>1.0554984473615303</v>
      </c>
    </row>
    <row r="46" spans="1:10">
      <c r="A46">
        <v>33</v>
      </c>
      <c r="B46">
        <v>47.29</v>
      </c>
      <c r="C46">
        <v>0.4</v>
      </c>
      <c r="D46" t="str">
        <f t="shared" si="0"/>
        <v>47.29+0.4i</v>
      </c>
      <c r="E46" t="str">
        <f t="shared" si="6"/>
        <v>50</v>
      </c>
      <c r="F46" t="str">
        <f t="shared" si="1"/>
        <v>-2.71+0.4i</v>
      </c>
      <c r="G46" t="str">
        <f t="shared" si="2"/>
        <v>97.29+0.4i</v>
      </c>
      <c r="H46" t="str">
        <f t="shared" si="3"/>
        <v>-0.0278374925641837+0.00422587107642793i</v>
      </c>
      <c r="I46">
        <f t="shared" si="4"/>
        <v>2.8156419847267033E-2</v>
      </c>
      <c r="J46">
        <f t="shared" si="5"/>
        <v>1.0579443450001327</v>
      </c>
    </row>
    <row r="47" spans="1:10">
      <c r="A47">
        <v>33.75</v>
      </c>
      <c r="B47">
        <v>47.19</v>
      </c>
      <c r="C47">
        <v>0.47</v>
      </c>
      <c r="D47" t="str">
        <f t="shared" si="0"/>
        <v>47.19+0.47i</v>
      </c>
      <c r="E47" t="str">
        <f t="shared" si="6"/>
        <v>50</v>
      </c>
      <c r="F47" t="str">
        <f t="shared" si="1"/>
        <v>-2.81+0.47i</v>
      </c>
      <c r="G47" t="str">
        <f t="shared" si="2"/>
        <v>97.19+0.47i</v>
      </c>
      <c r="H47" t="str">
        <f t="shared" si="3"/>
        <v>-0.0288883781558073+0.00497558944061353i</v>
      </c>
      <c r="I47">
        <f t="shared" si="4"/>
        <v>2.9313731982715356E-2</v>
      </c>
      <c r="J47">
        <f t="shared" si="5"/>
        <v>1.0603979533832106</v>
      </c>
    </row>
    <row r="48" spans="1:10">
      <c r="A48">
        <v>34.5</v>
      </c>
      <c r="B48">
        <v>47.15</v>
      </c>
      <c r="C48">
        <v>0.56999999999999995</v>
      </c>
      <c r="D48" t="str">
        <f t="shared" si="0"/>
        <v>47.15+0.57i</v>
      </c>
      <c r="E48" t="str">
        <f t="shared" si="6"/>
        <v>50</v>
      </c>
      <c r="F48" t="str">
        <f t="shared" si="1"/>
        <v>-2.85+0.57i</v>
      </c>
      <c r="G48" t="str">
        <f t="shared" si="2"/>
        <v>97.15+0.57i</v>
      </c>
      <c r="H48" t="str">
        <f t="shared" si="3"/>
        <v>-0.0293006453582609+0.00603912885078959i</v>
      </c>
      <c r="I48">
        <f t="shared" si="4"/>
        <v>2.9916532146741458E-2</v>
      </c>
      <c r="J48">
        <f t="shared" si="5"/>
        <v>1.0616782640630813</v>
      </c>
    </row>
    <row r="49" spans="1:10">
      <c r="A49">
        <v>35.25</v>
      </c>
      <c r="B49">
        <v>47.07</v>
      </c>
      <c r="C49">
        <v>0.66</v>
      </c>
      <c r="D49" t="str">
        <f t="shared" si="0"/>
        <v>47.07+0.66i</v>
      </c>
      <c r="E49" t="str">
        <f t="shared" si="6"/>
        <v>50</v>
      </c>
      <c r="F49" t="str">
        <f t="shared" si="1"/>
        <v>-2.93+0.66i</v>
      </c>
      <c r="G49" t="str">
        <f t="shared" si="2"/>
        <v>97.07+0.66i</v>
      </c>
      <c r="H49" t="str">
        <f t="shared" si="3"/>
        <v>-0.0301367804516609+0.00700412357162971i</v>
      </c>
      <c r="I49">
        <f t="shared" si="4"/>
        <v>3.0939994877153255E-2</v>
      </c>
      <c r="J49">
        <f t="shared" si="5"/>
        <v>1.0638556842994071</v>
      </c>
    </row>
    <row r="50" spans="1:10">
      <c r="A50">
        <v>36</v>
      </c>
      <c r="B50">
        <v>46.96</v>
      </c>
      <c r="C50">
        <v>0.78</v>
      </c>
      <c r="D50" t="str">
        <f t="shared" si="0"/>
        <v>46.96+0.78i</v>
      </c>
      <c r="E50" t="str">
        <f t="shared" si="6"/>
        <v>50</v>
      </c>
      <c r="F50" t="str">
        <f t="shared" si="1"/>
        <v>-3.04+0.78i</v>
      </c>
      <c r="G50" t="str">
        <f t="shared" si="2"/>
        <v>96.96+0.78i</v>
      </c>
      <c r="H50" t="str">
        <f t="shared" si="3"/>
        <v>-0.0312863957625361+0.00829623956987189i</v>
      </c>
      <c r="I50">
        <f t="shared" si="4"/>
        <v>3.2367671383816674E-2</v>
      </c>
      <c r="J50">
        <f t="shared" si="5"/>
        <v>1.0669007647359319</v>
      </c>
    </row>
    <row r="51" spans="1:10">
      <c r="A51">
        <v>36.75</v>
      </c>
      <c r="B51">
        <v>46.81</v>
      </c>
      <c r="C51">
        <v>0.92</v>
      </c>
      <c r="D51" t="str">
        <f t="shared" si="0"/>
        <v>46.81+0.92i</v>
      </c>
      <c r="E51" t="str">
        <f t="shared" si="6"/>
        <v>50</v>
      </c>
      <c r="F51" t="str">
        <f t="shared" si="1"/>
        <v>-3.19+0.92i</v>
      </c>
      <c r="G51" t="str">
        <f t="shared" si="2"/>
        <v>96.81+0.92i</v>
      </c>
      <c r="H51" t="str">
        <f t="shared" si="3"/>
        <v>-0.0328578641521452+0.00981540372915994i</v>
      </c>
      <c r="I51">
        <f t="shared" si="4"/>
        <v>3.4292585014945073E-2</v>
      </c>
      <c r="J51">
        <f t="shared" si="5"/>
        <v>1.0710206517684775</v>
      </c>
    </row>
    <row r="52" spans="1:10">
      <c r="A52">
        <v>37.5</v>
      </c>
      <c r="B52">
        <v>46.71</v>
      </c>
      <c r="C52">
        <v>1.1000000000000001</v>
      </c>
      <c r="D52" t="str">
        <f t="shared" si="0"/>
        <v>46.71+1.1i</v>
      </c>
      <c r="E52" t="str">
        <f t="shared" si="6"/>
        <v>50</v>
      </c>
      <c r="F52" t="str">
        <f t="shared" si="1"/>
        <v>-3.29+1.1i</v>
      </c>
      <c r="G52" t="str">
        <f t="shared" si="2"/>
        <v>96.71+1.1i</v>
      </c>
      <c r="H52" t="str">
        <f t="shared" si="3"/>
        <v>-0.0338854762139471+0.0117596321356152i</v>
      </c>
      <c r="I52">
        <f t="shared" si="4"/>
        <v>3.5868014249620349E-2</v>
      </c>
      <c r="J52">
        <f t="shared" si="5"/>
        <v>1.0744047802162782</v>
      </c>
    </row>
    <row r="53" spans="1:10">
      <c r="A53">
        <v>38.25</v>
      </c>
      <c r="B53">
        <v>46.65</v>
      </c>
      <c r="C53">
        <v>1.32</v>
      </c>
      <c r="D53" t="str">
        <f t="shared" si="0"/>
        <v>46.65+1.32i</v>
      </c>
      <c r="E53" t="str">
        <f t="shared" si="6"/>
        <v>50</v>
      </c>
      <c r="F53" t="str">
        <f t="shared" si="1"/>
        <v>-3.35+1.32i</v>
      </c>
      <c r="G53" t="str">
        <f t="shared" si="2"/>
        <v>96.65+1.32i</v>
      </c>
      <c r="H53" t="str">
        <f t="shared" si="3"/>
        <v>-0.0344681911413367+0.014128277416519i</v>
      </c>
      <c r="I53">
        <f t="shared" si="4"/>
        <v>3.7251368073049913E-2</v>
      </c>
      <c r="J53">
        <f t="shared" si="5"/>
        <v>1.0773854500286144</v>
      </c>
    </row>
    <row r="54" spans="1:10">
      <c r="A54">
        <v>39</v>
      </c>
      <c r="B54">
        <v>46.67</v>
      </c>
      <c r="C54">
        <v>1.55</v>
      </c>
      <c r="D54" t="str">
        <f t="shared" si="0"/>
        <v>46.67+1.55i</v>
      </c>
      <c r="E54" t="str">
        <f t="shared" si="6"/>
        <v>50</v>
      </c>
      <c r="F54" t="str">
        <f t="shared" si="1"/>
        <v>-3.33+1.55i</v>
      </c>
      <c r="G54" t="str">
        <f t="shared" si="2"/>
        <v>96.67+1.55i</v>
      </c>
      <c r="H54" t="str">
        <f t="shared" si="3"/>
        <v>-0.034181213582074+0.0165819890457455i</v>
      </c>
      <c r="I54">
        <f t="shared" si="4"/>
        <v>3.799102160585556E-2</v>
      </c>
      <c r="J54">
        <f t="shared" si="5"/>
        <v>1.0789826757527212</v>
      </c>
    </row>
    <row r="55" spans="1:10">
      <c r="A55">
        <v>39.75</v>
      </c>
      <c r="B55">
        <v>46.69</v>
      </c>
      <c r="C55">
        <v>1.69</v>
      </c>
      <c r="D55" t="str">
        <f t="shared" si="0"/>
        <v>46.69+1.69i</v>
      </c>
      <c r="E55" t="str">
        <f t="shared" si="6"/>
        <v>50</v>
      </c>
      <c r="F55" t="str">
        <f t="shared" si="1"/>
        <v>-3.31+1.69i</v>
      </c>
      <c r="G55" t="str">
        <f t="shared" si="2"/>
        <v>96.69+1.69i</v>
      </c>
      <c r="H55" t="str">
        <f t="shared" si="3"/>
        <v>-0.0339172550962903+0.0180713637512952i</v>
      </c>
      <c r="I55">
        <f t="shared" si="4"/>
        <v>3.8431164191297357E-2</v>
      </c>
      <c r="J55">
        <f t="shared" si="5"/>
        <v>1.0799342964541396</v>
      </c>
    </row>
    <row r="56" spans="1:10">
      <c r="A56">
        <v>40.5</v>
      </c>
      <c r="B56">
        <v>46.66</v>
      </c>
      <c r="C56">
        <v>1.82</v>
      </c>
      <c r="D56" t="str">
        <f t="shared" si="0"/>
        <v>46.66+1.82i</v>
      </c>
      <c r="E56" t="str">
        <f t="shared" si="6"/>
        <v>50</v>
      </c>
      <c r="F56" t="str">
        <f t="shared" si="1"/>
        <v>-3.34+1.82i</v>
      </c>
      <c r="G56" t="str">
        <f t="shared" si="2"/>
        <v>96.66+1.82i</v>
      </c>
      <c r="H56" t="str">
        <f t="shared" si="3"/>
        <v>-0.0341874599046399+0.0194725964931352i</v>
      </c>
      <c r="I56">
        <f t="shared" si="4"/>
        <v>3.9344179098258256E-2</v>
      </c>
      <c r="J56">
        <f t="shared" si="5"/>
        <v>1.0819110824963867</v>
      </c>
    </row>
    <row r="57" spans="1:10">
      <c r="A57">
        <v>41.25</v>
      </c>
      <c r="B57">
        <v>46.66</v>
      </c>
      <c r="C57">
        <v>1.96</v>
      </c>
      <c r="D57" t="str">
        <f t="shared" si="0"/>
        <v>46.66+1.96i</v>
      </c>
      <c r="E57" t="str">
        <f t="shared" si="6"/>
        <v>50</v>
      </c>
      <c r="F57" t="str">
        <f t="shared" si="1"/>
        <v>-3.34+1.96i</v>
      </c>
      <c r="G57" t="str">
        <f t="shared" si="2"/>
        <v>96.66+1.96i</v>
      </c>
      <c r="H57" t="str">
        <f t="shared" si="3"/>
        <v>-0.0341289071959923+0.0209693012425424i</v>
      </c>
      <c r="I57">
        <f t="shared" si="4"/>
        <v>4.0056134374064918E-2</v>
      </c>
      <c r="J57">
        <f t="shared" si="5"/>
        <v>1.0834551598450939</v>
      </c>
    </row>
    <row r="58" spans="1:10">
      <c r="A58">
        <v>42</v>
      </c>
      <c r="B58">
        <v>46.6</v>
      </c>
      <c r="C58">
        <v>2.12</v>
      </c>
      <c r="D58" t="str">
        <f t="shared" si="0"/>
        <v>46.6+2.12i</v>
      </c>
      <c r="E58" t="str">
        <f t="shared" si="6"/>
        <v>50</v>
      </c>
      <c r="F58" t="str">
        <f t="shared" si="1"/>
        <v>-3.4+2.12i</v>
      </c>
      <c r="G58" t="str">
        <f t="shared" si="2"/>
        <v>96.6+2.12i</v>
      </c>
      <c r="H58" t="str">
        <f t="shared" si="3"/>
        <v>-0.0346983410893578+0.0227076654566195i</v>
      </c>
      <c r="I58">
        <f t="shared" si="4"/>
        <v>4.1468216079826328E-2</v>
      </c>
      <c r="J58">
        <f t="shared" si="5"/>
        <v>1.086524446607771</v>
      </c>
    </row>
    <row r="59" spans="1:10">
      <c r="A59">
        <v>42.75</v>
      </c>
      <c r="B59">
        <v>46.58</v>
      </c>
      <c r="C59">
        <v>2.2799999999999998</v>
      </c>
      <c r="D59" t="str">
        <f t="shared" si="0"/>
        <v>46.58+2.28i</v>
      </c>
      <c r="E59" t="str">
        <f t="shared" si="6"/>
        <v>50</v>
      </c>
      <c r="F59" t="str">
        <f t="shared" si="1"/>
        <v>-3.42+2.28i</v>
      </c>
      <c r="G59" t="str">
        <f t="shared" si="2"/>
        <v>96.58+2.28i</v>
      </c>
      <c r="H59" t="str">
        <f t="shared" si="3"/>
        <v>-0.0348343367161923+0.0244297192763814i</v>
      </c>
      <c r="I59">
        <f t="shared" si="4"/>
        <v>4.2546941116605126E-2</v>
      </c>
      <c r="J59">
        <f t="shared" si="5"/>
        <v>1.0888752523621876</v>
      </c>
    </row>
    <row r="60" spans="1:10">
      <c r="A60">
        <v>43.5</v>
      </c>
      <c r="B60">
        <v>46.53</v>
      </c>
      <c r="C60">
        <v>2.44</v>
      </c>
      <c r="D60" t="str">
        <f t="shared" si="0"/>
        <v>46.53+2.44i</v>
      </c>
      <c r="E60" t="str">
        <f t="shared" si="6"/>
        <v>50</v>
      </c>
      <c r="F60" t="str">
        <f t="shared" si="1"/>
        <v>-3.47+2.44i</v>
      </c>
      <c r="G60" t="str">
        <f t="shared" si="2"/>
        <v>96.53+2.44i</v>
      </c>
      <c r="H60" t="str">
        <f t="shared" si="3"/>
        <v>-0.0352858959751639+0.026169041605505i</v>
      </c>
      <c r="I60">
        <f t="shared" si="4"/>
        <v>4.3930777290195303E-2</v>
      </c>
      <c r="J60">
        <f t="shared" si="5"/>
        <v>1.0918987375530853</v>
      </c>
    </row>
    <row r="61" spans="1:10">
      <c r="A61">
        <v>44.25</v>
      </c>
      <c r="B61">
        <v>46.52</v>
      </c>
      <c r="C61">
        <v>2.62</v>
      </c>
      <c r="D61" t="str">
        <f t="shared" si="0"/>
        <v>46.52+2.62i</v>
      </c>
      <c r="E61" t="str">
        <f t="shared" si="6"/>
        <v>50</v>
      </c>
      <c r="F61" t="str">
        <f t="shared" si="1"/>
        <v>-3.48+2.62i</v>
      </c>
      <c r="G61" t="str">
        <f t="shared" si="2"/>
        <v>96.52+2.62i</v>
      </c>
      <c r="H61" t="str">
        <f t="shared" si="3"/>
        <v>-0.0352918684280901+0.028102618061351i</v>
      </c>
      <c r="I61">
        <f t="shared" si="4"/>
        <v>4.5114001363742884E-2</v>
      </c>
      <c r="J61">
        <f t="shared" si="5"/>
        <v>1.0944908636804256</v>
      </c>
    </row>
    <row r="62" spans="1:10">
      <c r="A62">
        <v>45</v>
      </c>
      <c r="B62">
        <v>46.52</v>
      </c>
      <c r="C62">
        <v>2.79</v>
      </c>
      <c r="D62" t="str">
        <f t="shared" si="0"/>
        <v>46.52+2.79i</v>
      </c>
      <c r="E62" t="str">
        <f t="shared" si="6"/>
        <v>50</v>
      </c>
      <c r="F62" t="str">
        <f t="shared" si="1"/>
        <v>-3.48+2.79i</v>
      </c>
      <c r="G62" t="str">
        <f t="shared" si="2"/>
        <v>96.52+2.79i</v>
      </c>
      <c r="H62" t="str">
        <f t="shared" si="3"/>
        <v>-0.0351897482323508+0.0299231184994639i</v>
      </c>
      <c r="I62">
        <f t="shared" si="4"/>
        <v>4.6192114060618558E-2</v>
      </c>
      <c r="J62">
        <f t="shared" si="5"/>
        <v>1.0968583186227803</v>
      </c>
    </row>
    <row r="63" spans="1:10">
      <c r="A63">
        <v>45.75</v>
      </c>
      <c r="B63">
        <v>46.53</v>
      </c>
      <c r="C63">
        <v>2.98</v>
      </c>
      <c r="D63" t="str">
        <f t="shared" si="0"/>
        <v>46.53+2.98i</v>
      </c>
      <c r="E63" t="str">
        <f t="shared" si="6"/>
        <v>50</v>
      </c>
      <c r="F63" t="str">
        <f t="shared" si="1"/>
        <v>-3.47+2.98i</v>
      </c>
      <c r="G63" t="str">
        <f t="shared" si="2"/>
        <v>96.53+2.98i</v>
      </c>
      <c r="H63" t="str">
        <f t="shared" si="3"/>
        <v>-0.0349610219183473+0.031950521550986i</v>
      </c>
      <c r="I63">
        <f t="shared" si="4"/>
        <v>4.7361470426446658E-2</v>
      </c>
      <c r="J63">
        <f t="shared" si="5"/>
        <v>1.099432195856382</v>
      </c>
    </row>
    <row r="64" spans="1:10">
      <c r="A64">
        <v>46.5</v>
      </c>
      <c r="B64">
        <v>46.52</v>
      </c>
      <c r="C64">
        <v>3.17</v>
      </c>
      <c r="D64" t="str">
        <f t="shared" si="0"/>
        <v>46.52+3.17i</v>
      </c>
      <c r="E64" t="str">
        <f t="shared" si="6"/>
        <v>50</v>
      </c>
      <c r="F64" t="str">
        <f t="shared" si="1"/>
        <v>-3.48+3.17i</v>
      </c>
      <c r="G64" t="str">
        <f t="shared" si="2"/>
        <v>96.52+3.17i</v>
      </c>
      <c r="H64" t="str">
        <f t="shared" si="3"/>
        <v>-0.0349383588161528+0.0339904123233237i</v>
      </c>
      <c r="I64">
        <f t="shared" si="4"/>
        <v>4.8744610437214467E-2</v>
      </c>
      <c r="J64">
        <f t="shared" si="5"/>
        <v>1.1024848026556116</v>
      </c>
    </row>
    <row r="65" spans="1:10">
      <c r="A65">
        <v>47.25</v>
      </c>
      <c r="B65">
        <v>46.54</v>
      </c>
      <c r="C65">
        <v>3.34</v>
      </c>
      <c r="D65" t="str">
        <f t="shared" si="0"/>
        <v>46.54+3.34i</v>
      </c>
      <c r="E65" t="str">
        <f t="shared" si="6"/>
        <v>50</v>
      </c>
      <c r="F65" t="str">
        <f t="shared" si="1"/>
        <v>-3.46+3.34i</v>
      </c>
      <c r="G65" t="str">
        <f t="shared" si="2"/>
        <v>96.54+3.34i</v>
      </c>
      <c r="H65" t="str">
        <f t="shared" si="3"/>
        <v>-0.0346016931373521+0.035794175005995i</v>
      </c>
      <c r="I65">
        <f t="shared" si="4"/>
        <v>4.9784537080616476E-2</v>
      </c>
      <c r="J65">
        <f t="shared" si="5"/>
        <v>1.1047857860103887</v>
      </c>
    </row>
    <row r="66" spans="1:10">
      <c r="A66">
        <v>48</v>
      </c>
      <c r="B66">
        <v>46.58</v>
      </c>
      <c r="C66">
        <v>3.54</v>
      </c>
      <c r="D66" t="str">
        <f t="shared" si="0"/>
        <v>46.58+3.54i</v>
      </c>
      <c r="E66" t="str">
        <f t="shared" si="6"/>
        <v>50</v>
      </c>
      <c r="F66" t="str">
        <f t="shared" si="1"/>
        <v>-3.42+3.54i</v>
      </c>
      <c r="G66" t="str">
        <f t="shared" si="2"/>
        <v>96.58+3.54i</v>
      </c>
      <c r="H66" t="str">
        <f t="shared" si="3"/>
        <v>-0.0340218675604064+0.0379005737333179i</v>
      </c>
      <c r="I66">
        <f t="shared" si="4"/>
        <v>5.0930746721528634E-2</v>
      </c>
      <c r="J66">
        <f t="shared" si="5"/>
        <v>1.1073277772840981</v>
      </c>
    </row>
    <row r="67" spans="1:10">
      <c r="A67">
        <v>48.75</v>
      </c>
      <c r="B67">
        <v>46.55</v>
      </c>
      <c r="C67">
        <v>3.73</v>
      </c>
      <c r="D67" t="str">
        <f t="shared" ref="D67:D130" si="7">COMPLEX(B67,C67)</f>
        <v>46.55+3.73i</v>
      </c>
      <c r="E67" t="str">
        <f t="shared" si="6"/>
        <v>50</v>
      </c>
      <c r="F67" t="str">
        <f t="shared" ref="F67:F130" si="8">IMSUB(D67,E67)</f>
        <v>-3.45+3.73i</v>
      </c>
      <c r="G67" t="str">
        <f t="shared" ref="G67:G130" si="9">IMSUM(D67,E67)</f>
        <v>96.55+3.73i</v>
      </c>
      <c r="H67" t="str">
        <f t="shared" ref="H67:H130" si="10">IMDIV(F67,G67)</f>
        <v>-0.0341892578552914+0.0399536606090133i</v>
      </c>
      <c r="I67">
        <f t="shared" ref="I67:I130" si="11">IMABS(H67)</f>
        <v>5.2585172327908429E-2</v>
      </c>
      <c r="J67">
        <f t="shared" ref="J67:J130" si="12">(1+I67)/(1-I67)</f>
        <v>1.1110077038948531</v>
      </c>
    </row>
    <row r="68" spans="1:10">
      <c r="A68">
        <v>49.5</v>
      </c>
      <c r="B68">
        <v>46.59</v>
      </c>
      <c r="C68">
        <v>3.93</v>
      </c>
      <c r="D68" t="str">
        <f t="shared" si="7"/>
        <v>46.59+3.93i</v>
      </c>
      <c r="E68" t="str">
        <f t="shared" ref="E68:E131" si="13">COMPLEX(50,0)</f>
        <v>50</v>
      </c>
      <c r="F68" t="str">
        <f t="shared" si="8"/>
        <v>-3.41+3.93i</v>
      </c>
      <c r="G68" t="str">
        <f t="shared" si="9"/>
        <v>96.59+3.93i</v>
      </c>
      <c r="H68" t="str">
        <f t="shared" si="10"/>
        <v>-0.0335927819932493+0.0420542461252042i</v>
      </c>
      <c r="I68">
        <f t="shared" si="11"/>
        <v>5.3824108159868538E-2</v>
      </c>
      <c r="J68">
        <f t="shared" si="12"/>
        <v>1.113771886652472</v>
      </c>
    </row>
    <row r="69" spans="1:10">
      <c r="A69">
        <v>50.25</v>
      </c>
      <c r="B69">
        <v>46.61</v>
      </c>
      <c r="C69">
        <v>4.1100000000000003</v>
      </c>
      <c r="D69" t="str">
        <f t="shared" si="7"/>
        <v>46.61+4.11i</v>
      </c>
      <c r="E69" t="str">
        <f t="shared" si="13"/>
        <v>50</v>
      </c>
      <c r="F69" t="str">
        <f t="shared" si="8"/>
        <v>-3.39+4.11i</v>
      </c>
      <c r="G69" t="str">
        <f t="shared" si="9"/>
        <v>96.61+4.11i</v>
      </c>
      <c r="H69" t="str">
        <f t="shared" si="10"/>
        <v>-0.0332195761538868+0.0439554130834538i</v>
      </c>
      <c r="I69">
        <f t="shared" si="11"/>
        <v>5.5096447972450509E-2</v>
      </c>
      <c r="J69">
        <f t="shared" si="12"/>
        <v>1.1166181412996616</v>
      </c>
    </row>
    <row r="70" spans="1:10">
      <c r="A70">
        <v>51</v>
      </c>
      <c r="B70">
        <v>46.67</v>
      </c>
      <c r="C70">
        <v>4.3</v>
      </c>
      <c r="D70" t="str">
        <f t="shared" si="7"/>
        <v>46.67+4.3i</v>
      </c>
      <c r="E70" t="str">
        <f t="shared" si="13"/>
        <v>50</v>
      </c>
      <c r="F70" t="str">
        <f t="shared" si="8"/>
        <v>-3.33+4.3i</v>
      </c>
      <c r="G70" t="str">
        <f t="shared" si="9"/>
        <v>96.67+4.3i</v>
      </c>
      <c r="H70" t="str">
        <f t="shared" si="10"/>
        <v>-0.0324043940079364+0.0459226119192524i</v>
      </c>
      <c r="I70">
        <f t="shared" si="11"/>
        <v>5.6204368482421774E-2</v>
      </c>
      <c r="J70">
        <f t="shared" si="12"/>
        <v>1.1191028366852003</v>
      </c>
    </row>
    <row r="71" spans="1:10">
      <c r="A71">
        <v>51.75</v>
      </c>
      <c r="B71">
        <v>46.66</v>
      </c>
      <c r="C71">
        <v>4.51</v>
      </c>
      <c r="D71" t="str">
        <f t="shared" si="7"/>
        <v>46.66+4.51i</v>
      </c>
      <c r="E71" t="str">
        <f t="shared" si="13"/>
        <v>50</v>
      </c>
      <c r="F71" t="str">
        <f t="shared" si="8"/>
        <v>-3.34+4.51i</v>
      </c>
      <c r="G71" t="str">
        <f t="shared" si="9"/>
        <v>96.66+4.51i</v>
      </c>
      <c r="H71" t="str">
        <f t="shared" si="10"/>
        <v>-0.0323067697889796+0.0481657721058173i</v>
      </c>
      <c r="I71">
        <f t="shared" si="11"/>
        <v>5.799714628106846E-2</v>
      </c>
      <c r="J71">
        <f t="shared" si="12"/>
        <v>1.1231358186487475</v>
      </c>
    </row>
    <row r="72" spans="1:10">
      <c r="A72">
        <v>52.5</v>
      </c>
      <c r="B72">
        <v>46.71</v>
      </c>
      <c r="C72">
        <v>4.7300000000000004</v>
      </c>
      <c r="D72" t="str">
        <f t="shared" si="7"/>
        <v>46.71+4.73i</v>
      </c>
      <c r="E72" t="str">
        <f t="shared" si="13"/>
        <v>50</v>
      </c>
      <c r="F72" t="str">
        <f t="shared" si="8"/>
        <v>-3.29+4.73i</v>
      </c>
      <c r="G72" t="str">
        <f t="shared" si="9"/>
        <v>96.71+4.73i</v>
      </c>
      <c r="H72" t="str">
        <f t="shared" si="10"/>
        <v>-0.0315516569945144+0.0504522731628999i</v>
      </c>
      <c r="I72">
        <f t="shared" si="11"/>
        <v>5.950578901588785E-2</v>
      </c>
      <c r="J72">
        <f t="shared" si="12"/>
        <v>1.1265415317200567</v>
      </c>
    </row>
    <row r="73" spans="1:10">
      <c r="A73">
        <v>53.25</v>
      </c>
      <c r="B73">
        <v>46.81</v>
      </c>
      <c r="C73">
        <v>4.8899999999999997</v>
      </c>
      <c r="D73" t="str">
        <f t="shared" si="7"/>
        <v>46.81+4.89i</v>
      </c>
      <c r="E73" t="str">
        <f t="shared" si="13"/>
        <v>50</v>
      </c>
      <c r="F73" t="str">
        <f t="shared" si="8"/>
        <v>-3.19+4.89i</v>
      </c>
      <c r="G73" t="str">
        <f t="shared" si="9"/>
        <v>96.81+4.89i</v>
      </c>
      <c r="H73" t="str">
        <f t="shared" si="10"/>
        <v>-0.0303223845855342+0.0520429342074503i</v>
      </c>
      <c r="I73">
        <f t="shared" si="11"/>
        <v>6.0232167550853109E-2</v>
      </c>
      <c r="J73">
        <f t="shared" si="12"/>
        <v>1.1281852080292658</v>
      </c>
    </row>
    <row r="74" spans="1:10">
      <c r="A74">
        <v>54</v>
      </c>
      <c r="B74">
        <v>46.84</v>
      </c>
      <c r="C74">
        <v>5.12</v>
      </c>
      <c r="D74" t="str">
        <f t="shared" si="7"/>
        <v>46.84+5.12i</v>
      </c>
      <c r="E74" t="str">
        <f t="shared" si="13"/>
        <v>50</v>
      </c>
      <c r="F74" t="str">
        <f t="shared" si="8"/>
        <v>-3.16+5.12i</v>
      </c>
      <c r="G74" t="str">
        <f t="shared" si="9"/>
        <v>96.84+5.12i</v>
      </c>
      <c r="H74" t="str">
        <f t="shared" si="10"/>
        <v>-0.0297526637034516+0.054443759171434i</v>
      </c>
      <c r="I74">
        <f t="shared" si="11"/>
        <v>6.2043081082162499E-2</v>
      </c>
      <c r="J74">
        <f t="shared" si="12"/>
        <v>1.1322940954553526</v>
      </c>
    </row>
    <row r="75" spans="1:10">
      <c r="A75">
        <v>54.75</v>
      </c>
      <c r="B75">
        <v>46.91</v>
      </c>
      <c r="C75">
        <v>5.34</v>
      </c>
      <c r="D75" t="str">
        <f t="shared" si="7"/>
        <v>46.91+5.34i</v>
      </c>
      <c r="E75" t="str">
        <f t="shared" si="13"/>
        <v>50</v>
      </c>
      <c r="F75" t="str">
        <f t="shared" si="8"/>
        <v>-3.09+5.34i</v>
      </c>
      <c r="G75" t="str">
        <f t="shared" si="9"/>
        <v>96.91+5.34i</v>
      </c>
      <c r="H75" t="str">
        <f t="shared" si="10"/>
        <v>-0.02876162079456+0.0566875147564023i</v>
      </c>
      <c r="I75">
        <f t="shared" si="11"/>
        <v>6.3566541198868107E-2</v>
      </c>
      <c r="J75">
        <f t="shared" si="12"/>
        <v>1.1357630712602882</v>
      </c>
    </row>
    <row r="76" spans="1:10">
      <c r="A76">
        <v>55.5</v>
      </c>
      <c r="B76">
        <v>46.96</v>
      </c>
      <c r="C76">
        <v>5.58</v>
      </c>
      <c r="D76" t="str">
        <f t="shared" si="7"/>
        <v>46.96+5.58i</v>
      </c>
      <c r="E76" t="str">
        <f t="shared" si="13"/>
        <v>50</v>
      </c>
      <c r="F76" t="str">
        <f t="shared" si="8"/>
        <v>-3.04+5.58i</v>
      </c>
      <c r="G76" t="str">
        <f t="shared" si="9"/>
        <v>96.96+5.58i</v>
      </c>
      <c r="H76" t="str">
        <f t="shared" si="10"/>
        <v>-0.0279486254685722+0.0591579345102582i</v>
      </c>
      <c r="I76">
        <f t="shared" si="11"/>
        <v>6.5427722573099853E-2</v>
      </c>
      <c r="J76">
        <f t="shared" si="12"/>
        <v>1.1400163992735541</v>
      </c>
    </row>
    <row r="77" spans="1:10">
      <c r="A77">
        <v>56.25</v>
      </c>
      <c r="B77">
        <v>47.04</v>
      </c>
      <c r="C77">
        <v>5.75</v>
      </c>
      <c r="D77" t="str">
        <f t="shared" si="7"/>
        <v>47.04+5.75i</v>
      </c>
      <c r="E77" t="str">
        <f t="shared" si="13"/>
        <v>50</v>
      </c>
      <c r="F77" t="str">
        <f t="shared" si="8"/>
        <v>-2.96+5.75i</v>
      </c>
      <c r="G77" t="str">
        <f t="shared" si="9"/>
        <v>97.04+5.75i</v>
      </c>
      <c r="H77" t="str">
        <f t="shared" si="10"/>
        <v>-0.0268974212969742+0.0608476934507172i</v>
      </c>
      <c r="I77">
        <f t="shared" si="11"/>
        <v>6.6527536183894356E-2</v>
      </c>
      <c r="J77">
        <f t="shared" si="12"/>
        <v>1.1425377582364344</v>
      </c>
    </row>
    <row r="78" spans="1:10">
      <c r="A78">
        <v>57</v>
      </c>
      <c r="B78">
        <v>47.1</v>
      </c>
      <c r="C78">
        <v>5.99</v>
      </c>
      <c r="D78" t="str">
        <f t="shared" si="7"/>
        <v>47.1+5.99i</v>
      </c>
      <c r="E78" t="str">
        <f t="shared" si="13"/>
        <v>50</v>
      </c>
      <c r="F78" t="str">
        <f t="shared" si="8"/>
        <v>-2.9+5.99i</v>
      </c>
      <c r="G78" t="str">
        <f t="shared" si="9"/>
        <v>97.1+5.99i</v>
      </c>
      <c r="H78" t="str">
        <f t="shared" si="10"/>
        <v>-0.0259617887241221+0.06329053670914i</v>
      </c>
      <c r="I78">
        <f t="shared" si="11"/>
        <v>6.8408380412687389E-2</v>
      </c>
      <c r="J78">
        <f t="shared" si="12"/>
        <v>1.1468634516978411</v>
      </c>
    </row>
    <row r="79" spans="1:10">
      <c r="A79">
        <v>57.75</v>
      </c>
      <c r="B79">
        <v>47.22</v>
      </c>
      <c r="C79">
        <v>6.26</v>
      </c>
      <c r="D79" t="str">
        <f t="shared" si="7"/>
        <v>47.22+6.26i</v>
      </c>
      <c r="E79" t="str">
        <f t="shared" si="13"/>
        <v>50</v>
      </c>
      <c r="F79" t="str">
        <f t="shared" si="8"/>
        <v>-2.78+6.26i</v>
      </c>
      <c r="G79" t="str">
        <f t="shared" si="9"/>
        <v>97.22+6.26i</v>
      </c>
      <c r="H79" t="str">
        <f t="shared" si="10"/>
        <v>-0.0243479133099482+0.0659578063908689i</v>
      </c>
      <c r="I79">
        <f t="shared" si="11"/>
        <v>7.0308271963148816E-2</v>
      </c>
      <c r="J79">
        <f t="shared" si="12"/>
        <v>1.1512507207343075</v>
      </c>
    </row>
    <row r="80" spans="1:10">
      <c r="A80">
        <v>58.5</v>
      </c>
      <c r="B80">
        <v>47.31</v>
      </c>
      <c r="C80">
        <v>6.39</v>
      </c>
      <c r="D80" t="str">
        <f t="shared" si="7"/>
        <v>47.31+6.39i</v>
      </c>
      <c r="E80" t="str">
        <f t="shared" si="13"/>
        <v>50</v>
      </c>
      <c r="F80" t="str">
        <f t="shared" si="8"/>
        <v>-2.69+6.39i</v>
      </c>
      <c r="G80" t="str">
        <f t="shared" si="9"/>
        <v>97.31+6.39i</v>
      </c>
      <c r="H80" t="str">
        <f t="shared" si="10"/>
        <v>-0.0232313581095034+0.067191947161851i</v>
      </c>
      <c r="I80">
        <f t="shared" si="11"/>
        <v>7.1094681678821561E-2</v>
      </c>
      <c r="J80">
        <f t="shared" si="12"/>
        <v>1.1530719660585254</v>
      </c>
    </row>
    <row r="81" spans="1:10">
      <c r="A81">
        <v>59.25</v>
      </c>
      <c r="B81">
        <v>47.41</v>
      </c>
      <c r="C81">
        <v>6.65</v>
      </c>
      <c r="D81" t="str">
        <f t="shared" si="7"/>
        <v>47.41+6.65i</v>
      </c>
      <c r="E81" t="str">
        <f t="shared" si="13"/>
        <v>50</v>
      </c>
      <c r="F81" t="str">
        <f t="shared" si="8"/>
        <v>-2.59+6.65i</v>
      </c>
      <c r="G81" t="str">
        <f t="shared" si="9"/>
        <v>97.41+6.65i</v>
      </c>
      <c r="H81" t="str">
        <f t="shared" si="10"/>
        <v>-0.0218263835886941+0.0697581916729783i</v>
      </c>
      <c r="I81">
        <f t="shared" si="11"/>
        <v>7.3093066196765852E-2</v>
      </c>
      <c r="J81">
        <f t="shared" si="12"/>
        <v>1.1577139268920007</v>
      </c>
    </row>
    <row r="82" spans="1:10">
      <c r="A82">
        <v>60</v>
      </c>
      <c r="B82">
        <v>47.55</v>
      </c>
      <c r="C82">
        <v>6.84</v>
      </c>
      <c r="D82" t="str">
        <f t="shared" si="7"/>
        <v>47.55+6.84i</v>
      </c>
      <c r="E82" t="str">
        <f t="shared" si="13"/>
        <v>50</v>
      </c>
      <c r="F82" t="str">
        <f t="shared" si="8"/>
        <v>-2.45+6.84i</v>
      </c>
      <c r="G82" t="str">
        <f t="shared" si="9"/>
        <v>97.55+6.84i</v>
      </c>
      <c r="H82" t="str">
        <f t="shared" si="10"/>
        <v>-0.0200999852752149+0.0715272567840335i</v>
      </c>
      <c r="I82">
        <f t="shared" si="11"/>
        <v>7.4297764913306266E-2</v>
      </c>
      <c r="J82">
        <f t="shared" si="12"/>
        <v>1.1605219520861332</v>
      </c>
    </row>
    <row r="83" spans="1:10">
      <c r="A83">
        <v>60.75</v>
      </c>
      <c r="B83">
        <v>47.68</v>
      </c>
      <c r="C83">
        <v>7.13</v>
      </c>
      <c r="D83" t="str">
        <f t="shared" si="7"/>
        <v>47.68+7.13i</v>
      </c>
      <c r="E83" t="str">
        <f t="shared" si="13"/>
        <v>50</v>
      </c>
      <c r="F83" t="str">
        <f t="shared" si="8"/>
        <v>-2.32+7.13i</v>
      </c>
      <c r="G83" t="str">
        <f t="shared" si="9"/>
        <v>97.68+7.13i</v>
      </c>
      <c r="H83" t="str">
        <f t="shared" si="10"/>
        <v>-0.018325342082202+0.0743310778976873i</v>
      </c>
      <c r="I83">
        <f t="shared" si="11"/>
        <v>7.6556693396866216E-2</v>
      </c>
      <c r="J83">
        <f t="shared" si="12"/>
        <v>1.1658070243174503</v>
      </c>
    </row>
    <row r="84" spans="1:10">
      <c r="A84">
        <v>61.5</v>
      </c>
      <c r="B84">
        <v>47.83</v>
      </c>
      <c r="C84">
        <v>7.35</v>
      </c>
      <c r="D84" t="str">
        <f t="shared" si="7"/>
        <v>47.83+7.35i</v>
      </c>
      <c r="E84" t="str">
        <f t="shared" si="13"/>
        <v>50</v>
      </c>
      <c r="F84" t="str">
        <f t="shared" si="8"/>
        <v>-2.17+7.35i</v>
      </c>
      <c r="G84" t="str">
        <f t="shared" si="9"/>
        <v>97.83+7.35i</v>
      </c>
      <c r="H84" t="str">
        <f t="shared" si="10"/>
        <v>-0.0164439498020693+0.0763657674644302i</v>
      </c>
      <c r="I84">
        <f t="shared" si="11"/>
        <v>7.8116156622842117E-2</v>
      </c>
      <c r="J84">
        <f t="shared" si="12"/>
        <v>1.1694707140905678</v>
      </c>
    </row>
    <row r="85" spans="1:10">
      <c r="A85">
        <v>62.25</v>
      </c>
      <c r="B85">
        <v>47.98</v>
      </c>
      <c r="C85">
        <v>7.57</v>
      </c>
      <c r="D85" t="str">
        <f t="shared" si="7"/>
        <v>47.98+7.57i</v>
      </c>
      <c r="E85" t="str">
        <f t="shared" si="13"/>
        <v>50</v>
      </c>
      <c r="F85" t="str">
        <f t="shared" si="8"/>
        <v>-2.02+7.57i</v>
      </c>
      <c r="G85" t="str">
        <f t="shared" si="9"/>
        <v>97.98+7.57i</v>
      </c>
      <c r="H85" t="str">
        <f t="shared" si="10"/>
        <v>-0.0145603282495108+0.078385606091537i</v>
      </c>
      <c r="I85">
        <f t="shared" si="11"/>
        <v>7.972644731248911E-2</v>
      </c>
      <c r="J85">
        <f t="shared" si="12"/>
        <v>1.1732668445804202</v>
      </c>
    </row>
    <row r="86" spans="1:10">
      <c r="A86">
        <v>63</v>
      </c>
      <c r="B86">
        <v>48.12</v>
      </c>
      <c r="C86">
        <v>7.84</v>
      </c>
      <c r="D86" t="str">
        <f t="shared" si="7"/>
        <v>48.12+7.84i</v>
      </c>
      <c r="E86" t="str">
        <f t="shared" si="13"/>
        <v>50</v>
      </c>
      <c r="F86" t="str">
        <f t="shared" si="8"/>
        <v>-1.88+7.84i</v>
      </c>
      <c r="G86" t="str">
        <f t="shared" si="9"/>
        <v>98.12+7.84i</v>
      </c>
      <c r="H86" t="str">
        <f t="shared" si="10"/>
        <v>-0.0126948085457736+0.0809165032511095i</v>
      </c>
      <c r="I86">
        <f t="shared" si="11"/>
        <v>8.1906279749483557E-2</v>
      </c>
      <c r="J86">
        <f t="shared" si="12"/>
        <v>1.1784268380076366</v>
      </c>
    </row>
    <row r="87" spans="1:10">
      <c r="A87">
        <v>63.75</v>
      </c>
      <c r="B87">
        <v>48.29</v>
      </c>
      <c r="C87">
        <v>8.0500000000000007</v>
      </c>
      <c r="D87" t="str">
        <f t="shared" si="7"/>
        <v>48.29+8.05i</v>
      </c>
      <c r="E87" t="str">
        <f t="shared" si="13"/>
        <v>50</v>
      </c>
      <c r="F87" t="str">
        <f t="shared" si="8"/>
        <v>-1.71+8.05i</v>
      </c>
      <c r="G87" t="str">
        <f t="shared" si="9"/>
        <v>98.29+8.05i</v>
      </c>
      <c r="H87" t="str">
        <f t="shared" si="10"/>
        <v>-0.0106185793871689+0.0827701654702076i</v>
      </c>
      <c r="I87">
        <f t="shared" si="11"/>
        <v>8.3448514187894063E-2</v>
      </c>
      <c r="J87">
        <f t="shared" si="12"/>
        <v>1.1820923657419089</v>
      </c>
    </row>
    <row r="88" spans="1:10">
      <c r="A88">
        <v>64.5</v>
      </c>
      <c r="B88">
        <v>48.41</v>
      </c>
      <c r="C88">
        <v>8.3000000000000007</v>
      </c>
      <c r="D88" t="str">
        <f t="shared" si="7"/>
        <v>48.41+8.3i</v>
      </c>
      <c r="E88" t="str">
        <f t="shared" si="13"/>
        <v>50</v>
      </c>
      <c r="F88" t="str">
        <f t="shared" si="8"/>
        <v>-1.59+8.3i</v>
      </c>
      <c r="G88" t="str">
        <f t="shared" si="9"/>
        <v>98.41+8.3i</v>
      </c>
      <c r="H88" t="str">
        <f t="shared" si="10"/>
        <v>-0.00897961095300528+0.0850983718210542i</v>
      </c>
      <c r="I88">
        <f t="shared" si="11"/>
        <v>8.5570826217009996E-2</v>
      </c>
      <c r="J88">
        <f t="shared" si="12"/>
        <v>1.1871568157936252</v>
      </c>
    </row>
    <row r="89" spans="1:10">
      <c r="A89">
        <v>65.25</v>
      </c>
      <c r="B89">
        <v>48.63</v>
      </c>
      <c r="C89">
        <v>8.48</v>
      </c>
      <c r="D89" t="str">
        <f t="shared" si="7"/>
        <v>48.63+8.48i</v>
      </c>
      <c r="E89" t="str">
        <f t="shared" si="13"/>
        <v>50</v>
      </c>
      <c r="F89" t="str">
        <f t="shared" si="8"/>
        <v>-1.37+8.48i</v>
      </c>
      <c r="G89" t="str">
        <f t="shared" si="9"/>
        <v>98.63+8.48i</v>
      </c>
      <c r="H89" t="str">
        <f t="shared" si="10"/>
        <v>-0.00645041551054889+0.0865324903531325i</v>
      </c>
      <c r="I89">
        <f t="shared" si="11"/>
        <v>8.6772574855041029E-2</v>
      </c>
      <c r="J89">
        <f t="shared" si="12"/>
        <v>1.1900349736896421</v>
      </c>
    </row>
    <row r="90" spans="1:10">
      <c r="A90">
        <v>66</v>
      </c>
      <c r="B90">
        <v>48.83</v>
      </c>
      <c r="C90">
        <v>8.74</v>
      </c>
      <c r="D90" t="str">
        <f t="shared" si="7"/>
        <v>48.83+8.74i</v>
      </c>
      <c r="E90" t="str">
        <f t="shared" si="13"/>
        <v>50</v>
      </c>
      <c r="F90" t="str">
        <f t="shared" si="8"/>
        <v>-1.17+8.74i</v>
      </c>
      <c r="G90" t="str">
        <f t="shared" si="9"/>
        <v>98.83+8.74i</v>
      </c>
      <c r="H90" t="str">
        <f t="shared" si="10"/>
        <v>-0.00398663863739417+0.0887872429595348i</v>
      </c>
      <c r="I90">
        <f t="shared" si="11"/>
        <v>8.8876699983632526E-2</v>
      </c>
      <c r="J90">
        <f t="shared" si="12"/>
        <v>1.1950925851243974</v>
      </c>
    </row>
    <row r="91" spans="1:10">
      <c r="A91">
        <v>66.75</v>
      </c>
      <c r="B91">
        <v>49.03</v>
      </c>
      <c r="C91">
        <v>8.98</v>
      </c>
      <c r="D91" t="str">
        <f t="shared" si="7"/>
        <v>49.03+8.98i</v>
      </c>
      <c r="E91" t="str">
        <f t="shared" si="13"/>
        <v>50</v>
      </c>
      <c r="F91" t="str">
        <f t="shared" si="8"/>
        <v>-0.969999999999999+8.98i</v>
      </c>
      <c r="G91" t="str">
        <f t="shared" si="9"/>
        <v>99.03+8.98i</v>
      </c>
      <c r="H91" t="str">
        <f t="shared" si="10"/>
        <v>-0.00155940057858234+0.0908209978511125i</v>
      </c>
      <c r="I91">
        <f t="shared" si="11"/>
        <v>9.0834384353262743E-2</v>
      </c>
      <c r="J91">
        <f t="shared" si="12"/>
        <v>1.199819224990482</v>
      </c>
    </row>
    <row r="92" spans="1:10">
      <c r="A92">
        <v>67.5</v>
      </c>
      <c r="B92">
        <v>49.23</v>
      </c>
      <c r="C92">
        <v>9.1999999999999993</v>
      </c>
      <c r="D92" t="str">
        <f t="shared" si="7"/>
        <v>49.23+9.2i</v>
      </c>
      <c r="E92" t="str">
        <f t="shared" si="13"/>
        <v>50</v>
      </c>
      <c r="F92" t="str">
        <f t="shared" si="8"/>
        <v>-0.770000000000003+9.2i</v>
      </c>
      <c r="G92" t="str">
        <f t="shared" si="9"/>
        <v>99.23+9.2i</v>
      </c>
      <c r="H92" t="str">
        <f t="shared" si="10"/>
        <v>0.000828990728834853+0.0926370380459006i</v>
      </c>
      <c r="I92">
        <f t="shared" si="11"/>
        <v>9.2640747209562863E-2</v>
      </c>
      <c r="J92">
        <f t="shared" si="12"/>
        <v>1.2041986058436307</v>
      </c>
    </row>
    <row r="93" spans="1:10">
      <c r="A93">
        <v>68.25</v>
      </c>
      <c r="B93">
        <v>49.45</v>
      </c>
      <c r="C93">
        <v>9.43</v>
      </c>
      <c r="D93" t="str">
        <f t="shared" si="7"/>
        <v>49.45+9.43i</v>
      </c>
      <c r="E93" t="str">
        <f t="shared" si="13"/>
        <v>50</v>
      </c>
      <c r="F93" t="str">
        <f t="shared" si="8"/>
        <v>-0.549999999999997+9.43i</v>
      </c>
      <c r="G93" t="str">
        <f t="shared" si="9"/>
        <v>99.45+9.43i</v>
      </c>
      <c r="H93" t="str">
        <f t="shared" si="10"/>
        <v>0.00342986472078994+0.0944962933703665i</v>
      </c>
      <c r="I93">
        <f t="shared" si="11"/>
        <v>9.4558518562535082E-2</v>
      </c>
      <c r="J93">
        <f t="shared" si="12"/>
        <v>1.2088672111916396</v>
      </c>
    </row>
    <row r="94" spans="1:10">
      <c r="A94">
        <v>69</v>
      </c>
      <c r="B94">
        <v>49.67</v>
      </c>
      <c r="C94">
        <v>9.6999999999999993</v>
      </c>
      <c r="D94" t="str">
        <f t="shared" si="7"/>
        <v>49.67+9.7i</v>
      </c>
      <c r="E94" t="str">
        <f t="shared" si="13"/>
        <v>50</v>
      </c>
      <c r="F94" t="str">
        <f t="shared" si="8"/>
        <v>-0.329999999999998+9.7i</v>
      </c>
      <c r="G94" t="str">
        <f t="shared" si="9"/>
        <v>99.67+9.7i</v>
      </c>
      <c r="H94" t="str">
        <f t="shared" si="10"/>
        <v>0.00610268111056315+0.0967272398236936i</v>
      </c>
      <c r="I94">
        <f t="shared" si="11"/>
        <v>9.6919562734504541E-2</v>
      </c>
      <c r="J94">
        <f t="shared" si="12"/>
        <v>1.214642148661695</v>
      </c>
    </row>
    <row r="95" spans="1:10">
      <c r="A95">
        <v>69.75</v>
      </c>
      <c r="B95">
        <v>49.93</v>
      </c>
      <c r="C95">
        <v>9.8800000000000008</v>
      </c>
      <c r="D95" t="str">
        <f t="shared" si="7"/>
        <v>49.93+9.88i</v>
      </c>
      <c r="E95" t="str">
        <f t="shared" si="13"/>
        <v>50</v>
      </c>
      <c r="F95" t="str">
        <f t="shared" si="8"/>
        <v>-0.0700000000000003+9.88i</v>
      </c>
      <c r="G95" t="str">
        <f t="shared" si="9"/>
        <v>99.93+9.88i</v>
      </c>
      <c r="H95" t="str">
        <f t="shared" si="10"/>
        <v>0.008986783148388+0.097980692309556i</v>
      </c>
      <c r="I95">
        <f t="shared" si="11"/>
        <v>9.8391962765339916E-2</v>
      </c>
      <c r="J95">
        <f t="shared" si="12"/>
        <v>1.2182588413189392</v>
      </c>
    </row>
    <row r="96" spans="1:10">
      <c r="A96">
        <v>70.5</v>
      </c>
      <c r="B96">
        <v>50.19</v>
      </c>
      <c r="C96">
        <v>10.130000000000001</v>
      </c>
      <c r="D96" t="str">
        <f t="shared" si="7"/>
        <v>50.19+10.13i</v>
      </c>
      <c r="E96" t="str">
        <f t="shared" si="13"/>
        <v>50</v>
      </c>
      <c r="F96" t="str">
        <f t="shared" si="8"/>
        <v>0.189999999999998+10.13i</v>
      </c>
      <c r="G96" t="str">
        <f t="shared" si="9"/>
        <v>100.19+10.13i</v>
      </c>
      <c r="H96" t="str">
        <f t="shared" si="10"/>
        <v>0.0119965647182681+0.0998949475936116i</v>
      </c>
      <c r="I96">
        <f t="shared" si="11"/>
        <v>0.10061271350962564</v>
      </c>
      <c r="J96">
        <f t="shared" si="12"/>
        <v>1.2237361257400927</v>
      </c>
    </row>
    <row r="97" spans="1:10">
      <c r="A97">
        <v>71.25</v>
      </c>
      <c r="B97">
        <v>50.43</v>
      </c>
      <c r="C97">
        <v>10.35</v>
      </c>
      <c r="D97" t="str">
        <f t="shared" si="7"/>
        <v>50.43+10.35i</v>
      </c>
      <c r="E97" t="str">
        <f t="shared" si="13"/>
        <v>50</v>
      </c>
      <c r="F97" t="str">
        <f t="shared" si="8"/>
        <v>0.43+10.35i</v>
      </c>
      <c r="G97" t="str">
        <f t="shared" si="9"/>
        <v>100.43+10.35i</v>
      </c>
      <c r="H97" t="str">
        <f t="shared" si="10"/>
        <v>0.0147456948075558+0.101537210581916i</v>
      </c>
      <c r="I97">
        <f t="shared" si="11"/>
        <v>0.10260234231299951</v>
      </c>
      <c r="J97">
        <f t="shared" si="12"/>
        <v>1.228666392059574</v>
      </c>
    </row>
    <row r="98" spans="1:10">
      <c r="A98">
        <v>72</v>
      </c>
      <c r="B98">
        <v>50.69</v>
      </c>
      <c r="C98">
        <v>10.59</v>
      </c>
      <c r="D98" t="str">
        <f t="shared" si="7"/>
        <v>50.69+10.59i</v>
      </c>
      <c r="E98" t="str">
        <f t="shared" si="13"/>
        <v>50</v>
      </c>
      <c r="F98" t="str">
        <f t="shared" si="8"/>
        <v>0.689999999999998+10.59i</v>
      </c>
      <c r="G98" t="str">
        <f t="shared" si="9"/>
        <v>100.69+10.59i</v>
      </c>
      <c r="H98" t="str">
        <f t="shared" si="10"/>
        <v>0.0177183551417288+0.103310781796098i</v>
      </c>
      <c r="I98">
        <f t="shared" si="11"/>
        <v>0.10481916687442903</v>
      </c>
      <c r="J98">
        <f t="shared" si="12"/>
        <v>1.2341854583915686</v>
      </c>
    </row>
    <row r="99" spans="1:10">
      <c r="A99">
        <v>72.75</v>
      </c>
      <c r="B99">
        <v>51.04</v>
      </c>
      <c r="C99">
        <v>10.77</v>
      </c>
      <c r="D99" t="str">
        <f t="shared" si="7"/>
        <v>51.04+10.77i</v>
      </c>
      <c r="E99" t="str">
        <f t="shared" si="13"/>
        <v>50</v>
      </c>
      <c r="F99" t="str">
        <f t="shared" si="8"/>
        <v>1.04+10.77i</v>
      </c>
      <c r="G99" t="str">
        <f t="shared" si="9"/>
        <v>101.04+10.77i</v>
      </c>
      <c r="H99" t="str">
        <f t="shared" si="10"/>
        <v>0.0214114193558603+0.104309174718303i</v>
      </c>
      <c r="I99">
        <f t="shared" si="11"/>
        <v>0.10648404955318884</v>
      </c>
      <c r="J99">
        <f t="shared" si="12"/>
        <v>1.2383484021744446</v>
      </c>
    </row>
    <row r="100" spans="1:10">
      <c r="A100">
        <v>73.5</v>
      </c>
      <c r="B100">
        <v>51.32</v>
      </c>
      <c r="C100">
        <v>10.96</v>
      </c>
      <c r="D100" t="str">
        <f t="shared" si="7"/>
        <v>51.32+10.96i</v>
      </c>
      <c r="E100" t="str">
        <f t="shared" si="13"/>
        <v>50</v>
      </c>
      <c r="F100" t="str">
        <f t="shared" si="8"/>
        <v>1.32+10.96i</v>
      </c>
      <c r="G100" t="str">
        <f t="shared" si="9"/>
        <v>101.32+10.96i</v>
      </c>
      <c r="H100" t="str">
        <f t="shared" si="10"/>
        <v>0.0244432239821357+0.105528052360401i</v>
      </c>
      <c r="I100">
        <f t="shared" si="11"/>
        <v>0.10832193237576769</v>
      </c>
      <c r="J100">
        <f t="shared" si="12"/>
        <v>1.2429619754232113</v>
      </c>
    </row>
    <row r="101" spans="1:10">
      <c r="A101">
        <v>74.25</v>
      </c>
      <c r="B101">
        <v>51.59</v>
      </c>
      <c r="C101">
        <v>11.16</v>
      </c>
      <c r="D101" t="str">
        <f t="shared" si="7"/>
        <v>51.59+11.16i</v>
      </c>
      <c r="E101" t="str">
        <f t="shared" si="13"/>
        <v>50</v>
      </c>
      <c r="F101" t="str">
        <f t="shared" si="8"/>
        <v>1.59+11.16i</v>
      </c>
      <c r="G101" t="str">
        <f t="shared" si="9"/>
        <v>101.59+11.16i</v>
      </c>
      <c r="H101" t="str">
        <f t="shared" si="10"/>
        <v>0.027388385014459+0.106844626668359i</v>
      </c>
      <c r="I101">
        <f t="shared" si="11"/>
        <v>0.11029912910626836</v>
      </c>
      <c r="J101">
        <f t="shared" si="12"/>
        <v>1.2479465463385901</v>
      </c>
    </row>
    <row r="102" spans="1:10">
      <c r="A102">
        <v>75</v>
      </c>
      <c r="B102">
        <v>51.93</v>
      </c>
      <c r="C102">
        <v>11.4</v>
      </c>
      <c r="D102" t="str">
        <f t="shared" si="7"/>
        <v>51.93+11.4i</v>
      </c>
      <c r="E102" t="str">
        <f t="shared" si="13"/>
        <v>50</v>
      </c>
      <c r="F102" t="str">
        <f t="shared" si="8"/>
        <v>1.93+11.4i</v>
      </c>
      <c r="G102" t="str">
        <f t="shared" si="9"/>
        <v>101.93+11.4i</v>
      </c>
      <c r="H102" t="str">
        <f t="shared" si="10"/>
        <v>0.0310546278814872+0.108368264908771i</v>
      </c>
      <c r="I102">
        <f t="shared" si="11"/>
        <v>0.11273007918118044</v>
      </c>
      <c r="J102">
        <f t="shared" si="12"/>
        <v>1.2541054904174982</v>
      </c>
    </row>
    <row r="103" spans="1:10">
      <c r="A103">
        <v>75.75</v>
      </c>
      <c r="B103">
        <v>52.22</v>
      </c>
      <c r="C103">
        <v>11.58</v>
      </c>
      <c r="D103" t="str">
        <f t="shared" si="7"/>
        <v>52.22+11.58i</v>
      </c>
      <c r="E103" t="str">
        <f t="shared" si="13"/>
        <v>50</v>
      </c>
      <c r="F103" t="str">
        <f t="shared" si="8"/>
        <v>2.22+11.58i</v>
      </c>
      <c r="G103" t="str">
        <f t="shared" si="9"/>
        <v>102.22+11.58i</v>
      </c>
      <c r="H103" t="str">
        <f t="shared" si="10"/>
        <v>0.0341135740322559+0.109420512744145i</v>
      </c>
      <c r="I103">
        <f t="shared" si="11"/>
        <v>0.11461494031078932</v>
      </c>
      <c r="J103">
        <f t="shared" si="12"/>
        <v>1.2589041661738039</v>
      </c>
    </row>
    <row r="104" spans="1:10">
      <c r="A104">
        <v>76.5</v>
      </c>
      <c r="B104">
        <v>52.61</v>
      </c>
      <c r="C104">
        <v>11.74</v>
      </c>
      <c r="D104" t="str">
        <f t="shared" si="7"/>
        <v>52.61+11.74i</v>
      </c>
      <c r="E104" t="str">
        <f t="shared" si="13"/>
        <v>50</v>
      </c>
      <c r="F104" t="str">
        <f t="shared" si="8"/>
        <v>2.61+11.74i</v>
      </c>
      <c r="G104" t="str">
        <f t="shared" si="9"/>
        <v>102.61+11.74i</v>
      </c>
      <c r="H104" t="str">
        <f t="shared" si="10"/>
        <v>0.0380288180166055+0.110062778252461i</v>
      </c>
      <c r="I104">
        <f t="shared" si="11"/>
        <v>0.11644743945828306</v>
      </c>
      <c r="J104">
        <f t="shared" si="12"/>
        <v>1.2635891618872968</v>
      </c>
    </row>
    <row r="105" spans="1:10">
      <c r="A105">
        <v>77.25</v>
      </c>
      <c r="B105">
        <v>52.92</v>
      </c>
      <c r="C105">
        <v>11.97</v>
      </c>
      <c r="D105" t="str">
        <f t="shared" si="7"/>
        <v>52.92+11.97i</v>
      </c>
      <c r="E105" t="str">
        <f t="shared" si="13"/>
        <v>50</v>
      </c>
      <c r="F105" t="str">
        <f t="shared" si="8"/>
        <v>2.92+11.97i</v>
      </c>
      <c r="G105" t="str">
        <f t="shared" si="9"/>
        <v>102.92+11.97i</v>
      </c>
      <c r="H105" t="str">
        <f t="shared" si="10"/>
        <v>0.0413389778335533+0.11149603998574i</v>
      </c>
      <c r="I105">
        <f t="shared" si="11"/>
        <v>0.11891290098565732</v>
      </c>
      <c r="J105">
        <f t="shared" si="12"/>
        <v>1.2699231463465603</v>
      </c>
    </row>
    <row r="106" spans="1:10">
      <c r="A106">
        <v>78</v>
      </c>
      <c r="B106">
        <v>53.35</v>
      </c>
      <c r="C106">
        <v>12.12</v>
      </c>
      <c r="D106" t="str">
        <f t="shared" si="7"/>
        <v>53.35+12.12i</v>
      </c>
      <c r="E106" t="str">
        <f t="shared" si="13"/>
        <v>50</v>
      </c>
      <c r="F106" t="str">
        <f t="shared" si="8"/>
        <v>3.35+12.12i</v>
      </c>
      <c r="G106" t="str">
        <f t="shared" si="9"/>
        <v>103.35+12.12i</v>
      </c>
      <c r="H106" t="str">
        <f t="shared" si="10"/>
        <v>0.0455404115557711+0.111930819660804i</v>
      </c>
      <c r="I106">
        <f t="shared" si="11"/>
        <v>0.12084054565669766</v>
      </c>
      <c r="J106">
        <f t="shared" si="12"/>
        <v>1.2749001789373029</v>
      </c>
    </row>
    <row r="107" spans="1:10">
      <c r="A107">
        <v>78.75</v>
      </c>
      <c r="B107">
        <v>53.67</v>
      </c>
      <c r="C107">
        <v>12.33</v>
      </c>
      <c r="D107" t="str">
        <f t="shared" si="7"/>
        <v>53.67+12.33i</v>
      </c>
      <c r="E107" t="str">
        <f t="shared" si="13"/>
        <v>50</v>
      </c>
      <c r="F107" t="str">
        <f t="shared" si="8"/>
        <v>3.67+12.33i</v>
      </c>
      <c r="G107" t="str">
        <f t="shared" si="9"/>
        <v>103.67+12.33i</v>
      </c>
      <c r="H107" t="str">
        <f t="shared" si="10"/>
        <v>0.0488552601019838+0.113124478083752i</v>
      </c>
      <c r="I107">
        <f t="shared" si="11"/>
        <v>0.12322330940757019</v>
      </c>
      <c r="J107">
        <f t="shared" si="12"/>
        <v>1.2810825395559029</v>
      </c>
    </row>
    <row r="108" spans="1:10">
      <c r="A108">
        <v>79.5</v>
      </c>
      <c r="B108">
        <v>54.04</v>
      </c>
      <c r="C108">
        <v>12.49</v>
      </c>
      <c r="D108" t="str">
        <f t="shared" si="7"/>
        <v>54.04+12.49i</v>
      </c>
      <c r="E108" t="str">
        <f t="shared" si="13"/>
        <v>50</v>
      </c>
      <c r="F108" t="str">
        <f t="shared" si="8"/>
        <v>4.04+12.49i</v>
      </c>
      <c r="G108" t="str">
        <f t="shared" si="9"/>
        <v>104.04+12.49i</v>
      </c>
      <c r="H108" t="str">
        <f t="shared" si="10"/>
        <v>0.0524867773227446+0.113748944168002i</v>
      </c>
      <c r="I108">
        <f t="shared" si="11"/>
        <v>0.12527443511372388</v>
      </c>
      <c r="J108">
        <f t="shared" si="12"/>
        <v>1.2864314023564885</v>
      </c>
    </row>
    <row r="109" spans="1:10">
      <c r="A109">
        <v>80.25</v>
      </c>
      <c r="B109">
        <v>54.45</v>
      </c>
      <c r="C109">
        <v>12.6</v>
      </c>
      <c r="D109" t="str">
        <f t="shared" si="7"/>
        <v>54.45+12.6i</v>
      </c>
      <c r="E109" t="str">
        <f t="shared" si="13"/>
        <v>50</v>
      </c>
      <c r="F109" t="str">
        <f t="shared" si="8"/>
        <v>4.45+12.6i</v>
      </c>
      <c r="G109" t="str">
        <f t="shared" si="9"/>
        <v>104.45+12.6i</v>
      </c>
      <c r="H109" t="str">
        <f t="shared" si="10"/>
        <v>0.0563363580410735+0.113835920427788i</v>
      </c>
      <c r="I109">
        <f t="shared" si="11"/>
        <v>0.12701339306141579</v>
      </c>
      <c r="J109">
        <f t="shared" si="12"/>
        <v>1.2909858915403758</v>
      </c>
    </row>
    <row r="110" spans="1:10">
      <c r="A110">
        <v>81</v>
      </c>
      <c r="B110">
        <v>54.93</v>
      </c>
      <c r="C110">
        <v>12.78</v>
      </c>
      <c r="D110" t="str">
        <f t="shared" si="7"/>
        <v>54.93+12.78i</v>
      </c>
      <c r="E110" t="str">
        <f t="shared" si="13"/>
        <v>50</v>
      </c>
      <c r="F110" t="str">
        <f t="shared" si="8"/>
        <v>4.93+12.78i</v>
      </c>
      <c r="G110" t="str">
        <f t="shared" si="9"/>
        <v>104.93+12.78i</v>
      </c>
      <c r="H110" t="str">
        <f t="shared" si="10"/>
        <v>0.0609142327948063+0.114376404316043i</v>
      </c>
      <c r="I110">
        <f t="shared" si="11"/>
        <v>0.12958590054958447</v>
      </c>
      <c r="J110">
        <f t="shared" si="12"/>
        <v>1.2977568967033182</v>
      </c>
    </row>
    <row r="111" spans="1:10">
      <c r="A111">
        <v>81.75</v>
      </c>
      <c r="B111">
        <v>55.3</v>
      </c>
      <c r="C111">
        <v>12.89</v>
      </c>
      <c r="D111" t="str">
        <f t="shared" si="7"/>
        <v>55.3+12.89i</v>
      </c>
      <c r="E111" t="str">
        <f t="shared" si="13"/>
        <v>50</v>
      </c>
      <c r="F111" t="str">
        <f t="shared" si="8"/>
        <v>5.3+12.89i</v>
      </c>
      <c r="G111" t="str">
        <f t="shared" si="9"/>
        <v>105.3+12.89i</v>
      </c>
      <c r="H111" t="str">
        <f t="shared" si="10"/>
        <v>0.0643528096840924+0.11453458958378i</v>
      </c>
      <c r="I111">
        <f t="shared" si="11"/>
        <v>0.13137525004871331</v>
      </c>
      <c r="J111">
        <f t="shared" si="12"/>
        <v>1.3024902296557426</v>
      </c>
    </row>
    <row r="112" spans="1:10">
      <c r="A112">
        <v>82.5</v>
      </c>
      <c r="B112">
        <v>55.75</v>
      </c>
      <c r="C112">
        <v>13.03</v>
      </c>
      <c r="D112" t="str">
        <f t="shared" si="7"/>
        <v>55.75+13.03i</v>
      </c>
      <c r="E112" t="str">
        <f t="shared" si="13"/>
        <v>50</v>
      </c>
      <c r="F112" t="str">
        <f t="shared" si="8"/>
        <v>5.75+13.03i</v>
      </c>
      <c r="G112" t="str">
        <f t="shared" si="9"/>
        <v>105.75+13.03i</v>
      </c>
      <c r="H112" t="str">
        <f t="shared" si="10"/>
        <v>0.0685152937104726+0.114773009200497i</v>
      </c>
      <c r="I112">
        <f t="shared" si="11"/>
        <v>0.13366820531887788</v>
      </c>
      <c r="J112">
        <f t="shared" si="12"/>
        <v>1.3085843233263261</v>
      </c>
    </row>
    <row r="113" spans="1:10">
      <c r="A113">
        <v>83.25</v>
      </c>
      <c r="B113">
        <v>56.22</v>
      </c>
      <c r="C113">
        <v>13.12</v>
      </c>
      <c r="D113" t="str">
        <f t="shared" si="7"/>
        <v>56.22+13.12i</v>
      </c>
      <c r="E113" t="str">
        <f t="shared" si="13"/>
        <v>50</v>
      </c>
      <c r="F113" t="str">
        <f t="shared" si="8"/>
        <v>6.22+13.12i</v>
      </c>
      <c r="G113" t="str">
        <f t="shared" si="9"/>
        <v>106.22+13.12i</v>
      </c>
      <c r="H113" t="str">
        <f t="shared" si="10"/>
        <v>0.0727049919969081+0.114536909292041i</v>
      </c>
      <c r="I113">
        <f t="shared" si="11"/>
        <v>0.13566399467597767</v>
      </c>
      <c r="J113">
        <f t="shared" si="12"/>
        <v>1.3139149447444805</v>
      </c>
    </row>
    <row r="114" spans="1:10">
      <c r="A114">
        <v>84</v>
      </c>
      <c r="B114">
        <v>56.66</v>
      </c>
      <c r="C114">
        <v>13.27</v>
      </c>
      <c r="D114" t="str">
        <f t="shared" si="7"/>
        <v>56.66+13.27i</v>
      </c>
      <c r="E114" t="str">
        <f t="shared" si="13"/>
        <v>50</v>
      </c>
      <c r="F114" t="str">
        <f t="shared" si="8"/>
        <v>6.66+13.27i</v>
      </c>
      <c r="G114" t="str">
        <f t="shared" si="9"/>
        <v>106.66+13.27i</v>
      </c>
      <c r="H114" t="str">
        <f t="shared" si="10"/>
        <v>0.076732521248634+0.114867423992412i</v>
      </c>
      <c r="I114">
        <f t="shared" si="11"/>
        <v>0.13813907814888812</v>
      </c>
      <c r="J114">
        <f t="shared" si="12"/>
        <v>1.3205600222648264</v>
      </c>
    </row>
    <row r="115" spans="1:10">
      <c r="A115">
        <v>84.75</v>
      </c>
      <c r="B115">
        <v>57.15</v>
      </c>
      <c r="C115">
        <v>13.32</v>
      </c>
      <c r="D115" t="str">
        <f t="shared" si="7"/>
        <v>57.15+13.32i</v>
      </c>
      <c r="E115" t="str">
        <f t="shared" si="13"/>
        <v>50</v>
      </c>
      <c r="F115" t="str">
        <f t="shared" si="8"/>
        <v>7.15+13.32i</v>
      </c>
      <c r="G115" t="str">
        <f t="shared" si="9"/>
        <v>107.15+13.32i</v>
      </c>
      <c r="H115" t="str">
        <f t="shared" si="10"/>
        <v>0.0809316178042081+0.114250964543611i</v>
      </c>
      <c r="I115">
        <f t="shared" si="11"/>
        <v>0.14001146260057379</v>
      </c>
      <c r="J115">
        <f t="shared" si="12"/>
        <v>1.3256123925185404</v>
      </c>
    </row>
    <row r="116" spans="1:10">
      <c r="A116">
        <v>85.5</v>
      </c>
      <c r="B116">
        <v>57.65</v>
      </c>
      <c r="C116">
        <v>13.45</v>
      </c>
      <c r="D116" t="str">
        <f t="shared" si="7"/>
        <v>57.65+13.45i</v>
      </c>
      <c r="E116" t="str">
        <f t="shared" si="13"/>
        <v>50</v>
      </c>
      <c r="F116" t="str">
        <f t="shared" si="8"/>
        <v>7.65+13.45i</v>
      </c>
      <c r="G116" t="str">
        <f t="shared" si="9"/>
        <v>107.65+13.45i</v>
      </c>
      <c r="H116" t="str">
        <f t="shared" si="10"/>
        <v>0.0853418922334779+0.114279159772036i</v>
      </c>
      <c r="I116">
        <f t="shared" si="11"/>
        <v>0.14262876613149639</v>
      </c>
      <c r="J116">
        <f t="shared" si="12"/>
        <v>1.3327118067349846</v>
      </c>
    </row>
    <row r="117" spans="1:10">
      <c r="A117">
        <v>86.25</v>
      </c>
      <c r="B117">
        <v>58.21</v>
      </c>
      <c r="C117">
        <v>13.51</v>
      </c>
      <c r="D117" t="str">
        <f t="shared" si="7"/>
        <v>58.21+13.51i</v>
      </c>
      <c r="E117" t="str">
        <f t="shared" si="13"/>
        <v>50</v>
      </c>
      <c r="F117" t="str">
        <f t="shared" si="8"/>
        <v>8.21+13.51i</v>
      </c>
      <c r="G117" t="str">
        <f t="shared" si="9"/>
        <v>108.21+13.51i</v>
      </c>
      <c r="H117" t="str">
        <f t="shared" si="10"/>
        <v>0.0900547448830863+0.113606509533588i</v>
      </c>
      <c r="I117">
        <f t="shared" si="11"/>
        <v>0.14496998339091779</v>
      </c>
      <c r="J117">
        <f t="shared" si="12"/>
        <v>1.3390991674557731</v>
      </c>
    </row>
    <row r="118" spans="1:10">
      <c r="A118">
        <v>87</v>
      </c>
      <c r="B118">
        <v>58.69</v>
      </c>
      <c r="C118">
        <v>13.5</v>
      </c>
      <c r="D118" t="str">
        <f t="shared" si="7"/>
        <v>58.69+13.5i</v>
      </c>
      <c r="E118" t="str">
        <f t="shared" si="13"/>
        <v>50</v>
      </c>
      <c r="F118" t="str">
        <f t="shared" si="8"/>
        <v>8.69+13.5i</v>
      </c>
      <c r="G118" t="str">
        <f t="shared" si="9"/>
        <v>108.69+13.5i</v>
      </c>
      <c r="H118" t="str">
        <f t="shared" si="10"/>
        <v>0.0939303159637299+0.11253970682206i</v>
      </c>
      <c r="I118">
        <f t="shared" si="11"/>
        <v>0.14658816414922915</v>
      </c>
      <c r="J118">
        <f t="shared" si="12"/>
        <v>1.3435344062297769</v>
      </c>
    </row>
    <row r="119" spans="1:10">
      <c r="A119">
        <v>87.75</v>
      </c>
      <c r="B119">
        <v>59.29</v>
      </c>
      <c r="C119">
        <v>13.5</v>
      </c>
      <c r="D119" t="str">
        <f t="shared" si="7"/>
        <v>59.29+13.5i</v>
      </c>
      <c r="E119" t="str">
        <f t="shared" si="13"/>
        <v>50</v>
      </c>
      <c r="F119" t="str">
        <f t="shared" si="8"/>
        <v>9.29+13.5i</v>
      </c>
      <c r="G119" t="str">
        <f t="shared" si="9"/>
        <v>109.29+13.5i</v>
      </c>
      <c r="H119" t="str">
        <f t="shared" si="10"/>
        <v>0.0987546907492871+0.111325937184414i</v>
      </c>
      <c r="I119">
        <f t="shared" si="11"/>
        <v>0.14881516466736655</v>
      </c>
      <c r="J119">
        <f t="shared" si="12"/>
        <v>1.3496659209376334</v>
      </c>
    </row>
    <row r="120" spans="1:10">
      <c r="A120">
        <v>88.5</v>
      </c>
      <c r="B120">
        <v>59.79</v>
      </c>
      <c r="C120">
        <v>13.52</v>
      </c>
      <c r="D120" t="str">
        <f t="shared" si="7"/>
        <v>59.79+13.52i</v>
      </c>
      <c r="E120" t="str">
        <f t="shared" si="13"/>
        <v>50</v>
      </c>
      <c r="F120" t="str">
        <f t="shared" si="8"/>
        <v>9.79+13.52i</v>
      </c>
      <c r="G120" t="str">
        <f t="shared" si="9"/>
        <v>109.79+13.52i</v>
      </c>
      <c r="H120" t="str">
        <f t="shared" si="10"/>
        <v>0.102776175916671+0.110487895997874i</v>
      </c>
      <c r="I120">
        <f t="shared" si="11"/>
        <v>0.15089903080567324</v>
      </c>
      <c r="J120">
        <f t="shared" si="12"/>
        <v>1.3554324780687848</v>
      </c>
    </row>
    <row r="121" spans="1:10">
      <c r="A121">
        <v>89.25</v>
      </c>
      <c r="B121">
        <v>60.29</v>
      </c>
      <c r="C121">
        <v>13.46</v>
      </c>
      <c r="D121" t="str">
        <f t="shared" si="7"/>
        <v>60.29+13.46i</v>
      </c>
      <c r="E121" t="str">
        <f t="shared" si="13"/>
        <v>50</v>
      </c>
      <c r="F121" t="str">
        <f t="shared" si="8"/>
        <v>10.29+13.46i</v>
      </c>
      <c r="G121" t="str">
        <f t="shared" si="9"/>
        <v>110.29+13.46i</v>
      </c>
      <c r="H121" t="str">
        <f t="shared" si="10"/>
        <v>0.106605894050361+0.109031504815325i</v>
      </c>
      <c r="I121">
        <f t="shared" si="11"/>
        <v>0.15248831328521881</v>
      </c>
      <c r="J121">
        <f t="shared" si="12"/>
        <v>1.3598494644393895</v>
      </c>
    </row>
    <row r="122" spans="1:10">
      <c r="A122">
        <v>90</v>
      </c>
      <c r="B122">
        <v>60.87</v>
      </c>
      <c r="C122">
        <v>13.44</v>
      </c>
      <c r="D122" t="str">
        <f t="shared" si="7"/>
        <v>60.87+13.44i</v>
      </c>
      <c r="E122" t="str">
        <f t="shared" si="13"/>
        <v>50</v>
      </c>
      <c r="F122" t="str">
        <f t="shared" si="8"/>
        <v>10.87+13.44i</v>
      </c>
      <c r="G122" t="str">
        <f t="shared" si="9"/>
        <v>110.87+13.44i</v>
      </c>
      <c r="H122" t="str">
        <f t="shared" si="10"/>
        <v>0.111105089113779+0.107754555806898i</v>
      </c>
      <c r="I122">
        <f t="shared" si="11"/>
        <v>0.15477527297382701</v>
      </c>
      <c r="J122">
        <f t="shared" si="12"/>
        <v>1.3662346072585598</v>
      </c>
    </row>
    <row r="123" spans="1:10">
      <c r="A123">
        <v>90.75</v>
      </c>
      <c r="B123">
        <v>61.41</v>
      </c>
      <c r="C123">
        <v>13.39</v>
      </c>
      <c r="D123" t="str">
        <f t="shared" si="7"/>
        <v>61.41+13.39i</v>
      </c>
      <c r="E123" t="str">
        <f t="shared" si="13"/>
        <v>50</v>
      </c>
      <c r="F123" t="str">
        <f t="shared" si="8"/>
        <v>11.41+13.39i</v>
      </c>
      <c r="G123" t="str">
        <f t="shared" si="9"/>
        <v>111.41+13.39i</v>
      </c>
      <c r="H123" t="str">
        <f t="shared" si="10"/>
        <v>0.115195368372973+0.106341746858324i</v>
      </c>
      <c r="I123">
        <f t="shared" si="11"/>
        <v>0.15677544456790679</v>
      </c>
      <c r="J123">
        <f t="shared" si="12"/>
        <v>1.3718474362681965</v>
      </c>
    </row>
    <row r="124" spans="1:10">
      <c r="A124">
        <v>91.5</v>
      </c>
      <c r="B124">
        <v>61.95</v>
      </c>
      <c r="C124">
        <v>13.23</v>
      </c>
      <c r="D124" t="str">
        <f t="shared" si="7"/>
        <v>61.95+13.23i</v>
      </c>
      <c r="E124" t="str">
        <f t="shared" si="13"/>
        <v>50</v>
      </c>
      <c r="F124" t="str">
        <f t="shared" si="8"/>
        <v>11.95+13.23i</v>
      </c>
      <c r="G124" t="str">
        <f t="shared" si="9"/>
        <v>111.95+13.23i</v>
      </c>
      <c r="H124" t="str">
        <f t="shared" si="10"/>
        <v>0.119047450048023+0.104108997193967i</v>
      </c>
      <c r="I124">
        <f t="shared" si="11"/>
        <v>0.15814859676794468</v>
      </c>
      <c r="J124">
        <f t="shared" si="12"/>
        <v>1.3757161802208249</v>
      </c>
    </row>
    <row r="125" spans="1:10">
      <c r="A125">
        <v>92.25</v>
      </c>
      <c r="B125">
        <v>62.57</v>
      </c>
      <c r="C125">
        <v>13.19</v>
      </c>
      <c r="D125" t="str">
        <f t="shared" si="7"/>
        <v>62.57+13.19i</v>
      </c>
      <c r="E125" t="str">
        <f t="shared" si="13"/>
        <v>50</v>
      </c>
      <c r="F125" t="str">
        <f t="shared" si="8"/>
        <v>12.57+13.19i</v>
      </c>
      <c r="G125" t="str">
        <f t="shared" si="9"/>
        <v>112.57+13.19i</v>
      </c>
      <c r="H125" t="str">
        <f t="shared" si="10"/>
        <v>0.123694796061118+0.102678028248679i</v>
      </c>
      <c r="I125">
        <f t="shared" si="11"/>
        <v>0.16075814149721343</v>
      </c>
      <c r="J125">
        <f t="shared" si="12"/>
        <v>1.3831032493636748</v>
      </c>
    </row>
    <row r="126" spans="1:10">
      <c r="A126">
        <v>93</v>
      </c>
      <c r="B126">
        <v>63.06</v>
      </c>
      <c r="C126">
        <v>13.07</v>
      </c>
      <c r="D126" t="str">
        <f t="shared" si="7"/>
        <v>63.06+13.07i</v>
      </c>
      <c r="E126" t="str">
        <f t="shared" si="13"/>
        <v>50</v>
      </c>
      <c r="F126" t="str">
        <f t="shared" si="8"/>
        <v>13.06+13.07i</v>
      </c>
      <c r="G126" t="str">
        <f t="shared" si="9"/>
        <v>113.06+13.07i</v>
      </c>
      <c r="H126" t="str">
        <f t="shared" si="10"/>
        <v>0.127178189706886+0.100900239346639i</v>
      </c>
      <c r="I126">
        <f t="shared" si="11"/>
        <v>0.16234269382183394</v>
      </c>
      <c r="J126">
        <f t="shared" si="12"/>
        <v>1.3876112405979646</v>
      </c>
    </row>
    <row r="127" spans="1:10">
      <c r="A127">
        <v>93.75</v>
      </c>
      <c r="B127">
        <v>63.51</v>
      </c>
      <c r="C127">
        <v>12.74</v>
      </c>
      <c r="D127" t="str">
        <f t="shared" si="7"/>
        <v>63.51+12.74i</v>
      </c>
      <c r="E127" t="str">
        <f t="shared" si="13"/>
        <v>50</v>
      </c>
      <c r="F127" t="str">
        <f t="shared" si="8"/>
        <v>13.51+12.74i</v>
      </c>
      <c r="G127" t="str">
        <f t="shared" si="9"/>
        <v>113.51+12.74i</v>
      </c>
      <c r="H127" t="str">
        <f t="shared" si="10"/>
        <v>0.129980079372091+0.0976482582045596i</v>
      </c>
      <c r="I127">
        <f t="shared" si="11"/>
        <v>0.16257307084495703</v>
      </c>
      <c r="J127">
        <f t="shared" si="12"/>
        <v>1.3882680749447407</v>
      </c>
    </row>
    <row r="128" spans="1:10">
      <c r="A128">
        <v>94.5</v>
      </c>
      <c r="B128">
        <v>64</v>
      </c>
      <c r="C128">
        <v>12.6</v>
      </c>
      <c r="D128" t="str">
        <f t="shared" si="7"/>
        <v>64+12.6i</v>
      </c>
      <c r="E128" t="str">
        <f t="shared" si="13"/>
        <v>50</v>
      </c>
      <c r="F128" t="str">
        <f t="shared" si="8"/>
        <v>14+12.6i</v>
      </c>
      <c r="G128" t="str">
        <f t="shared" si="9"/>
        <v>114+12.6i</v>
      </c>
      <c r="H128" t="str">
        <f t="shared" si="10"/>
        <v>0.133393539676893+0.0957828192988698i</v>
      </c>
      <c r="I128">
        <f t="shared" si="11"/>
        <v>0.16421992845075403</v>
      </c>
      <c r="J128">
        <f t="shared" si="12"/>
        <v>1.3929740228104441</v>
      </c>
    </row>
    <row r="129" spans="1:10">
      <c r="A129">
        <v>95.25</v>
      </c>
      <c r="B129">
        <v>64.569999999999993</v>
      </c>
      <c r="C129">
        <v>12.44</v>
      </c>
      <c r="D129" t="str">
        <f t="shared" si="7"/>
        <v>64.57+12.44i</v>
      </c>
      <c r="E129" t="str">
        <f t="shared" si="13"/>
        <v>50</v>
      </c>
      <c r="F129" t="str">
        <f t="shared" si="8"/>
        <v>14.57+12.44i</v>
      </c>
      <c r="G129" t="str">
        <f t="shared" si="9"/>
        <v>114.57+12.44i</v>
      </c>
      <c r="H129" t="str">
        <f t="shared" si="10"/>
        <v>0.137341556535658+0.0936673739783226i</v>
      </c>
      <c r="I129">
        <f t="shared" si="11"/>
        <v>0.16624163166797987</v>
      </c>
      <c r="J129">
        <f t="shared" si="12"/>
        <v>1.3987765232283196</v>
      </c>
    </row>
    <row r="130" spans="1:10">
      <c r="A130">
        <v>96</v>
      </c>
      <c r="B130">
        <v>65.06</v>
      </c>
      <c r="C130">
        <v>12.26</v>
      </c>
      <c r="D130" t="str">
        <f t="shared" si="7"/>
        <v>65.06+12.26i</v>
      </c>
      <c r="E130" t="str">
        <f t="shared" si="13"/>
        <v>50</v>
      </c>
      <c r="F130" t="str">
        <f t="shared" si="8"/>
        <v>15.06+12.26i</v>
      </c>
      <c r="G130" t="str">
        <f t="shared" si="9"/>
        <v>115.06+12.26i</v>
      </c>
      <c r="H130" t="str">
        <f t="shared" si="10"/>
        <v>0.140644974253407+0.0915669443390686i</v>
      </c>
      <c r="I130">
        <f t="shared" si="11"/>
        <v>0.16782584448867105</v>
      </c>
      <c r="J130">
        <f t="shared" si="12"/>
        <v>1.4033430823997426</v>
      </c>
    </row>
    <row r="131" spans="1:10">
      <c r="A131">
        <v>96.75</v>
      </c>
      <c r="B131">
        <v>65.69</v>
      </c>
      <c r="C131">
        <v>12.16</v>
      </c>
      <c r="D131" t="str">
        <f t="shared" ref="D131:D194" si="14">COMPLEX(B131,C131)</f>
        <v>65.69+12.16i</v>
      </c>
      <c r="E131" t="str">
        <f t="shared" si="13"/>
        <v>50</v>
      </c>
      <c r="F131" t="str">
        <f t="shared" ref="F131:F194" si="15">IMSUB(D131,E131)</f>
        <v>15.69+12.16i</v>
      </c>
      <c r="G131" t="str">
        <f t="shared" ref="G131:G194" si="16">IMSUM(D131,E131)</f>
        <v>115.69+12.16i</v>
      </c>
      <c r="H131" t="str">
        <f t="shared" ref="H131:H194" si="17">IMDIV(F131,G131)</f>
        <v>0.145066187610108+0.0898607931425455i</v>
      </c>
      <c r="I131">
        <f t="shared" ref="I131:I194" si="18">IMABS(H131)</f>
        <v>0.17064337353656134</v>
      </c>
      <c r="J131">
        <f t="shared" ref="J131:J194" si="19">(1+I131)/(1-I131)</f>
        <v>1.4115078317134155</v>
      </c>
    </row>
    <row r="132" spans="1:10">
      <c r="A132">
        <v>97.5</v>
      </c>
      <c r="B132">
        <v>66.28</v>
      </c>
      <c r="C132">
        <v>12.16</v>
      </c>
      <c r="D132" t="str">
        <f t="shared" si="14"/>
        <v>66.28+12.16i</v>
      </c>
      <c r="E132" t="str">
        <f t="shared" ref="E132:E195" si="20">COMPLEX(50,0)</f>
        <v>50</v>
      </c>
      <c r="F132" t="str">
        <f t="shared" si="15"/>
        <v>16.28+12.16i</v>
      </c>
      <c r="G132" t="str">
        <f t="shared" si="16"/>
        <v>116.28+12.16i</v>
      </c>
      <c r="H132" t="str">
        <f t="shared" si="17"/>
        <v>0.149309995885552+0.0889610461819031i</v>
      </c>
      <c r="I132">
        <f t="shared" si="18"/>
        <v>0.17380317203412096</v>
      </c>
      <c r="J132">
        <f t="shared" si="19"/>
        <v>1.4207306688940684</v>
      </c>
    </row>
    <row r="133" spans="1:10">
      <c r="A133">
        <v>98.25</v>
      </c>
      <c r="B133">
        <v>66.760000000000005</v>
      </c>
      <c r="C133">
        <v>11.73</v>
      </c>
      <c r="D133" t="str">
        <f t="shared" si="14"/>
        <v>66.76+11.73i</v>
      </c>
      <c r="E133" t="str">
        <f t="shared" si="20"/>
        <v>50</v>
      </c>
      <c r="F133" t="str">
        <f t="shared" si="15"/>
        <v>16.76+11.73i</v>
      </c>
      <c r="G133" t="str">
        <f t="shared" si="16"/>
        <v>116.76+11.73i</v>
      </c>
      <c r="H133" t="str">
        <f t="shared" si="17"/>
        <v>0.152099919752314+0.085182150919025i</v>
      </c>
      <c r="I133">
        <f t="shared" si="18"/>
        <v>0.17432838100507875</v>
      </c>
      <c r="J133">
        <f t="shared" si="19"/>
        <v>1.4222704934857426</v>
      </c>
    </row>
    <row r="134" spans="1:10">
      <c r="A134">
        <v>99</v>
      </c>
      <c r="B134">
        <v>67.25</v>
      </c>
      <c r="C134">
        <v>11.53</v>
      </c>
      <c r="D134" t="str">
        <f t="shared" si="14"/>
        <v>67.25+11.53i</v>
      </c>
      <c r="E134" t="str">
        <f t="shared" si="20"/>
        <v>50</v>
      </c>
      <c r="F134" t="str">
        <f t="shared" si="15"/>
        <v>17.25+11.53i</v>
      </c>
      <c r="G134" t="str">
        <f t="shared" si="16"/>
        <v>117.25+11.53i</v>
      </c>
      <c r="H134" t="str">
        <f t="shared" si="17"/>
        <v>0.155290001946183+0.0830661516209852i</v>
      </c>
      <c r="I134">
        <f t="shared" si="18"/>
        <v>0.17611067613738249</v>
      </c>
      <c r="J134">
        <f t="shared" si="19"/>
        <v>1.4275105187957229</v>
      </c>
    </row>
    <row r="135" spans="1:10">
      <c r="A135">
        <v>99.75</v>
      </c>
      <c r="B135">
        <v>67.61</v>
      </c>
      <c r="C135">
        <v>11.29</v>
      </c>
      <c r="D135" t="str">
        <f t="shared" si="14"/>
        <v>67.61+11.29i</v>
      </c>
      <c r="E135" t="str">
        <f t="shared" si="20"/>
        <v>50</v>
      </c>
      <c r="F135" t="str">
        <f t="shared" si="15"/>
        <v>17.61+11.29i</v>
      </c>
      <c r="G135" t="str">
        <f t="shared" si="16"/>
        <v>117.61+11.29i</v>
      </c>
      <c r="H135" t="str">
        <f t="shared" si="17"/>
        <v>0.157495913092261+0.0808763807600405i</v>
      </c>
      <c r="I135">
        <f t="shared" si="18"/>
        <v>0.17704787941573341</v>
      </c>
      <c r="J135">
        <f t="shared" si="19"/>
        <v>1.4302750427085256</v>
      </c>
    </row>
    <row r="136" spans="1:10">
      <c r="A136">
        <v>100.5</v>
      </c>
      <c r="B136">
        <v>68.05</v>
      </c>
      <c r="C136">
        <v>11.09</v>
      </c>
      <c r="D136" t="str">
        <f t="shared" si="14"/>
        <v>68.05+11.09i</v>
      </c>
      <c r="E136" t="str">
        <f t="shared" si="20"/>
        <v>50</v>
      </c>
      <c r="F136" t="str">
        <f t="shared" si="15"/>
        <v>18.05+11.09i</v>
      </c>
      <c r="G136" t="str">
        <f t="shared" si="16"/>
        <v>118.05+11.09i</v>
      </c>
      <c r="H136" t="str">
        <f t="shared" si="17"/>
        <v>0.160311840763885+0.078883029952804i</v>
      </c>
      <c r="I136">
        <f t="shared" si="18"/>
        <v>0.17866846029347261</v>
      </c>
      <c r="J136">
        <f t="shared" si="19"/>
        <v>1.4350702527686037</v>
      </c>
    </row>
    <row r="137" spans="1:10">
      <c r="A137">
        <v>101.25</v>
      </c>
      <c r="B137">
        <v>68.87</v>
      </c>
      <c r="C137">
        <v>11.16</v>
      </c>
      <c r="D137" t="str">
        <f t="shared" si="14"/>
        <v>68.87+11.16i</v>
      </c>
      <c r="E137" t="str">
        <f t="shared" si="20"/>
        <v>50</v>
      </c>
      <c r="F137" t="str">
        <f t="shared" si="15"/>
        <v>18.87+11.16i</v>
      </c>
      <c r="G137" t="str">
        <f t="shared" si="16"/>
        <v>118.87+11.16i</v>
      </c>
      <c r="H137" t="str">
        <f t="shared" si="17"/>
        <v>0.166095068459372+0.0782903931689527i</v>
      </c>
      <c r="I137">
        <f t="shared" si="18"/>
        <v>0.18362177819929928</v>
      </c>
      <c r="J137">
        <f t="shared" si="19"/>
        <v>1.449844871643639</v>
      </c>
    </row>
    <row r="138" spans="1:10">
      <c r="A138">
        <v>102</v>
      </c>
      <c r="B138">
        <v>69.709999999999994</v>
      </c>
      <c r="C138">
        <v>10.92</v>
      </c>
      <c r="D138" t="str">
        <f t="shared" si="14"/>
        <v>69.71+10.92i</v>
      </c>
      <c r="E138" t="str">
        <f t="shared" si="20"/>
        <v>50</v>
      </c>
      <c r="F138" t="str">
        <f t="shared" si="15"/>
        <v>19.71+10.92i</v>
      </c>
      <c r="G138" t="str">
        <f t="shared" si="16"/>
        <v>119.71+10.92i</v>
      </c>
      <c r="H138" t="str">
        <f t="shared" si="17"/>
        <v>0.171541642247238+0.0755723437194901i</v>
      </c>
      <c r="I138">
        <f t="shared" si="18"/>
        <v>0.18745056457673354</v>
      </c>
      <c r="J138">
        <f t="shared" si="19"/>
        <v>1.4613887017940965</v>
      </c>
    </row>
    <row r="139" spans="1:10">
      <c r="A139">
        <v>102.75</v>
      </c>
      <c r="B139">
        <v>70.540000000000006</v>
      </c>
      <c r="C139">
        <v>10.48</v>
      </c>
      <c r="D139" t="str">
        <f t="shared" si="14"/>
        <v>70.54+10.48i</v>
      </c>
      <c r="E139" t="str">
        <f t="shared" si="20"/>
        <v>50</v>
      </c>
      <c r="F139" t="str">
        <f t="shared" si="15"/>
        <v>20.54+10.48i</v>
      </c>
      <c r="G139" t="str">
        <f t="shared" si="16"/>
        <v>120.54+10.48i</v>
      </c>
      <c r="H139" t="str">
        <f t="shared" si="17"/>
        <v>0.176623709111416+0.0715860588063079i</v>
      </c>
      <c r="I139">
        <f t="shared" si="18"/>
        <v>0.1905793756829271</v>
      </c>
      <c r="J139">
        <f t="shared" si="19"/>
        <v>1.470903186692885</v>
      </c>
    </row>
    <row r="140" spans="1:10">
      <c r="A140">
        <v>103.5</v>
      </c>
      <c r="B140">
        <v>71.33</v>
      </c>
      <c r="C140">
        <v>9.92</v>
      </c>
      <c r="D140" t="str">
        <f t="shared" si="14"/>
        <v>71.33+9.92i</v>
      </c>
      <c r="E140" t="str">
        <f t="shared" si="20"/>
        <v>50</v>
      </c>
      <c r="F140" t="str">
        <f t="shared" si="15"/>
        <v>21.33+9.92i</v>
      </c>
      <c r="G140" t="str">
        <f t="shared" si="16"/>
        <v>121.33+9.92i</v>
      </c>
      <c r="H140" t="str">
        <f t="shared" si="17"/>
        <v>0.181274530512767+0.066939393862304i</v>
      </c>
      <c r="I140">
        <f t="shared" si="18"/>
        <v>0.19323906919481049</v>
      </c>
      <c r="J140">
        <f t="shared" si="19"/>
        <v>1.4790491502902794</v>
      </c>
    </row>
    <row r="141" spans="1:10">
      <c r="A141">
        <v>104.25</v>
      </c>
      <c r="B141">
        <v>72.02</v>
      </c>
      <c r="C141">
        <v>9.27</v>
      </c>
      <c r="D141" t="str">
        <f t="shared" si="14"/>
        <v>72.02+9.27i</v>
      </c>
      <c r="E141" t="str">
        <f t="shared" si="20"/>
        <v>50</v>
      </c>
      <c r="F141" t="str">
        <f t="shared" si="15"/>
        <v>22.02+9.27i</v>
      </c>
      <c r="G141" t="str">
        <f t="shared" si="16"/>
        <v>122.02+9.27i</v>
      </c>
      <c r="H141" t="str">
        <f t="shared" si="17"/>
        <v>0.185165133244099+0.0619039437373152i</v>
      </c>
      <c r="I141">
        <f t="shared" si="18"/>
        <v>0.19523889166745856</v>
      </c>
      <c r="J141">
        <f t="shared" si="19"/>
        <v>1.4852095600693029</v>
      </c>
    </row>
    <row r="142" spans="1:10">
      <c r="A142">
        <v>105</v>
      </c>
      <c r="B142">
        <v>72.67</v>
      </c>
      <c r="C142">
        <v>8.6199999999999992</v>
      </c>
      <c r="D142" t="str">
        <f t="shared" si="14"/>
        <v>72.67+8.62i</v>
      </c>
      <c r="E142" t="str">
        <f t="shared" si="20"/>
        <v>50</v>
      </c>
      <c r="F142" t="str">
        <f t="shared" si="15"/>
        <v>22.67+8.62i</v>
      </c>
      <c r="G142" t="str">
        <f t="shared" si="16"/>
        <v>122.67+8.62i</v>
      </c>
      <c r="H142" t="str">
        <f t="shared" si="17"/>
        <v>0.18881029298761+0.0570021625046613i</v>
      </c>
      <c r="I142">
        <f t="shared" si="18"/>
        <v>0.19722721229149628</v>
      </c>
      <c r="J142">
        <f t="shared" si="19"/>
        <v>1.4913649673015867</v>
      </c>
    </row>
    <row r="143" spans="1:10">
      <c r="A143">
        <v>105.75</v>
      </c>
      <c r="B143">
        <v>73.28</v>
      </c>
      <c r="C143">
        <v>8.0299999999999994</v>
      </c>
      <c r="D143" t="str">
        <f t="shared" si="14"/>
        <v>73.28+8.03i</v>
      </c>
      <c r="E143" t="str">
        <f t="shared" si="20"/>
        <v>50</v>
      </c>
      <c r="F143" t="str">
        <f t="shared" si="15"/>
        <v>23.28+8.03i</v>
      </c>
      <c r="G143" t="str">
        <f t="shared" si="16"/>
        <v>123.28+8.03i</v>
      </c>
      <c r="H143" t="str">
        <f t="shared" si="17"/>
        <v>0.1922654198533+0.0526128218573816i</v>
      </c>
      <c r="I143">
        <f t="shared" si="18"/>
        <v>0.19933414332512706</v>
      </c>
      <c r="J143">
        <f t="shared" si="19"/>
        <v>1.4979209283456951</v>
      </c>
    </row>
    <row r="144" spans="1:10">
      <c r="A144">
        <v>106.5</v>
      </c>
      <c r="B144">
        <v>74</v>
      </c>
      <c r="C144">
        <v>7.12</v>
      </c>
      <c r="D144" t="str">
        <f t="shared" si="14"/>
        <v>74+7.12i</v>
      </c>
      <c r="E144" t="str">
        <f t="shared" si="20"/>
        <v>50</v>
      </c>
      <c r="F144" t="str">
        <f t="shared" si="15"/>
        <v>24+7.12i</v>
      </c>
      <c r="G144" t="str">
        <f t="shared" si="16"/>
        <v>124+7.12i</v>
      </c>
      <c r="H144" t="str">
        <f t="shared" si="17"/>
        <v>0.196198506401994+0.0461537631807888i</v>
      </c>
      <c r="I144">
        <f t="shared" si="18"/>
        <v>0.20155402196463762</v>
      </c>
      <c r="J144">
        <f t="shared" si="19"/>
        <v>1.5048657705323454</v>
      </c>
    </row>
    <row r="145" spans="1:10">
      <c r="A145">
        <v>107.25</v>
      </c>
      <c r="B145">
        <v>74.48</v>
      </c>
      <c r="C145">
        <v>6.14</v>
      </c>
      <c r="D145" t="str">
        <f t="shared" si="14"/>
        <v>74.48+6.14i</v>
      </c>
      <c r="E145" t="str">
        <f t="shared" si="20"/>
        <v>50</v>
      </c>
      <c r="F145" t="str">
        <f t="shared" si="15"/>
        <v>24.48+6.14i</v>
      </c>
      <c r="G145" t="str">
        <f t="shared" si="16"/>
        <v>124.48+6.14i</v>
      </c>
      <c r="H145" t="str">
        <f t="shared" si="17"/>
        <v>0.198607864432881+0.0395288215969i</v>
      </c>
      <c r="I145">
        <f t="shared" si="18"/>
        <v>0.20250336182747483</v>
      </c>
      <c r="J145">
        <f t="shared" si="19"/>
        <v>1.5078475623207996</v>
      </c>
    </row>
    <row r="146" spans="1:10">
      <c r="A146">
        <v>108</v>
      </c>
      <c r="B146">
        <v>75.13</v>
      </c>
      <c r="C146">
        <v>5.28</v>
      </c>
      <c r="D146" t="str">
        <f t="shared" si="14"/>
        <v>75.13+5.28i</v>
      </c>
      <c r="E146" t="str">
        <f t="shared" si="20"/>
        <v>50</v>
      </c>
      <c r="F146" t="str">
        <f t="shared" si="15"/>
        <v>25.13+5.28i</v>
      </c>
      <c r="G146" t="str">
        <f t="shared" si="16"/>
        <v>125.13+5.28i</v>
      </c>
      <c r="H146" t="str">
        <f t="shared" si="17"/>
        <v>0.202251536497776+0.0336618867361284i</v>
      </c>
      <c r="I146">
        <f t="shared" si="18"/>
        <v>0.20503367195255306</v>
      </c>
      <c r="J146">
        <f t="shared" si="19"/>
        <v>1.5158298275504212</v>
      </c>
    </row>
    <row r="147" spans="1:10">
      <c r="A147">
        <v>108.75</v>
      </c>
      <c r="B147">
        <v>75.87</v>
      </c>
      <c r="C147">
        <v>3.79</v>
      </c>
      <c r="D147" t="str">
        <f t="shared" si="14"/>
        <v>75.87+3.79i</v>
      </c>
      <c r="E147" t="str">
        <f t="shared" si="20"/>
        <v>50</v>
      </c>
      <c r="F147" t="str">
        <f t="shared" si="15"/>
        <v>25.87+3.79i</v>
      </c>
      <c r="G147" t="str">
        <f t="shared" si="16"/>
        <v>125.87+3.79i</v>
      </c>
      <c r="H147" t="str">
        <f t="shared" si="17"/>
        <v>0.20624915931589+0.0239001802351059i</v>
      </c>
      <c r="I147">
        <f t="shared" si="18"/>
        <v>0.20762931954274166</v>
      </c>
      <c r="J147">
        <f t="shared" si="19"/>
        <v>1.5240711819950827</v>
      </c>
    </row>
    <row r="148" spans="1:10">
      <c r="A148">
        <v>109.5</v>
      </c>
      <c r="B148">
        <v>75.97</v>
      </c>
      <c r="C148">
        <v>1.84</v>
      </c>
      <c r="D148" t="str">
        <f t="shared" si="14"/>
        <v>75.97+1.84i</v>
      </c>
      <c r="E148" t="str">
        <f t="shared" si="20"/>
        <v>50</v>
      </c>
      <c r="F148" t="str">
        <f t="shared" si="15"/>
        <v>25.97+1.84i</v>
      </c>
      <c r="G148" t="str">
        <f t="shared" si="16"/>
        <v>125.97+1.84i</v>
      </c>
      <c r="H148" t="str">
        <f t="shared" si="17"/>
        <v>0.206329529874838+0.0115928686594451i</v>
      </c>
      <c r="I148">
        <f t="shared" si="18"/>
        <v>0.20665495276457035</v>
      </c>
      <c r="J148">
        <f t="shared" si="19"/>
        <v>1.5209711801559764</v>
      </c>
    </row>
    <row r="149" spans="1:10">
      <c r="A149">
        <v>110.25</v>
      </c>
      <c r="B149">
        <v>75.25</v>
      </c>
      <c r="C149">
        <v>-0.1</v>
      </c>
      <c r="D149" t="str">
        <f t="shared" si="14"/>
        <v>75.25-0.1i</v>
      </c>
      <c r="E149" t="str">
        <f t="shared" si="20"/>
        <v>50</v>
      </c>
      <c r="F149" t="str">
        <f t="shared" si="15"/>
        <v>25.25-0.1i</v>
      </c>
      <c r="G149" t="str">
        <f t="shared" si="16"/>
        <v>125.25-0.1i</v>
      </c>
      <c r="H149" t="str">
        <f t="shared" si="17"/>
        <v>0.201597315327148-0.000637447253231818i</v>
      </c>
      <c r="I149">
        <f t="shared" si="18"/>
        <v>0.20159832312326956</v>
      </c>
      <c r="J149">
        <f t="shared" si="19"/>
        <v>1.5050047587873376</v>
      </c>
    </row>
    <row r="150" spans="1:10">
      <c r="A150">
        <v>111</v>
      </c>
      <c r="B150">
        <v>73.78</v>
      </c>
      <c r="C150">
        <v>-1.47</v>
      </c>
      <c r="D150" t="str">
        <f t="shared" si="14"/>
        <v>73.78-1.47i</v>
      </c>
      <c r="E150" t="str">
        <f t="shared" si="20"/>
        <v>50</v>
      </c>
      <c r="F150" t="str">
        <f t="shared" si="15"/>
        <v>23.78-1.47i</v>
      </c>
      <c r="G150" t="str">
        <f t="shared" si="16"/>
        <v>123.78-1.47i</v>
      </c>
      <c r="H150" t="str">
        <f t="shared" si="17"/>
        <v>0.192228968591705-0.00959301515729677i</v>
      </c>
      <c r="I150">
        <f t="shared" si="18"/>
        <v>0.19246818517780759</v>
      </c>
      <c r="J150">
        <f t="shared" si="19"/>
        <v>1.4766826065427194</v>
      </c>
    </row>
    <row r="151" spans="1:10">
      <c r="A151">
        <v>111.75</v>
      </c>
      <c r="B151">
        <v>71.97</v>
      </c>
      <c r="C151">
        <v>-2.4300000000000002</v>
      </c>
      <c r="D151" t="str">
        <f t="shared" si="14"/>
        <v>71.97-2.43i</v>
      </c>
      <c r="E151" t="str">
        <f t="shared" si="20"/>
        <v>50</v>
      </c>
      <c r="F151" t="str">
        <f t="shared" si="15"/>
        <v>21.97-2.43i</v>
      </c>
      <c r="G151" t="str">
        <f t="shared" si="16"/>
        <v>121.97-2.43i</v>
      </c>
      <c r="H151" t="str">
        <f t="shared" si="17"/>
        <v>0.180451558357554-0.0163278077657715i</v>
      </c>
      <c r="I151">
        <f t="shared" si="18"/>
        <v>0.18118874749858421</v>
      </c>
      <c r="J151">
        <f t="shared" si="19"/>
        <v>1.4425653578772013</v>
      </c>
    </row>
    <row r="152" spans="1:10">
      <c r="A152">
        <v>112.5</v>
      </c>
      <c r="B152">
        <v>69.72</v>
      </c>
      <c r="C152">
        <v>-2.5</v>
      </c>
      <c r="D152" t="str">
        <f t="shared" si="14"/>
        <v>69.72-2.5i</v>
      </c>
      <c r="E152" t="str">
        <f t="shared" si="20"/>
        <v>50</v>
      </c>
      <c r="F152" t="str">
        <f t="shared" si="15"/>
        <v>19.72-2.5i</v>
      </c>
      <c r="G152" t="str">
        <f t="shared" si="16"/>
        <v>119.72-2.5i</v>
      </c>
      <c r="H152" t="str">
        <f t="shared" si="17"/>
        <v>0.165081749320273-0.0174348114492091i</v>
      </c>
      <c r="I152">
        <f t="shared" si="18"/>
        <v>0.16599986930389715</v>
      </c>
      <c r="J152">
        <f t="shared" si="19"/>
        <v>1.3980811589689905</v>
      </c>
    </row>
    <row r="153" spans="1:10">
      <c r="A153">
        <v>113.25</v>
      </c>
      <c r="B153">
        <v>67.72</v>
      </c>
      <c r="C153">
        <v>-1.36</v>
      </c>
      <c r="D153" t="str">
        <f t="shared" si="14"/>
        <v>67.72-1.36i</v>
      </c>
      <c r="E153" t="str">
        <f t="shared" si="20"/>
        <v>50</v>
      </c>
      <c r="F153" t="str">
        <f t="shared" si="15"/>
        <v>17.72-1.36i</v>
      </c>
      <c r="G153" t="str">
        <f t="shared" si="16"/>
        <v>117.72-1.36i</v>
      </c>
      <c r="H153" t="str">
        <f t="shared" si="17"/>
        <v>0.150640035879181-0.00981251742443352i</v>
      </c>
      <c r="I153">
        <f t="shared" si="18"/>
        <v>0.15095928559676533</v>
      </c>
      <c r="J153">
        <f t="shared" si="19"/>
        <v>1.3555996385941753</v>
      </c>
    </row>
    <row r="154" spans="1:10">
      <c r="A154">
        <v>114</v>
      </c>
      <c r="B154">
        <v>66.64</v>
      </c>
      <c r="C154">
        <v>0.55000000000000004</v>
      </c>
      <c r="D154" t="str">
        <f t="shared" si="14"/>
        <v>66.64+0.55i</v>
      </c>
      <c r="E154" t="str">
        <f t="shared" si="20"/>
        <v>50</v>
      </c>
      <c r="F154" t="str">
        <f t="shared" si="15"/>
        <v>16.64+0.55i</v>
      </c>
      <c r="G154" t="str">
        <f t="shared" si="16"/>
        <v>116.64+0.55i</v>
      </c>
      <c r="H154" t="str">
        <f t="shared" si="17"/>
        <v>0.142680241905588+0.0040425743051434i</v>
      </c>
      <c r="I154">
        <f t="shared" si="18"/>
        <v>0.14273749975829658</v>
      </c>
      <c r="J154">
        <f t="shared" si="19"/>
        <v>1.3330076836862736</v>
      </c>
    </row>
    <row r="155" spans="1:10">
      <c r="A155">
        <v>114.75</v>
      </c>
      <c r="B155">
        <v>66.569999999999993</v>
      </c>
      <c r="C155">
        <v>2.54</v>
      </c>
      <c r="D155" t="str">
        <f t="shared" si="14"/>
        <v>66.57+2.54i</v>
      </c>
      <c r="E155" t="str">
        <f t="shared" si="20"/>
        <v>50</v>
      </c>
      <c r="F155" t="str">
        <f t="shared" si="15"/>
        <v>16.57+2.54i</v>
      </c>
      <c r="G155" t="str">
        <f t="shared" si="16"/>
        <v>116.57+2.54i</v>
      </c>
      <c r="H155" t="str">
        <f t="shared" si="17"/>
        <v>0.142553449640903+0.0186833167874419i</v>
      </c>
      <c r="I155">
        <f t="shared" si="18"/>
        <v>0.14377257155209186</v>
      </c>
      <c r="J155">
        <f t="shared" si="19"/>
        <v>1.3358279979717769</v>
      </c>
    </row>
    <row r="156" spans="1:10">
      <c r="A156">
        <v>115.5</v>
      </c>
      <c r="B156">
        <v>67.150000000000006</v>
      </c>
      <c r="C156">
        <v>4.37</v>
      </c>
      <c r="D156" t="str">
        <f t="shared" si="14"/>
        <v>67.15+4.37i</v>
      </c>
      <c r="E156" t="str">
        <f t="shared" si="20"/>
        <v>50</v>
      </c>
      <c r="F156" t="str">
        <f t="shared" si="15"/>
        <v>17.15+4.37i</v>
      </c>
      <c r="G156" t="str">
        <f t="shared" si="16"/>
        <v>117.15+4.37i</v>
      </c>
      <c r="H156" t="str">
        <f t="shared" si="17"/>
        <v>0.147579642074258+0.0317974986268501i</v>
      </c>
      <c r="I156">
        <f t="shared" si="18"/>
        <v>0.15096632629063556</v>
      </c>
      <c r="J156">
        <f t="shared" si="19"/>
        <v>1.3556191726320466</v>
      </c>
    </row>
    <row r="157" spans="1:10">
      <c r="A157">
        <v>116.25</v>
      </c>
      <c r="B157">
        <v>68.58</v>
      </c>
      <c r="C157">
        <v>5.94</v>
      </c>
      <c r="D157" t="str">
        <f t="shared" si="14"/>
        <v>68.58+5.94i</v>
      </c>
      <c r="E157" t="str">
        <f t="shared" si="20"/>
        <v>50</v>
      </c>
      <c r="F157" t="str">
        <f t="shared" si="15"/>
        <v>18.58+5.94i</v>
      </c>
      <c r="G157" t="str">
        <f t="shared" si="16"/>
        <v>118.58+5.94i</v>
      </c>
      <c r="H157" t="str">
        <f t="shared" si="17"/>
        <v>0.158798283261803+0.0421381193913383i</v>
      </c>
      <c r="I157">
        <f t="shared" si="18"/>
        <v>0.16429399219915045</v>
      </c>
      <c r="J157">
        <f t="shared" si="19"/>
        <v>1.3931860981387176</v>
      </c>
    </row>
    <row r="158" spans="1:10">
      <c r="A158">
        <v>117</v>
      </c>
      <c r="B158">
        <v>70.23</v>
      </c>
      <c r="C158">
        <v>6.7</v>
      </c>
      <c r="D158" t="str">
        <f t="shared" si="14"/>
        <v>70.23+6.7i</v>
      </c>
      <c r="E158" t="str">
        <f t="shared" si="20"/>
        <v>50</v>
      </c>
      <c r="F158" t="str">
        <f t="shared" si="15"/>
        <v>20.23+6.7i</v>
      </c>
      <c r="G158" t="str">
        <f t="shared" si="16"/>
        <v>120.23+6.7i</v>
      </c>
      <c r="H158" t="str">
        <f t="shared" si="17"/>
        <v>0.170835757763463+0.0462064411792797i</v>
      </c>
      <c r="I158">
        <f t="shared" si="18"/>
        <v>0.17697426744323833</v>
      </c>
      <c r="J158">
        <f t="shared" si="19"/>
        <v>1.4300576772817561</v>
      </c>
    </row>
    <row r="159" spans="1:10">
      <c r="A159">
        <v>117.75</v>
      </c>
      <c r="B159">
        <v>71.92</v>
      </c>
      <c r="C159">
        <v>6.96</v>
      </c>
      <c r="D159" t="str">
        <f t="shared" si="14"/>
        <v>71.92+6.96i</v>
      </c>
      <c r="E159" t="str">
        <f t="shared" si="20"/>
        <v>50</v>
      </c>
      <c r="F159" t="str">
        <f t="shared" si="15"/>
        <v>21.92+6.96i</v>
      </c>
      <c r="G159" t="str">
        <f t="shared" si="16"/>
        <v>121.92+6.96i</v>
      </c>
      <c r="H159" t="str">
        <f t="shared" si="17"/>
        <v>0.182454310783235+0.0466709153293035i</v>
      </c>
      <c r="I159">
        <f t="shared" si="18"/>
        <v>0.18832883438565726</v>
      </c>
      <c r="J159">
        <f t="shared" si="19"/>
        <v>1.4640520505446655</v>
      </c>
    </row>
    <row r="160" spans="1:10">
      <c r="A160">
        <v>118.5</v>
      </c>
      <c r="B160">
        <v>73.59</v>
      </c>
      <c r="C160">
        <v>7.07</v>
      </c>
      <c r="D160" t="str">
        <f t="shared" si="14"/>
        <v>73.59+7.07i</v>
      </c>
      <c r="E160" t="str">
        <f t="shared" si="20"/>
        <v>50</v>
      </c>
      <c r="F160" t="str">
        <f t="shared" si="15"/>
        <v>23.59+7.07i</v>
      </c>
      <c r="G160" t="str">
        <f t="shared" si="16"/>
        <v>123.59+7.07i</v>
      </c>
      <c r="H160" t="str">
        <f t="shared" si="17"/>
        <v>0.193512233667024+0.0461353548666894i</v>
      </c>
      <c r="I160">
        <f t="shared" si="18"/>
        <v>0.198935807605057</v>
      </c>
      <c r="J160">
        <f t="shared" si="19"/>
        <v>1.4966788167382648</v>
      </c>
    </row>
    <row r="161" spans="1:10">
      <c r="A161">
        <v>119.25</v>
      </c>
      <c r="B161">
        <v>74.97</v>
      </c>
      <c r="C161">
        <v>6.62</v>
      </c>
      <c r="D161" t="str">
        <f t="shared" si="14"/>
        <v>74.97+6.62i</v>
      </c>
      <c r="E161" t="str">
        <f t="shared" si="20"/>
        <v>50</v>
      </c>
      <c r="F161" t="str">
        <f t="shared" si="15"/>
        <v>24.97+6.62i</v>
      </c>
      <c r="G161" t="str">
        <f t="shared" si="16"/>
        <v>124.97+6.62i</v>
      </c>
      <c r="H161" t="str">
        <f t="shared" si="17"/>
        <v>0.202047096231377+0.0422697305189108i</v>
      </c>
      <c r="I161">
        <f t="shared" si="18"/>
        <v>0.20642131482400908</v>
      </c>
      <c r="J161">
        <f t="shared" si="19"/>
        <v>1.5202289796335224</v>
      </c>
    </row>
    <row r="162" spans="1:10">
      <c r="A162">
        <v>120</v>
      </c>
      <c r="B162">
        <v>76.3</v>
      </c>
      <c r="C162">
        <v>6.11</v>
      </c>
      <c r="D162" t="str">
        <f t="shared" si="14"/>
        <v>76.3+6.11i</v>
      </c>
      <c r="E162" t="str">
        <f t="shared" si="20"/>
        <v>50</v>
      </c>
      <c r="F162" t="str">
        <f t="shared" si="15"/>
        <v>26.3+6.11i</v>
      </c>
      <c r="G162" t="str">
        <f t="shared" si="16"/>
        <v>126.3+6.11i</v>
      </c>
      <c r="H162" t="str">
        <f t="shared" si="17"/>
        <v>0.210083023151241+0.0382137191492155i</v>
      </c>
      <c r="I162">
        <f t="shared" si="18"/>
        <v>0.21353024363677381</v>
      </c>
      <c r="J162">
        <f t="shared" si="19"/>
        <v>1.5430094213010177</v>
      </c>
    </row>
    <row r="163" spans="1:10">
      <c r="A163">
        <v>120.75</v>
      </c>
      <c r="B163">
        <v>77.540000000000006</v>
      </c>
      <c r="C163">
        <v>5.51</v>
      </c>
      <c r="D163" t="str">
        <f t="shared" si="14"/>
        <v>77.54+5.51i</v>
      </c>
      <c r="E163" t="str">
        <f t="shared" si="20"/>
        <v>50</v>
      </c>
      <c r="F163" t="str">
        <f t="shared" si="15"/>
        <v>27.54+5.51i</v>
      </c>
      <c r="G163" t="str">
        <f t="shared" si="16"/>
        <v>127.54+5.51i</v>
      </c>
      <c r="H163" t="str">
        <f t="shared" si="17"/>
        <v>0.217392933367451+0.0338102943166484i</v>
      </c>
      <c r="I163">
        <f t="shared" si="18"/>
        <v>0.22000641690615158</v>
      </c>
      <c r="J163">
        <f t="shared" si="19"/>
        <v>1.5641236586421519</v>
      </c>
    </row>
    <row r="164" spans="1:10">
      <c r="A164">
        <v>121.5</v>
      </c>
      <c r="B164">
        <v>78.67</v>
      </c>
      <c r="C164">
        <v>4.82</v>
      </c>
      <c r="D164" t="str">
        <f t="shared" si="14"/>
        <v>78.67+4.82i</v>
      </c>
      <c r="E164" t="str">
        <f t="shared" si="20"/>
        <v>50</v>
      </c>
      <c r="F164" t="str">
        <f t="shared" si="15"/>
        <v>28.67+4.82i</v>
      </c>
      <c r="G164" t="str">
        <f t="shared" si="16"/>
        <v>128.67+4.82i</v>
      </c>
      <c r="H164" t="str">
        <f t="shared" si="17"/>
        <v>0.223907125127916+0.0290725705827578i</v>
      </c>
      <c r="I164">
        <f t="shared" si="18"/>
        <v>0.2257866582491925</v>
      </c>
      <c r="J164">
        <f t="shared" si="19"/>
        <v>1.5832672884158729</v>
      </c>
    </row>
    <row r="165" spans="1:10">
      <c r="A165">
        <v>122.25</v>
      </c>
      <c r="B165">
        <v>79.819999999999993</v>
      </c>
      <c r="C165">
        <v>4.0599999999999996</v>
      </c>
      <c r="D165" t="str">
        <f t="shared" si="14"/>
        <v>79.82+4.06i</v>
      </c>
      <c r="E165" t="str">
        <f t="shared" si="20"/>
        <v>50</v>
      </c>
      <c r="F165" t="str">
        <f t="shared" si="15"/>
        <v>29.82+4.06i</v>
      </c>
      <c r="G165" t="str">
        <f t="shared" si="16"/>
        <v>129.82+4.06i</v>
      </c>
      <c r="H165" t="str">
        <f t="shared" si="17"/>
        <v>0.230455331909559+0.0240667951967893i</v>
      </c>
      <c r="I165">
        <f t="shared" si="18"/>
        <v>0.23170858990678181</v>
      </c>
      <c r="J165">
        <f t="shared" si="19"/>
        <v>1.6031789158716956</v>
      </c>
    </row>
    <row r="166" spans="1:10">
      <c r="A166">
        <v>123</v>
      </c>
      <c r="B166">
        <v>80.7</v>
      </c>
      <c r="C166">
        <v>3.13</v>
      </c>
      <c r="D166" t="str">
        <f t="shared" si="14"/>
        <v>80.7+3.13i</v>
      </c>
      <c r="E166" t="str">
        <f t="shared" si="20"/>
        <v>50</v>
      </c>
      <c r="F166" t="str">
        <f t="shared" si="15"/>
        <v>30.7+3.13i</v>
      </c>
      <c r="G166" t="str">
        <f t="shared" si="16"/>
        <v>130.7+3.13i</v>
      </c>
      <c r="H166" t="str">
        <f t="shared" si="17"/>
        <v>0.235327602650995+0.0183123535095822i</v>
      </c>
      <c r="I166">
        <f t="shared" si="18"/>
        <v>0.23603902825703318</v>
      </c>
      <c r="J166">
        <f t="shared" si="19"/>
        <v>1.6179347819784911</v>
      </c>
    </row>
    <row r="167" spans="1:10">
      <c r="A167">
        <v>123.75</v>
      </c>
      <c r="B167">
        <v>81.66</v>
      </c>
      <c r="C167">
        <v>2.2200000000000002</v>
      </c>
      <c r="D167" t="str">
        <f t="shared" si="14"/>
        <v>81.66+2.22i</v>
      </c>
      <c r="E167" t="str">
        <f t="shared" si="20"/>
        <v>50</v>
      </c>
      <c r="F167" t="str">
        <f t="shared" si="15"/>
        <v>31.66+2.22i</v>
      </c>
      <c r="G167" t="str">
        <f t="shared" si="16"/>
        <v>131.66+2.22i</v>
      </c>
      <c r="H167" t="str">
        <f t="shared" si="17"/>
        <v>0.240683756030526+0.0128032968374011i</v>
      </c>
      <c r="I167">
        <f t="shared" si="18"/>
        <v>0.24102405445695327</v>
      </c>
      <c r="J167">
        <f t="shared" si="19"/>
        <v>1.6351296266300002</v>
      </c>
    </row>
    <row r="168" spans="1:10">
      <c r="A168">
        <v>124.5</v>
      </c>
      <c r="B168">
        <v>82.52</v>
      </c>
      <c r="C168">
        <v>1.21</v>
      </c>
      <c r="D168" t="str">
        <f t="shared" si="14"/>
        <v>82.52+1.21i</v>
      </c>
      <c r="E168" t="str">
        <f t="shared" si="20"/>
        <v>50</v>
      </c>
      <c r="F168" t="str">
        <f t="shared" si="15"/>
        <v>32.52+1.21i</v>
      </c>
      <c r="G168" t="str">
        <f t="shared" si="16"/>
        <v>132.52+1.21i</v>
      </c>
      <c r="H168" t="str">
        <f t="shared" si="17"/>
        <v>0.245459826956244+0.00688947788547348i</v>
      </c>
      <c r="I168">
        <f t="shared" si="18"/>
        <v>0.24555649361180346</v>
      </c>
      <c r="J168">
        <f t="shared" si="19"/>
        <v>1.6509605862667553</v>
      </c>
    </row>
    <row r="169" spans="1:10">
      <c r="A169">
        <v>125.25</v>
      </c>
      <c r="B169">
        <v>83.19</v>
      </c>
      <c r="C169">
        <v>0.09</v>
      </c>
      <c r="D169" t="str">
        <f t="shared" si="14"/>
        <v>83.19+0.09i</v>
      </c>
      <c r="E169" t="str">
        <f t="shared" si="20"/>
        <v>50</v>
      </c>
      <c r="F169" t="str">
        <f t="shared" si="15"/>
        <v>33.19+0.09i</v>
      </c>
      <c r="G169" t="str">
        <f t="shared" si="16"/>
        <v>133.19+0.09i</v>
      </c>
      <c r="H169" t="str">
        <f t="shared" si="17"/>
        <v>0.249193225171535+0.000507339963469944i</v>
      </c>
      <c r="I169">
        <f t="shared" si="18"/>
        <v>0.24919374162532626</v>
      </c>
      <c r="J169">
        <f t="shared" si="19"/>
        <v>1.6638030486447317</v>
      </c>
    </row>
    <row r="170" spans="1:10">
      <c r="A170">
        <v>126</v>
      </c>
      <c r="B170">
        <v>83.95</v>
      </c>
      <c r="C170">
        <v>-1.0900000000000001</v>
      </c>
      <c r="D170" t="str">
        <f t="shared" si="14"/>
        <v>83.95-1.09i</v>
      </c>
      <c r="E170" t="str">
        <f t="shared" si="20"/>
        <v>50</v>
      </c>
      <c r="F170" t="str">
        <f t="shared" si="15"/>
        <v>33.95-1.09i</v>
      </c>
      <c r="G170" t="str">
        <f t="shared" si="16"/>
        <v>133.95-1.09i</v>
      </c>
      <c r="H170" t="str">
        <f t="shared" si="17"/>
        <v>0.253502211511541-0.00607452474395237i</v>
      </c>
      <c r="I170">
        <f t="shared" si="18"/>
        <v>0.2535749812030102</v>
      </c>
      <c r="J170">
        <f t="shared" si="19"/>
        <v>1.6794385901257594</v>
      </c>
    </row>
    <row r="171" spans="1:10">
      <c r="A171">
        <v>126.75</v>
      </c>
      <c r="B171">
        <v>84.53</v>
      </c>
      <c r="C171">
        <v>-2.15</v>
      </c>
      <c r="D171" t="str">
        <f t="shared" si="14"/>
        <v>84.53-2.15i</v>
      </c>
      <c r="E171" t="str">
        <f t="shared" si="20"/>
        <v>50</v>
      </c>
      <c r="F171" t="str">
        <f t="shared" si="15"/>
        <v>34.53-2.15i</v>
      </c>
      <c r="G171" t="str">
        <f t="shared" si="16"/>
        <v>134.53-2.15i</v>
      </c>
      <c r="H171" t="str">
        <f t="shared" si="17"/>
        <v>0.256861179823387-0.0118765216931518i</v>
      </c>
      <c r="I171">
        <f t="shared" si="18"/>
        <v>0.25713560132309621</v>
      </c>
      <c r="J171">
        <f t="shared" si="19"/>
        <v>1.6922813955846412</v>
      </c>
    </row>
    <row r="172" spans="1:10">
      <c r="A172">
        <v>127.5</v>
      </c>
      <c r="B172">
        <v>85.02</v>
      </c>
      <c r="C172">
        <v>-3.3</v>
      </c>
      <c r="D172" t="str">
        <f t="shared" si="14"/>
        <v>85.02-3.3i</v>
      </c>
      <c r="E172" t="str">
        <f t="shared" si="20"/>
        <v>50</v>
      </c>
      <c r="F172" t="str">
        <f t="shared" si="15"/>
        <v>35.02-3.3i</v>
      </c>
      <c r="G172" t="str">
        <f t="shared" si="16"/>
        <v>135.02-3.3i</v>
      </c>
      <c r="H172" t="str">
        <f t="shared" si="17"/>
        <v>0.259811137045436-0.0180908254166054i</v>
      </c>
      <c r="I172">
        <f t="shared" si="18"/>
        <v>0.26044021367119252</v>
      </c>
      <c r="J172">
        <f t="shared" si="19"/>
        <v>1.7043114525304952</v>
      </c>
    </row>
    <row r="173" spans="1:10">
      <c r="A173">
        <v>128.25</v>
      </c>
      <c r="B173">
        <v>85.52</v>
      </c>
      <c r="C173">
        <v>-4.54</v>
      </c>
      <c r="D173" t="str">
        <f t="shared" si="14"/>
        <v>85.52-4.54i</v>
      </c>
      <c r="E173" t="str">
        <f t="shared" si="20"/>
        <v>50</v>
      </c>
      <c r="F173" t="str">
        <f t="shared" si="15"/>
        <v>35.52-4.54i</v>
      </c>
      <c r="G173" t="str">
        <f t="shared" si="16"/>
        <v>135.52-4.54i</v>
      </c>
      <c r="H173" t="str">
        <f t="shared" si="17"/>
        <v>0.262928742200299-0.0246923222432899i</v>
      </c>
      <c r="I173">
        <f t="shared" si="18"/>
        <v>0.26408565703725329</v>
      </c>
      <c r="J173">
        <f t="shared" si="19"/>
        <v>1.7177075961695767</v>
      </c>
    </row>
    <row r="174" spans="1:10">
      <c r="A174">
        <v>129</v>
      </c>
      <c r="B174">
        <v>85.89</v>
      </c>
      <c r="C174">
        <v>-5.68</v>
      </c>
      <c r="D174" t="str">
        <f t="shared" si="14"/>
        <v>85.89-5.68i</v>
      </c>
      <c r="E174" t="str">
        <f t="shared" si="20"/>
        <v>50</v>
      </c>
      <c r="F174" t="str">
        <f t="shared" si="15"/>
        <v>35.89-5.68i</v>
      </c>
      <c r="G174" t="str">
        <f t="shared" si="16"/>
        <v>135.89-5.68i</v>
      </c>
      <c r="H174" t="str">
        <f t="shared" si="17"/>
        <v>0.265394119244498-0.0307054338265601i</v>
      </c>
      <c r="I174">
        <f t="shared" si="18"/>
        <v>0.26716448528208253</v>
      </c>
      <c r="J174">
        <f t="shared" si="19"/>
        <v>1.7291253764766552</v>
      </c>
    </row>
    <row r="175" spans="1:10">
      <c r="A175">
        <v>129.75</v>
      </c>
      <c r="B175">
        <v>86.24</v>
      </c>
      <c r="C175">
        <v>-6.92</v>
      </c>
      <c r="D175" t="str">
        <f t="shared" si="14"/>
        <v>86.24-6.92i</v>
      </c>
      <c r="E175" t="str">
        <f t="shared" si="20"/>
        <v>50</v>
      </c>
      <c r="F175" t="str">
        <f t="shared" si="15"/>
        <v>36.24-6.92i</v>
      </c>
      <c r="G175" t="str">
        <f t="shared" si="16"/>
        <v>136.24-6.92i</v>
      </c>
      <c r="H175" t="str">
        <f t="shared" si="17"/>
        <v>0.267889945330337-0.0371858600874491i</v>
      </c>
      <c r="I175">
        <f t="shared" si="18"/>
        <v>0.27045851992409903</v>
      </c>
      <c r="J175">
        <f t="shared" si="19"/>
        <v>1.7414479568617829</v>
      </c>
    </row>
    <row r="176" spans="1:10">
      <c r="A176">
        <v>130.5</v>
      </c>
      <c r="B176">
        <v>86.49</v>
      </c>
      <c r="C176">
        <v>-8.11</v>
      </c>
      <c r="D176" t="str">
        <f t="shared" si="14"/>
        <v>86.49-8.11i</v>
      </c>
      <c r="E176" t="str">
        <f t="shared" si="20"/>
        <v>50</v>
      </c>
      <c r="F176" t="str">
        <f t="shared" si="15"/>
        <v>36.49-8.11i</v>
      </c>
      <c r="G176" t="str">
        <f t="shared" si="16"/>
        <v>136.49-8.11i</v>
      </c>
      <c r="H176" t="str">
        <f t="shared" si="17"/>
        <v>0.269923152097083-0.0433799050222922i</v>
      </c>
      <c r="I176">
        <f t="shared" si="18"/>
        <v>0.27338676668370054</v>
      </c>
      <c r="J176">
        <f t="shared" si="19"/>
        <v>1.7524959748832249</v>
      </c>
    </row>
    <row r="177" spans="1:10">
      <c r="A177">
        <v>131.25</v>
      </c>
      <c r="B177">
        <v>86.62</v>
      </c>
      <c r="C177">
        <v>-9.4</v>
      </c>
      <c r="D177" t="str">
        <f t="shared" si="14"/>
        <v>86.62-9.4i</v>
      </c>
      <c r="E177" t="str">
        <f t="shared" si="20"/>
        <v>50</v>
      </c>
      <c r="F177" t="str">
        <f t="shared" si="15"/>
        <v>36.62-9.4i</v>
      </c>
      <c r="G177" t="str">
        <f t="shared" si="16"/>
        <v>136.62-9.4i</v>
      </c>
      <c r="H177" t="str">
        <f t="shared" si="17"/>
        <v>0.27149149675618-0.0501242858329081i</v>
      </c>
      <c r="I177">
        <f t="shared" si="18"/>
        <v>0.27607983780270878</v>
      </c>
      <c r="J177">
        <f t="shared" si="19"/>
        <v>1.762735594943875</v>
      </c>
    </row>
    <row r="178" spans="1:10">
      <c r="A178">
        <v>132</v>
      </c>
      <c r="B178">
        <v>86.87</v>
      </c>
      <c r="C178">
        <v>-10.49</v>
      </c>
      <c r="D178" t="str">
        <f t="shared" si="14"/>
        <v>86.87-10.49i</v>
      </c>
      <c r="E178" t="str">
        <f t="shared" si="20"/>
        <v>50</v>
      </c>
      <c r="F178" t="str">
        <f t="shared" si="15"/>
        <v>36.87-10.49i</v>
      </c>
      <c r="G178" t="str">
        <f t="shared" si="16"/>
        <v>136.87-10.49i</v>
      </c>
      <c r="H178" t="str">
        <f t="shared" si="17"/>
        <v>0.273646309853133-0.0556692497233918i</v>
      </c>
      <c r="I178">
        <f t="shared" si="18"/>
        <v>0.27925144271964331</v>
      </c>
      <c r="J178">
        <f t="shared" si="19"/>
        <v>1.774892824685933</v>
      </c>
    </row>
    <row r="179" spans="1:10">
      <c r="A179">
        <v>132.75</v>
      </c>
      <c r="B179">
        <v>86.9</v>
      </c>
      <c r="C179">
        <v>-11.76</v>
      </c>
      <c r="D179" t="str">
        <f t="shared" si="14"/>
        <v>86.9-11.76i</v>
      </c>
      <c r="E179" t="str">
        <f t="shared" si="20"/>
        <v>50</v>
      </c>
      <c r="F179" t="str">
        <f t="shared" si="15"/>
        <v>36.9-11.76i</v>
      </c>
      <c r="G179" t="str">
        <f t="shared" si="16"/>
        <v>136.9-11.76i</v>
      </c>
      <c r="H179" t="str">
        <f t="shared" si="17"/>
        <v>0.274890519061651-0.0622884404370708i</v>
      </c>
      <c r="I179">
        <f t="shared" si="18"/>
        <v>0.2818592685757671</v>
      </c>
      <c r="J179">
        <f t="shared" si="19"/>
        <v>1.7849694530395939</v>
      </c>
    </row>
    <row r="180" spans="1:10">
      <c r="A180">
        <v>133.5</v>
      </c>
      <c r="B180">
        <v>86.88</v>
      </c>
      <c r="C180">
        <v>-12.98</v>
      </c>
      <c r="D180" t="str">
        <f t="shared" si="14"/>
        <v>86.88-12.98i</v>
      </c>
      <c r="E180" t="str">
        <f t="shared" si="20"/>
        <v>50</v>
      </c>
      <c r="F180" t="str">
        <f t="shared" si="15"/>
        <v>36.88-12.98i</v>
      </c>
      <c r="G180" t="str">
        <f t="shared" si="16"/>
        <v>136.88-12.98i</v>
      </c>
      <c r="H180" t="str">
        <f t="shared" si="17"/>
        <v>0.275943988025612-0.068660483894123i</v>
      </c>
      <c r="I180">
        <f t="shared" si="18"/>
        <v>0.28435777917274252</v>
      </c>
      <c r="J180">
        <f t="shared" si="19"/>
        <v>1.7946925737389692</v>
      </c>
    </row>
    <row r="181" spans="1:10">
      <c r="A181">
        <v>134.25</v>
      </c>
      <c r="B181">
        <v>86.92</v>
      </c>
      <c r="C181">
        <v>-14.37</v>
      </c>
      <c r="D181" t="str">
        <f t="shared" si="14"/>
        <v>86.92-14.37i</v>
      </c>
      <c r="E181" t="str">
        <f t="shared" si="20"/>
        <v>50</v>
      </c>
      <c r="F181" t="str">
        <f t="shared" si="15"/>
        <v>36.92-14.37i</v>
      </c>
      <c r="G181" t="str">
        <f t="shared" si="16"/>
        <v>136.92-14.37i</v>
      </c>
      <c r="H181" t="str">
        <f t="shared" si="17"/>
        <v>0.277603618097904-0.0758167981882349i</v>
      </c>
      <c r="I181">
        <f t="shared" si="18"/>
        <v>0.28777066505911003</v>
      </c>
      <c r="J181">
        <f t="shared" si="19"/>
        <v>1.8080842811199094</v>
      </c>
    </row>
    <row r="182" spans="1:10">
      <c r="A182">
        <v>135</v>
      </c>
      <c r="B182">
        <v>86.94</v>
      </c>
      <c r="C182">
        <v>-15.51</v>
      </c>
      <c r="D182" t="str">
        <f t="shared" si="14"/>
        <v>86.94-15.51i</v>
      </c>
      <c r="E182" t="str">
        <f t="shared" si="20"/>
        <v>50</v>
      </c>
      <c r="F182" t="str">
        <f t="shared" si="15"/>
        <v>36.94-15.51i</v>
      </c>
      <c r="G182" t="str">
        <f t="shared" si="16"/>
        <v>136.94-15.51i</v>
      </c>
      <c r="H182" t="str">
        <f t="shared" si="17"/>
        <v>0.279002221209142-0.0816611329709815i</v>
      </c>
      <c r="I182">
        <f t="shared" si="18"/>
        <v>0.29070737878103353</v>
      </c>
      <c r="J182">
        <f t="shared" si="19"/>
        <v>1.8197107091892017</v>
      </c>
    </row>
    <row r="183" spans="1:10">
      <c r="A183">
        <v>135.75</v>
      </c>
      <c r="B183">
        <v>86.81</v>
      </c>
      <c r="C183">
        <v>-16.809999999999999</v>
      </c>
      <c r="D183" t="str">
        <f t="shared" si="14"/>
        <v>86.81-16.81i</v>
      </c>
      <c r="E183" t="str">
        <f t="shared" si="20"/>
        <v>50</v>
      </c>
      <c r="F183" t="str">
        <f t="shared" si="15"/>
        <v>36.81-16.81i</v>
      </c>
      <c r="G183" t="str">
        <f t="shared" si="16"/>
        <v>136.81-16.81i</v>
      </c>
      <c r="H183" t="str">
        <f t="shared" si="17"/>
        <v>0.279930397517474-0.0884757694447135i</v>
      </c>
      <c r="I183">
        <f t="shared" si="18"/>
        <v>0.29357961310882119</v>
      </c>
      <c r="J183">
        <f t="shared" si="19"/>
        <v>1.8311753696713342</v>
      </c>
    </row>
    <row r="184" spans="1:10">
      <c r="A184">
        <v>136.5</v>
      </c>
      <c r="B184">
        <v>86.47</v>
      </c>
      <c r="C184">
        <v>-18.02</v>
      </c>
      <c r="D184" t="str">
        <f t="shared" si="14"/>
        <v>86.47-18.02i</v>
      </c>
      <c r="E184" t="str">
        <f t="shared" si="20"/>
        <v>50</v>
      </c>
      <c r="F184" t="str">
        <f t="shared" si="15"/>
        <v>36.47-18.02i</v>
      </c>
      <c r="G184" t="str">
        <f t="shared" si="16"/>
        <v>136.47-18.02i</v>
      </c>
      <c r="H184" t="str">
        <f t="shared" si="17"/>
        <v>0.279795371325543-0.0950984641951617i</v>
      </c>
      <c r="I184">
        <f t="shared" si="18"/>
        <v>0.29551508879831656</v>
      </c>
      <c r="J184">
        <f t="shared" si="19"/>
        <v>1.8389536357684035</v>
      </c>
    </row>
    <row r="185" spans="1:10">
      <c r="A185">
        <v>137.25</v>
      </c>
      <c r="B185">
        <v>86.3</v>
      </c>
      <c r="C185">
        <v>-19.260000000000002</v>
      </c>
      <c r="D185" t="str">
        <f t="shared" si="14"/>
        <v>86.3-19.26i</v>
      </c>
      <c r="E185" t="str">
        <f t="shared" si="20"/>
        <v>50</v>
      </c>
      <c r="F185" t="str">
        <f t="shared" si="15"/>
        <v>36.3-19.26i</v>
      </c>
      <c r="G185" t="str">
        <f t="shared" si="16"/>
        <v>136.3-19.26i</v>
      </c>
      <c r="H185" t="str">
        <f t="shared" si="17"/>
        <v>0.280687071665775-0.101643191487287i</v>
      </c>
      <c r="I185">
        <f t="shared" si="18"/>
        <v>0.29852398660079094</v>
      </c>
      <c r="J185">
        <f t="shared" si="19"/>
        <v>1.8511309892242924</v>
      </c>
    </row>
    <row r="186" spans="1:10">
      <c r="A186">
        <v>138</v>
      </c>
      <c r="B186">
        <v>86.04</v>
      </c>
      <c r="C186">
        <v>-20.45</v>
      </c>
      <c r="D186" t="str">
        <f t="shared" si="14"/>
        <v>86.04-20.45i</v>
      </c>
      <c r="E186" t="str">
        <f t="shared" si="20"/>
        <v>50</v>
      </c>
      <c r="F186" t="str">
        <f t="shared" si="15"/>
        <v>36.04-20.45i</v>
      </c>
      <c r="G186" t="str">
        <f t="shared" si="16"/>
        <v>136.04-20.45i</v>
      </c>
      <c r="H186" t="str">
        <f t="shared" si="17"/>
        <v>0.281165677884623-0.108057643981619i</v>
      </c>
      <c r="I186">
        <f t="shared" si="18"/>
        <v>0.30121519357957011</v>
      </c>
      <c r="J186">
        <f t="shared" si="19"/>
        <v>1.8621114563797241</v>
      </c>
    </row>
    <row r="187" spans="1:10">
      <c r="A187">
        <v>138.75</v>
      </c>
      <c r="B187">
        <v>85.59</v>
      </c>
      <c r="C187">
        <v>-21.69</v>
      </c>
      <c r="D187" t="str">
        <f t="shared" si="14"/>
        <v>85.59-21.69i</v>
      </c>
      <c r="E187" t="str">
        <f t="shared" si="20"/>
        <v>50</v>
      </c>
      <c r="F187" t="str">
        <f t="shared" si="15"/>
        <v>35.59-21.69i</v>
      </c>
      <c r="G187" t="str">
        <f t="shared" si="16"/>
        <v>135.59-21.69i</v>
      </c>
      <c r="H187" t="str">
        <f t="shared" si="17"/>
        <v>0.280884377186311-0.115035163794003i</v>
      </c>
      <c r="I187">
        <f t="shared" si="18"/>
        <v>0.30352779486639264</v>
      </c>
      <c r="J187">
        <f t="shared" si="19"/>
        <v>1.8716149549949821</v>
      </c>
    </row>
    <row r="188" spans="1:10">
      <c r="A188">
        <v>139.5</v>
      </c>
      <c r="B188">
        <v>85.16</v>
      </c>
      <c r="C188">
        <v>-22.75</v>
      </c>
      <c r="D188" t="str">
        <f t="shared" si="14"/>
        <v>85.16-22.75i</v>
      </c>
      <c r="E188" t="str">
        <f t="shared" si="20"/>
        <v>50</v>
      </c>
      <c r="F188" t="str">
        <f t="shared" si="15"/>
        <v>35.16-22.75i</v>
      </c>
      <c r="G188" t="str">
        <f t="shared" si="16"/>
        <v>135.16-22.75i</v>
      </c>
      <c r="H188" t="str">
        <f t="shared" si="17"/>
        <v>0.28051993730303-0.121102185752856i</v>
      </c>
      <c r="I188">
        <f t="shared" si="18"/>
        <v>0.30554406330121209</v>
      </c>
      <c r="J188">
        <f t="shared" si="19"/>
        <v>1.879952340111503</v>
      </c>
    </row>
    <row r="189" spans="1:10">
      <c r="A189">
        <v>140.25</v>
      </c>
      <c r="B189">
        <v>84.69</v>
      </c>
      <c r="C189">
        <v>-23.96</v>
      </c>
      <c r="D189" t="str">
        <f t="shared" si="14"/>
        <v>84.69-23.96i</v>
      </c>
      <c r="E189" t="str">
        <f t="shared" si="20"/>
        <v>50</v>
      </c>
      <c r="F189" t="str">
        <f t="shared" si="15"/>
        <v>34.69-23.96i</v>
      </c>
      <c r="G189" t="str">
        <f t="shared" si="16"/>
        <v>134.69-23.96i</v>
      </c>
      <c r="H189" t="str">
        <f t="shared" si="17"/>
        <v>0.280328281441622-0.128022380107348i</v>
      </c>
      <c r="I189">
        <f t="shared" si="18"/>
        <v>0.30817799269961427</v>
      </c>
      <c r="J189">
        <f t="shared" si="19"/>
        <v>1.890916997284259</v>
      </c>
    </row>
    <row r="190" spans="1:10">
      <c r="A190">
        <v>141</v>
      </c>
      <c r="B190">
        <v>84.11</v>
      </c>
      <c r="C190">
        <v>-25.15</v>
      </c>
      <c r="D190" t="str">
        <f t="shared" si="14"/>
        <v>84.11-25.15i</v>
      </c>
      <c r="E190" t="str">
        <f t="shared" si="20"/>
        <v>50</v>
      </c>
      <c r="F190" t="str">
        <f t="shared" si="15"/>
        <v>34.11-25.15i</v>
      </c>
      <c r="G190" t="str">
        <f t="shared" si="16"/>
        <v>134.11-25.15i</v>
      </c>
      <c r="H190" t="str">
        <f t="shared" si="17"/>
        <v>0.279676147638213-0.135084221064044i</v>
      </c>
      <c r="I190">
        <f t="shared" si="18"/>
        <v>0.31059055738742453</v>
      </c>
      <c r="J190">
        <f t="shared" si="19"/>
        <v>1.9010336621164206</v>
      </c>
    </row>
    <row r="191" spans="1:10">
      <c r="A191">
        <v>141.75</v>
      </c>
      <c r="B191">
        <v>83.61</v>
      </c>
      <c r="C191">
        <v>-26.24</v>
      </c>
      <c r="D191" t="str">
        <f t="shared" si="14"/>
        <v>83.61-26.24i</v>
      </c>
      <c r="E191" t="str">
        <f t="shared" si="20"/>
        <v>50</v>
      </c>
      <c r="F191" t="str">
        <f t="shared" si="15"/>
        <v>33.61-26.24i</v>
      </c>
      <c r="G191" t="str">
        <f t="shared" si="16"/>
        <v>133.61-26.24i</v>
      </c>
      <c r="H191" t="str">
        <f t="shared" si="17"/>
        <v>0.279348559576561-0.1415305276305i</v>
      </c>
      <c r="I191">
        <f t="shared" si="18"/>
        <v>0.31315572482211973</v>
      </c>
      <c r="J191">
        <f t="shared" si="19"/>
        <v>1.9118681952791061</v>
      </c>
    </row>
    <row r="192" spans="1:10">
      <c r="A192">
        <v>142.5</v>
      </c>
      <c r="B192">
        <v>82.93</v>
      </c>
      <c r="C192">
        <v>-27.19</v>
      </c>
      <c r="D192" t="str">
        <f t="shared" si="14"/>
        <v>82.93-27.19i</v>
      </c>
      <c r="E192" t="str">
        <f t="shared" si="20"/>
        <v>50</v>
      </c>
      <c r="F192" t="str">
        <f t="shared" si="15"/>
        <v>32.93-27.19i</v>
      </c>
      <c r="G192" t="str">
        <f t="shared" si="16"/>
        <v>132.93-27.19i</v>
      </c>
      <c r="H192" t="str">
        <f t="shared" si="17"/>
        <v>0.277934256438229-0.147694031200215i</v>
      </c>
      <c r="I192">
        <f t="shared" si="18"/>
        <v>0.31473953954665645</v>
      </c>
      <c r="J192">
        <f t="shared" si="19"/>
        <v>1.9185982782034037</v>
      </c>
    </row>
    <row r="193" spans="1:10">
      <c r="A193">
        <v>143.25</v>
      </c>
      <c r="B193">
        <v>82.29</v>
      </c>
      <c r="C193">
        <v>-28.22</v>
      </c>
      <c r="D193" t="str">
        <f t="shared" si="14"/>
        <v>82.29-28.22i</v>
      </c>
      <c r="E193" t="str">
        <f t="shared" si="20"/>
        <v>50</v>
      </c>
      <c r="F193" t="str">
        <f t="shared" si="15"/>
        <v>32.29-28.22i</v>
      </c>
      <c r="G193" t="str">
        <f t="shared" si="16"/>
        <v>132.29-28.22i</v>
      </c>
      <c r="H193" t="str">
        <f t="shared" si="17"/>
        <v>0.276985792079445-0.154232828993258i</v>
      </c>
      <c r="I193">
        <f t="shared" si="18"/>
        <v>0.31703137786840774</v>
      </c>
      <c r="J193">
        <f t="shared" si="19"/>
        <v>1.9283922206526294</v>
      </c>
    </row>
    <row r="194" spans="1:10">
      <c r="A194">
        <v>144</v>
      </c>
      <c r="B194">
        <v>81.52</v>
      </c>
      <c r="C194">
        <v>-29.08</v>
      </c>
      <c r="D194" t="str">
        <f t="shared" si="14"/>
        <v>81.52-29.08i</v>
      </c>
      <c r="E194" t="str">
        <f t="shared" si="20"/>
        <v>50</v>
      </c>
      <c r="F194" t="str">
        <f t="shared" si="15"/>
        <v>31.52-29.08i</v>
      </c>
      <c r="G194" t="str">
        <f t="shared" si="16"/>
        <v>131.52-29.08i</v>
      </c>
      <c r="H194" t="str">
        <f t="shared" si="17"/>
        <v>0.275098587033101-0.160280817283131i</v>
      </c>
      <c r="I194">
        <f t="shared" si="18"/>
        <v>0.31838525872998125</v>
      </c>
      <c r="J194">
        <f t="shared" si="19"/>
        <v>1.9342088410140597</v>
      </c>
    </row>
    <row r="195" spans="1:10">
      <c r="A195">
        <v>144.75</v>
      </c>
      <c r="B195">
        <v>80.790000000000006</v>
      </c>
      <c r="C195">
        <v>-29.98</v>
      </c>
      <c r="D195" t="str">
        <f t="shared" ref="D195:D202" si="21">COMPLEX(B195,C195)</f>
        <v>80.79-29.98i</v>
      </c>
      <c r="E195" t="str">
        <f t="shared" si="20"/>
        <v>50</v>
      </c>
      <c r="F195" t="str">
        <f t="shared" ref="F195:F202" si="22">IMSUB(D195,E195)</f>
        <v>30.79-29.98i</v>
      </c>
      <c r="G195" t="str">
        <f t="shared" ref="G195:G202" si="23">IMSUM(D195,E195)</f>
        <v>130.79-29.98i</v>
      </c>
      <c r="H195" t="str">
        <f t="shared" ref="H195:H202" si="24">IMDIV(F195,G195)</f>
        <v>0.27358358866536-0.166510926002084i</v>
      </c>
      <c r="I195">
        <f t="shared" ref="I195:I202" si="25">IMABS(H195)</f>
        <v>0.32027155425527321</v>
      </c>
      <c r="J195">
        <f t="shared" ref="J195:J202" si="26">(1+I195)/(1-I195)</f>
        <v>1.9423514824493655</v>
      </c>
    </row>
    <row r="196" spans="1:10">
      <c r="A196">
        <v>145.5</v>
      </c>
      <c r="B196">
        <v>80</v>
      </c>
      <c r="C196">
        <v>-30.92</v>
      </c>
      <c r="D196" t="str">
        <f t="shared" si="21"/>
        <v>80-30.92i</v>
      </c>
      <c r="E196" t="str">
        <f t="shared" ref="E196:E202" si="27">COMPLEX(50,0)</f>
        <v>50</v>
      </c>
      <c r="F196" t="str">
        <f t="shared" si="22"/>
        <v>30-30.92i</v>
      </c>
      <c r="G196" t="str">
        <f t="shared" si="23"/>
        <v>130-30.92i</v>
      </c>
      <c r="H196" t="str">
        <f t="shared" si="24"/>
        <v>0.271955296890358-0.173162632462693i</v>
      </c>
      <c r="I196">
        <f t="shared" si="25"/>
        <v>0.32240499498012204</v>
      </c>
      <c r="J196">
        <f t="shared" si="26"/>
        <v>1.9516156187446037</v>
      </c>
    </row>
    <row r="197" spans="1:10">
      <c r="A197">
        <v>146.25</v>
      </c>
      <c r="B197">
        <v>79.22</v>
      </c>
      <c r="C197">
        <v>-31.67</v>
      </c>
      <c r="D197" t="str">
        <f t="shared" si="21"/>
        <v>79.22-31.67i</v>
      </c>
      <c r="E197" t="str">
        <f t="shared" si="27"/>
        <v>50</v>
      </c>
      <c r="F197" t="str">
        <f t="shared" si="22"/>
        <v>29.22-31.67i</v>
      </c>
      <c r="G197" t="str">
        <f t="shared" si="23"/>
        <v>129.22-31.67i</v>
      </c>
      <c r="H197" t="str">
        <f t="shared" si="24"/>
        <v>0.269976386882867-0.178918494253363i</v>
      </c>
      <c r="I197">
        <f t="shared" si="25"/>
        <v>0.32388127000525696</v>
      </c>
      <c r="J197">
        <f t="shared" si="26"/>
        <v>1.9580603395139642</v>
      </c>
    </row>
    <row r="198" spans="1:10">
      <c r="A198">
        <v>147</v>
      </c>
      <c r="B198">
        <v>78.37</v>
      </c>
      <c r="C198">
        <v>-32.479999999999997</v>
      </c>
      <c r="D198" t="str">
        <f t="shared" si="21"/>
        <v>78.37-32.48i</v>
      </c>
      <c r="E198" t="str">
        <f t="shared" si="27"/>
        <v>50</v>
      </c>
      <c r="F198" t="str">
        <f t="shared" si="22"/>
        <v>28.37-32.48i</v>
      </c>
      <c r="G198" t="str">
        <f t="shared" si="23"/>
        <v>128.37-32.48i</v>
      </c>
      <c r="H198" t="str">
        <f t="shared" si="24"/>
        <v>0.267871502158005-0.185242140764259i</v>
      </c>
      <c r="I198">
        <f t="shared" si="25"/>
        <v>0.32568357708566087</v>
      </c>
      <c r="J198">
        <f t="shared" si="26"/>
        <v>1.965966617506018</v>
      </c>
    </row>
    <row r="199" spans="1:10">
      <c r="A199">
        <v>147.75</v>
      </c>
      <c r="B199">
        <v>77.58</v>
      </c>
      <c r="C199">
        <v>-33.200000000000003</v>
      </c>
      <c r="D199" t="str">
        <f t="shared" si="21"/>
        <v>77.58-33.2i</v>
      </c>
      <c r="E199" t="str">
        <f t="shared" si="27"/>
        <v>50</v>
      </c>
      <c r="F199" t="str">
        <f t="shared" si="22"/>
        <v>27.58-33.2i</v>
      </c>
      <c r="G199" t="str">
        <f t="shared" si="23"/>
        <v>127.58-33.2i</v>
      </c>
      <c r="H199" t="str">
        <f t="shared" si="24"/>
        <v>0.265891244969963-0.191036296182766i</v>
      </c>
      <c r="I199">
        <f t="shared" si="25"/>
        <v>0.32740345235031715</v>
      </c>
      <c r="J199">
        <f t="shared" si="26"/>
        <v>1.9735507965195291</v>
      </c>
    </row>
    <row r="200" spans="1:10">
      <c r="A200">
        <v>148.5</v>
      </c>
      <c r="B200">
        <v>76.709999999999994</v>
      </c>
      <c r="C200">
        <v>-33.880000000000003</v>
      </c>
      <c r="D200" t="str">
        <f t="shared" si="21"/>
        <v>76.71-33.88i</v>
      </c>
      <c r="E200" t="str">
        <f t="shared" si="27"/>
        <v>50</v>
      </c>
      <c r="F200" t="str">
        <f t="shared" si="22"/>
        <v>26.71-33.88i</v>
      </c>
      <c r="G200" t="str">
        <f t="shared" si="23"/>
        <v>126.71-33.88i</v>
      </c>
      <c r="H200" t="str">
        <f t="shared" si="24"/>
        <v>0.263454346797908-0.196939205512484i</v>
      </c>
      <c r="I200">
        <f t="shared" si="25"/>
        <v>0.32892741374747225</v>
      </c>
      <c r="J200">
        <f t="shared" si="26"/>
        <v>1.9803035334353394</v>
      </c>
    </row>
    <row r="201" spans="1:10">
      <c r="A201">
        <v>149.25</v>
      </c>
      <c r="B201">
        <v>75.84</v>
      </c>
      <c r="C201">
        <v>-34.53</v>
      </c>
      <c r="D201" t="str">
        <f t="shared" si="21"/>
        <v>75.84-34.53i</v>
      </c>
      <c r="E201" t="str">
        <f t="shared" si="27"/>
        <v>50</v>
      </c>
      <c r="F201" t="str">
        <f t="shared" si="22"/>
        <v>25.84-34.53i</v>
      </c>
      <c r="G201" t="str">
        <f t="shared" si="23"/>
        <v>125.84-34.53i</v>
      </c>
      <c r="H201" t="str">
        <f t="shared" si="24"/>
        <v>0.260983062247407-0.20278333487442i</v>
      </c>
      <c r="I201">
        <f t="shared" si="25"/>
        <v>0.33050452293852972</v>
      </c>
      <c r="J201">
        <f t="shared" si="26"/>
        <v>1.9873241396317429</v>
      </c>
    </row>
    <row r="202" spans="1:10">
      <c r="A202">
        <v>150</v>
      </c>
      <c r="B202">
        <v>75.11</v>
      </c>
      <c r="C202">
        <v>-34.99</v>
      </c>
      <c r="D202" t="str">
        <f t="shared" si="21"/>
        <v>75.11-34.99i</v>
      </c>
      <c r="E202" t="str">
        <f t="shared" si="27"/>
        <v>50</v>
      </c>
      <c r="F202" t="str">
        <f t="shared" si="22"/>
        <v>25.11-34.99i</v>
      </c>
      <c r="G202" t="str">
        <f t="shared" si="23"/>
        <v>125.11-34.99i</v>
      </c>
      <c r="H202" t="str">
        <f t="shared" si="24"/>
        <v>0.25868701673412-0.207325883498307i</v>
      </c>
      <c r="I202">
        <f t="shared" si="25"/>
        <v>0.3315162056297587</v>
      </c>
      <c r="J202">
        <f t="shared" si="26"/>
        <v>1.9918451529317034</v>
      </c>
    </row>
  </sheetData>
  <phoneticPr fontId="18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A5922-21F7-46B8-88BB-6B893EE5876D}">
  <dimension ref="A1:J202"/>
  <sheetViews>
    <sheetView workbookViewId="0">
      <selection activeCell="C1" activeCellId="1" sqref="A1:A1048576 C1:C1048576"/>
    </sheetView>
  </sheetViews>
  <sheetFormatPr defaultRowHeight="18.75"/>
  <cols>
    <col min="5" max="5" width="3.625" bestFit="1" customWidth="1"/>
    <col min="6" max="6" width="12.375" customWidth="1"/>
    <col min="8" max="8" width="22.625" customWidth="1"/>
    <col min="9" max="9" width="4.875" bestFit="1" customWidth="1"/>
    <col min="10" max="10" width="15.875" bestFit="1" customWidth="1"/>
  </cols>
  <sheetData>
    <row r="1" spans="1:10">
      <c r="A1" t="s">
        <v>0</v>
      </c>
      <c r="B1" t="s">
        <v>1</v>
      </c>
      <c r="C1" t="s">
        <v>162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122</v>
      </c>
    </row>
    <row r="2" spans="1:10">
      <c r="A2">
        <v>0</v>
      </c>
    </row>
    <row r="3" spans="1:10">
      <c r="A3">
        <v>0.75</v>
      </c>
      <c r="B3">
        <v>50.08</v>
      </c>
      <c r="C3">
        <v>2.75</v>
      </c>
      <c r="D3" t="str">
        <f t="shared" ref="D3:D66" si="0">COMPLEX(B3,C3)</f>
        <v>50.08+2.75i</v>
      </c>
      <c r="E3" t="str">
        <f>COMPLEX(50,0)</f>
        <v>50</v>
      </c>
      <c r="F3" t="str">
        <f t="shared" ref="F3:F66" si="1">IMSUB(D3,E3)</f>
        <v>0.0799999999999983+2.75i</v>
      </c>
      <c r="G3" t="str">
        <f t="shared" ref="G3:G66" si="2">IMSUM(D3,E3)</f>
        <v>100.08+2.75i</v>
      </c>
      <c r="H3" t="str">
        <f t="shared" ref="H3:H66" si="3">IMDIV(F3,G3)</f>
        <v>0.00155322920960815+0.0274353379263947i</v>
      </c>
      <c r="I3">
        <f t="shared" ref="I3:I66" si="4">IMABS(H3)</f>
        <v>2.7479270152481333E-2</v>
      </c>
      <c r="J3">
        <f t="shared" ref="J3:J66" si="5">(1+I3)/(1-I3)</f>
        <v>1.0565114332458287</v>
      </c>
    </row>
    <row r="4" spans="1:10">
      <c r="A4">
        <v>1.5</v>
      </c>
      <c r="B4">
        <v>50.08</v>
      </c>
      <c r="C4">
        <v>1.29</v>
      </c>
      <c r="D4" t="str">
        <f t="shared" si="0"/>
        <v>50.08+1.29i</v>
      </c>
      <c r="E4" t="str">
        <f t="shared" ref="E4:E67" si="6">COMPLEX(50,0)</f>
        <v>50</v>
      </c>
      <c r="F4" t="str">
        <f t="shared" si="1"/>
        <v>0.0799999999999983+1.29i</v>
      </c>
      <c r="G4" t="str">
        <f t="shared" si="2"/>
        <v>100.08+1.29i</v>
      </c>
      <c r="H4" t="str">
        <f t="shared" si="3"/>
        <v>0.000965344188551603+0.0128772452637567i</v>
      </c>
      <c r="I4">
        <f t="shared" si="4"/>
        <v>1.2913378139949078E-2</v>
      </c>
      <c r="J4">
        <f t="shared" si="5"/>
        <v>1.0261646300415161</v>
      </c>
    </row>
    <row r="5" spans="1:10">
      <c r="A5">
        <v>2.25</v>
      </c>
      <c r="B5">
        <v>49.93</v>
      </c>
      <c r="C5">
        <v>0.88</v>
      </c>
      <c r="D5" t="str">
        <f t="shared" si="0"/>
        <v>49.93+0.88i</v>
      </c>
      <c r="E5" t="str">
        <f t="shared" si="6"/>
        <v>50</v>
      </c>
      <c r="F5" t="str">
        <f t="shared" si="1"/>
        <v>-0.0700000000000003+0.88i</v>
      </c>
      <c r="G5" t="str">
        <f t="shared" si="2"/>
        <v>99.93+0.88i</v>
      </c>
      <c r="H5" t="str">
        <f t="shared" si="3"/>
        <v>-0.00062289350882121+0.00881164961760995i</v>
      </c>
      <c r="I5">
        <f t="shared" si="4"/>
        <v>8.8336382825457138E-3</v>
      </c>
      <c r="J5">
        <f t="shared" si="5"/>
        <v>1.0178247338161057</v>
      </c>
    </row>
    <row r="6" spans="1:10">
      <c r="A6">
        <v>3</v>
      </c>
      <c r="B6">
        <v>49.93</v>
      </c>
      <c r="C6">
        <v>0.75</v>
      </c>
      <c r="D6" t="str">
        <f t="shared" si="0"/>
        <v>49.93+0.75i</v>
      </c>
      <c r="E6" t="str">
        <f t="shared" si="6"/>
        <v>50</v>
      </c>
      <c r="F6" t="str">
        <f t="shared" si="1"/>
        <v>-0.0700000000000003+0.75i</v>
      </c>
      <c r="G6" t="str">
        <f t="shared" si="2"/>
        <v>99.93+0.75i</v>
      </c>
      <c r="H6" t="str">
        <f t="shared" si="3"/>
        <v>-0.000644125227653301+0.00751008800080796i</v>
      </c>
      <c r="I6">
        <f t="shared" si="4"/>
        <v>7.5376600539410841E-3</v>
      </c>
      <c r="J6">
        <f t="shared" si="5"/>
        <v>1.0151898157754797</v>
      </c>
    </row>
    <row r="7" spans="1:10">
      <c r="A7">
        <v>3.75</v>
      </c>
      <c r="B7">
        <v>49.95</v>
      </c>
      <c r="C7">
        <v>0.74</v>
      </c>
      <c r="D7" t="str">
        <f t="shared" si="0"/>
        <v>49.95+0.74i</v>
      </c>
      <c r="E7" t="str">
        <f t="shared" si="6"/>
        <v>50</v>
      </c>
      <c r="F7" t="str">
        <f t="shared" si="1"/>
        <v>-0.0499999999999972+0.74i</v>
      </c>
      <c r="G7" t="str">
        <f t="shared" si="2"/>
        <v>99.95+0.74i</v>
      </c>
      <c r="H7" t="str">
        <f t="shared" si="3"/>
        <v>-0.000445410908854731+0.00740699954049577i</v>
      </c>
      <c r="I7">
        <f t="shared" si="4"/>
        <v>7.420379577260946E-3</v>
      </c>
      <c r="J7">
        <f t="shared" si="5"/>
        <v>1.0149517064920204</v>
      </c>
    </row>
    <row r="8" spans="1:10">
      <c r="A8">
        <v>4.5</v>
      </c>
      <c r="B8">
        <v>49.99</v>
      </c>
      <c r="C8">
        <v>0.69</v>
      </c>
      <c r="D8" t="str">
        <f t="shared" si="0"/>
        <v>49.99+0.69i</v>
      </c>
      <c r="E8" t="str">
        <f t="shared" si="6"/>
        <v>50</v>
      </c>
      <c r="F8" t="str">
        <f t="shared" si="1"/>
        <v>-0.00999999999999801+0.69i</v>
      </c>
      <c r="G8" t="str">
        <f t="shared" si="2"/>
        <v>99.99+0.69i</v>
      </c>
      <c r="H8" t="str">
        <f t="shared" si="3"/>
        <v>-0.0000523879828808115+0.0069010515822401i</v>
      </c>
      <c r="I8">
        <f t="shared" si="4"/>
        <v>6.9012504259365129E-3</v>
      </c>
      <c r="J8">
        <f t="shared" si="5"/>
        <v>1.0138984173102552</v>
      </c>
    </row>
    <row r="9" spans="1:10">
      <c r="A9">
        <v>5.25</v>
      </c>
      <c r="B9">
        <v>49.97</v>
      </c>
      <c r="C9">
        <v>0.68</v>
      </c>
      <c r="D9" t="str">
        <f t="shared" si="0"/>
        <v>49.97+0.68i</v>
      </c>
      <c r="E9" t="str">
        <f t="shared" si="6"/>
        <v>50</v>
      </c>
      <c r="F9" t="str">
        <f t="shared" si="1"/>
        <v>-0.0300000000000011+0.68i</v>
      </c>
      <c r="G9" t="str">
        <f t="shared" si="2"/>
        <v>99.97+0.68i</v>
      </c>
      <c r="H9" t="str">
        <f t="shared" si="3"/>
        <v>-0.000253810527274647+0.00680376704169798i</v>
      </c>
      <c r="I9">
        <f t="shared" si="4"/>
        <v>6.8084995220276771E-3</v>
      </c>
      <c r="J9">
        <f t="shared" si="5"/>
        <v>1.0137103459277512</v>
      </c>
    </row>
    <row r="10" spans="1:10">
      <c r="A10">
        <v>6</v>
      </c>
      <c r="B10">
        <v>49.99</v>
      </c>
      <c r="C10">
        <v>0.59</v>
      </c>
      <c r="D10" t="str">
        <f t="shared" si="0"/>
        <v>49.99+0.59i</v>
      </c>
      <c r="E10" t="str">
        <f t="shared" si="6"/>
        <v>50</v>
      </c>
      <c r="F10" t="str">
        <f t="shared" si="1"/>
        <v>-0.00999999999999801+0.59i</v>
      </c>
      <c r="G10" t="str">
        <f t="shared" si="2"/>
        <v>99.99+0.59i</v>
      </c>
      <c r="H10" t="str">
        <f t="shared" si="3"/>
        <v>-0.0000651907682110732+0.00590097472300475i</v>
      </c>
      <c r="I10">
        <f t="shared" si="4"/>
        <v>5.9013348081430632E-3</v>
      </c>
      <c r="J10">
        <f t="shared" si="5"/>
        <v>1.0118727345982386</v>
      </c>
    </row>
    <row r="11" spans="1:10">
      <c r="A11">
        <v>6.75</v>
      </c>
      <c r="B11">
        <v>49.95</v>
      </c>
      <c r="C11">
        <v>0.67</v>
      </c>
      <c r="D11" t="str">
        <f t="shared" si="0"/>
        <v>49.95+0.67i</v>
      </c>
      <c r="E11" t="str">
        <f t="shared" si="6"/>
        <v>50</v>
      </c>
      <c r="F11" t="str">
        <f t="shared" si="1"/>
        <v>-0.0499999999999972+0.67i</v>
      </c>
      <c r="G11" t="str">
        <f t="shared" si="2"/>
        <v>99.95+0.67i</v>
      </c>
      <c r="H11" t="str">
        <f t="shared" si="3"/>
        <v>-0.000455294742738023+0.00670640367661465i</v>
      </c>
      <c r="I11">
        <f t="shared" si="4"/>
        <v>6.7218407877958084E-3</v>
      </c>
      <c r="J11">
        <f t="shared" si="5"/>
        <v>1.0135346594012036</v>
      </c>
    </row>
    <row r="12" spans="1:10">
      <c r="A12">
        <v>7.5</v>
      </c>
      <c r="B12">
        <v>49.99</v>
      </c>
      <c r="C12">
        <v>0.68</v>
      </c>
      <c r="D12" t="str">
        <f t="shared" si="0"/>
        <v>49.99+0.68i</v>
      </c>
      <c r="E12" t="str">
        <f t="shared" si="6"/>
        <v>50</v>
      </c>
      <c r="F12" t="str">
        <f t="shared" si="1"/>
        <v>-0.00999999999999801+0.68i</v>
      </c>
      <c r="G12" t="str">
        <f t="shared" si="2"/>
        <v>99.99+0.68i</v>
      </c>
      <c r="H12" t="str">
        <f t="shared" si="3"/>
        <v>-0.0000537582653332751+0.00680104566077034i</v>
      </c>
      <c r="I12">
        <f t="shared" si="4"/>
        <v>6.8012581211842494E-3</v>
      </c>
      <c r="J12">
        <f t="shared" si="5"/>
        <v>1.0136956639882939</v>
      </c>
    </row>
    <row r="13" spans="1:10">
      <c r="A13">
        <v>8.25</v>
      </c>
      <c r="B13">
        <v>49.98</v>
      </c>
      <c r="C13">
        <v>0.67</v>
      </c>
      <c r="D13" t="str">
        <f t="shared" si="0"/>
        <v>49.98+0.67i</v>
      </c>
      <c r="E13" t="str">
        <f t="shared" si="6"/>
        <v>50</v>
      </c>
      <c r="F13" t="str">
        <f t="shared" si="1"/>
        <v>-0.0200000000000031+0.67i</v>
      </c>
      <c r="G13" t="str">
        <f t="shared" si="2"/>
        <v>99.98+0.67i</v>
      </c>
      <c r="H13" t="str">
        <f t="shared" si="3"/>
        <v>-0.00015512508026228+0.00670237981400056i</v>
      </c>
      <c r="I13">
        <f t="shared" si="4"/>
        <v>6.7041747412823717E-3</v>
      </c>
      <c r="J13">
        <f t="shared" si="5"/>
        <v>1.0134988481191616</v>
      </c>
    </row>
    <row r="14" spans="1:10">
      <c r="A14">
        <v>9</v>
      </c>
      <c r="B14">
        <v>49.94</v>
      </c>
      <c r="C14">
        <v>0.7</v>
      </c>
      <c r="D14" t="str">
        <f t="shared" si="0"/>
        <v>49.94+0.7i</v>
      </c>
      <c r="E14" t="str">
        <f t="shared" si="6"/>
        <v>50</v>
      </c>
      <c r="F14" t="str">
        <f t="shared" si="1"/>
        <v>-0.0600000000000023+0.7i</v>
      </c>
      <c r="G14" t="str">
        <f t="shared" si="2"/>
        <v>99.94+0.7i</v>
      </c>
      <c r="H14" t="str">
        <f t="shared" si="3"/>
        <v>-0.000551274318281611+0.00700806375848306i</v>
      </c>
      <c r="I14">
        <f t="shared" si="4"/>
        <v>7.0297127264889406E-3</v>
      </c>
      <c r="J14">
        <f t="shared" si="5"/>
        <v>1.0141589588663142</v>
      </c>
    </row>
    <row r="15" spans="1:10">
      <c r="A15">
        <v>9.75</v>
      </c>
      <c r="B15">
        <v>49.99</v>
      </c>
      <c r="C15">
        <v>0.72</v>
      </c>
      <c r="D15" t="str">
        <f t="shared" si="0"/>
        <v>49.99+0.72i</v>
      </c>
      <c r="E15" t="str">
        <f t="shared" si="6"/>
        <v>50</v>
      </c>
      <c r="F15" t="str">
        <f t="shared" si="1"/>
        <v>-0.00999999999999801+0.72i</v>
      </c>
      <c r="G15" t="str">
        <f t="shared" si="2"/>
        <v>99.99+0.72i</v>
      </c>
      <c r="H15" t="str">
        <f t="shared" si="3"/>
        <v>-0.0000481571344794532+0.00720106683805206i</v>
      </c>
      <c r="I15">
        <f t="shared" si="4"/>
        <v>7.2012278616701442E-3</v>
      </c>
      <c r="J15">
        <f t="shared" si="5"/>
        <v>1.0145069233842017</v>
      </c>
    </row>
    <row r="16" spans="1:10">
      <c r="A16">
        <v>10.5</v>
      </c>
      <c r="B16">
        <v>49.99</v>
      </c>
      <c r="C16">
        <v>0.72</v>
      </c>
      <c r="D16" t="str">
        <f t="shared" si="0"/>
        <v>49.99+0.72i</v>
      </c>
      <c r="E16" t="str">
        <f t="shared" si="6"/>
        <v>50</v>
      </c>
      <c r="F16" t="str">
        <f t="shared" si="1"/>
        <v>-0.00999999999999801+0.72i</v>
      </c>
      <c r="G16" t="str">
        <f t="shared" si="2"/>
        <v>99.99+0.72i</v>
      </c>
      <c r="H16" t="str">
        <f t="shared" si="3"/>
        <v>-0.0000481571344794532+0.00720106683805206i</v>
      </c>
      <c r="I16">
        <f t="shared" si="4"/>
        <v>7.2012278616701442E-3</v>
      </c>
      <c r="J16">
        <f t="shared" si="5"/>
        <v>1.0145069233842017</v>
      </c>
    </row>
    <row r="17" spans="1:10">
      <c r="A17">
        <v>11.25</v>
      </c>
      <c r="B17">
        <v>49.96</v>
      </c>
      <c r="C17">
        <v>0.73</v>
      </c>
      <c r="D17" t="str">
        <f t="shared" si="0"/>
        <v>49.96+0.73i</v>
      </c>
      <c r="E17" t="str">
        <f t="shared" si="6"/>
        <v>50</v>
      </c>
      <c r="F17" t="str">
        <f t="shared" si="1"/>
        <v>-0.0399999999999991+0.73i</v>
      </c>
      <c r="G17" t="str">
        <f t="shared" si="2"/>
        <v>99.96+0.73i</v>
      </c>
      <c r="H17" t="str">
        <f t="shared" si="3"/>
        <v>-0.000346808910191895+0.00730545388659904i</v>
      </c>
      <c r="I17">
        <f t="shared" si="4"/>
        <v>7.3136812146424252E-3</v>
      </c>
      <c r="J17">
        <f t="shared" si="5"/>
        <v>1.0147351304762442</v>
      </c>
    </row>
    <row r="18" spans="1:10">
      <c r="A18">
        <v>12</v>
      </c>
      <c r="B18">
        <v>50</v>
      </c>
      <c r="C18">
        <v>0.8</v>
      </c>
      <c r="D18" t="str">
        <f t="shared" si="0"/>
        <v>50+0.8i</v>
      </c>
      <c r="E18" t="str">
        <f t="shared" si="6"/>
        <v>50</v>
      </c>
      <c r="F18" t="str">
        <f t="shared" si="1"/>
        <v>0.8i</v>
      </c>
      <c r="G18" t="str">
        <f t="shared" si="2"/>
        <v>100+0.8i</v>
      </c>
      <c r="H18" t="str">
        <f t="shared" si="3"/>
        <v>0.0000639959042621272+0.0079994880327659i</v>
      </c>
      <c r="I18">
        <f t="shared" si="4"/>
        <v>7.9997440122873426E-3</v>
      </c>
      <c r="J18">
        <f t="shared" si="5"/>
        <v>1.0161285119918082</v>
      </c>
    </row>
    <row r="19" spans="1:10">
      <c r="A19">
        <v>12.75</v>
      </c>
      <c r="B19">
        <v>50.02</v>
      </c>
      <c r="C19">
        <v>0.86</v>
      </c>
      <c r="D19" t="str">
        <f t="shared" si="0"/>
        <v>50.02+0.86i</v>
      </c>
      <c r="E19" t="str">
        <f t="shared" si="6"/>
        <v>50</v>
      </c>
      <c r="F19" t="str">
        <f t="shared" si="1"/>
        <v>0.0200000000000031+0.86i</v>
      </c>
      <c r="G19" t="str">
        <f t="shared" si="2"/>
        <v>100.02+0.86i</v>
      </c>
      <c r="H19" t="str">
        <f t="shared" si="3"/>
        <v>0.000273870185532089+0.00859592553129817i</v>
      </c>
      <c r="I19">
        <f t="shared" si="4"/>
        <v>8.600287240444187E-3</v>
      </c>
      <c r="J19">
        <f t="shared" si="5"/>
        <v>1.017349787638137</v>
      </c>
    </row>
    <row r="20" spans="1:10">
      <c r="A20">
        <v>13.5</v>
      </c>
      <c r="B20">
        <v>50</v>
      </c>
      <c r="C20">
        <v>0.83</v>
      </c>
      <c r="D20" t="str">
        <f t="shared" si="0"/>
        <v>50+0.83i</v>
      </c>
      <c r="E20" t="str">
        <f t="shared" si="6"/>
        <v>50</v>
      </c>
      <c r="F20" t="str">
        <f t="shared" si="1"/>
        <v>0.83i</v>
      </c>
      <c r="G20" t="str">
        <f t="shared" si="2"/>
        <v>100+0.83i</v>
      </c>
      <c r="H20" t="str">
        <f t="shared" si="3"/>
        <v>0.0000688852544948179+0.00829942825238769i</v>
      </c>
      <c r="I20">
        <f t="shared" si="4"/>
        <v>8.2997141212705523E-3</v>
      </c>
      <c r="J20">
        <f t="shared" si="5"/>
        <v>1.0167383517771527</v>
      </c>
    </row>
    <row r="21" spans="1:10">
      <c r="A21">
        <v>14.25</v>
      </c>
      <c r="B21">
        <v>49.93</v>
      </c>
      <c r="C21">
        <v>0.85</v>
      </c>
      <c r="D21" t="str">
        <f t="shared" si="0"/>
        <v>49.93+0.85i</v>
      </c>
      <c r="E21" t="str">
        <f t="shared" si="6"/>
        <v>50</v>
      </c>
      <c r="F21" t="str">
        <f t="shared" si="1"/>
        <v>-0.0700000000000003+0.85i</v>
      </c>
      <c r="G21" t="str">
        <f t="shared" si="2"/>
        <v>99.93+0.85i</v>
      </c>
      <c r="H21" t="str">
        <f t="shared" si="3"/>
        <v>-0.000628093643569367+0.0085112967036629i</v>
      </c>
      <c r="I21">
        <f t="shared" si="4"/>
        <v>8.5344404153333449E-3</v>
      </c>
      <c r="J21">
        <f t="shared" si="5"/>
        <v>1.0172158081192624</v>
      </c>
    </row>
    <row r="22" spans="1:10">
      <c r="A22">
        <v>15</v>
      </c>
      <c r="B22">
        <v>49.98</v>
      </c>
      <c r="C22">
        <v>0.89</v>
      </c>
      <c r="D22" t="str">
        <f t="shared" si="0"/>
        <v>49.98+0.89i</v>
      </c>
      <c r="E22" t="str">
        <f t="shared" si="6"/>
        <v>50</v>
      </c>
      <c r="F22" t="str">
        <f t="shared" si="1"/>
        <v>-0.0200000000000031+0.89i</v>
      </c>
      <c r="G22" t="str">
        <f t="shared" si="2"/>
        <v>99.98+0.89i</v>
      </c>
      <c r="H22" t="str">
        <f t="shared" si="3"/>
        <v>-0.000120788742989345+0.00890285559093079i</v>
      </c>
      <c r="I22">
        <f t="shared" si="4"/>
        <v>8.9036749487725886E-3</v>
      </c>
      <c r="J22">
        <f t="shared" si="5"/>
        <v>1.0179673251201136</v>
      </c>
    </row>
    <row r="23" spans="1:10">
      <c r="A23">
        <v>15.75</v>
      </c>
      <c r="B23">
        <v>49.93</v>
      </c>
      <c r="C23">
        <v>0.94</v>
      </c>
      <c r="D23" t="str">
        <f t="shared" si="0"/>
        <v>49.93+0.94i</v>
      </c>
      <c r="E23" t="str">
        <f t="shared" si="6"/>
        <v>50</v>
      </c>
      <c r="F23" t="str">
        <f t="shared" si="1"/>
        <v>-0.0700000000000003+0.94i</v>
      </c>
      <c r="G23" t="str">
        <f t="shared" si="2"/>
        <v>99.93+0.94i</v>
      </c>
      <c r="H23" t="str">
        <f t="shared" si="3"/>
        <v>-0.000611952361338572+0.0094123409908902i</v>
      </c>
      <c r="I23">
        <f t="shared" si="4"/>
        <v>9.4322133468947647E-3</v>
      </c>
      <c r="J23">
        <f t="shared" si="5"/>
        <v>1.0190440542767174</v>
      </c>
    </row>
    <row r="24" spans="1:10">
      <c r="A24">
        <v>16.5</v>
      </c>
      <c r="B24">
        <v>49.92</v>
      </c>
      <c r="C24">
        <v>0.99</v>
      </c>
      <c r="D24" t="str">
        <f t="shared" si="0"/>
        <v>49.92+0.99i</v>
      </c>
      <c r="E24" t="str">
        <f t="shared" si="6"/>
        <v>50</v>
      </c>
      <c r="F24" t="str">
        <f t="shared" si="1"/>
        <v>-0.0799999999999983+0.99i</v>
      </c>
      <c r="G24" t="str">
        <f t="shared" si="2"/>
        <v>99.92+0.99i</v>
      </c>
      <c r="H24" t="str">
        <f t="shared" si="3"/>
        <v>-0.00070240455507875+0.00991488571366621i</v>
      </c>
      <c r="I24">
        <f t="shared" si="4"/>
        <v>9.9397349498896431E-3</v>
      </c>
      <c r="J24">
        <f t="shared" si="5"/>
        <v>1.0200790503381862</v>
      </c>
    </row>
    <row r="25" spans="1:10">
      <c r="A25">
        <v>17.25</v>
      </c>
      <c r="B25">
        <v>49.92</v>
      </c>
      <c r="C25">
        <v>1.05</v>
      </c>
      <c r="D25" t="str">
        <f t="shared" si="0"/>
        <v>49.92+1.05i</v>
      </c>
      <c r="E25" t="str">
        <f t="shared" si="6"/>
        <v>50</v>
      </c>
      <c r="F25" t="str">
        <f t="shared" si="1"/>
        <v>-0.0799999999999983+1.05i</v>
      </c>
      <c r="G25" t="str">
        <f t="shared" si="2"/>
        <v>99.92+1.05i</v>
      </c>
      <c r="H25" t="str">
        <f t="shared" si="3"/>
        <v>-0.000690137690936934+0.0105156589729332i</v>
      </c>
      <c r="I25">
        <f t="shared" si="4"/>
        <v>1.0538281343154694E-2</v>
      </c>
      <c r="J25">
        <f t="shared" si="5"/>
        <v>1.0213010390284931</v>
      </c>
    </row>
    <row r="26" spans="1:10">
      <c r="A26">
        <v>18</v>
      </c>
      <c r="B26">
        <v>49.89</v>
      </c>
      <c r="C26">
        <v>1.02</v>
      </c>
      <c r="D26" t="str">
        <f t="shared" si="0"/>
        <v>49.89+1.02i</v>
      </c>
      <c r="E26" t="str">
        <f t="shared" si="6"/>
        <v>50</v>
      </c>
      <c r="F26" t="str">
        <f t="shared" si="1"/>
        <v>-0.109999999999999+1.02i</v>
      </c>
      <c r="G26" t="str">
        <f t="shared" si="2"/>
        <v>99.89+1.02i</v>
      </c>
      <c r="H26" t="str">
        <f t="shared" si="3"/>
        <v>-0.000996838126665823+0.0102214113013234i</v>
      </c>
      <c r="I26">
        <f t="shared" si="4"/>
        <v>1.0269904344325526E-2</v>
      </c>
      <c r="J26">
        <f t="shared" si="5"/>
        <v>1.0207529393910608</v>
      </c>
    </row>
    <row r="27" spans="1:10">
      <c r="A27">
        <v>18.75</v>
      </c>
      <c r="B27">
        <v>49.93</v>
      </c>
      <c r="C27">
        <v>1.1499999999999999</v>
      </c>
      <c r="D27" t="str">
        <f t="shared" si="0"/>
        <v>49.93+1.15i</v>
      </c>
      <c r="E27" t="str">
        <f t="shared" si="6"/>
        <v>50</v>
      </c>
      <c r="F27" t="str">
        <f t="shared" si="1"/>
        <v>-0.0700000000000003+1.15i</v>
      </c>
      <c r="G27" t="str">
        <f t="shared" si="2"/>
        <v>99.93+1.15i</v>
      </c>
      <c r="H27" t="str">
        <f t="shared" si="3"/>
        <v>-0.000567979778053539+0.0115145919818349i</v>
      </c>
      <c r="I27">
        <f t="shared" si="4"/>
        <v>1.1528591827990714E-2</v>
      </c>
      <c r="J27">
        <f t="shared" si="5"/>
        <v>1.0233261007504724</v>
      </c>
    </row>
    <row r="28" spans="1:10">
      <c r="A28">
        <v>19.5</v>
      </c>
      <c r="B28">
        <v>49.87</v>
      </c>
      <c r="C28">
        <v>1.19</v>
      </c>
      <c r="D28" t="str">
        <f t="shared" si="0"/>
        <v>49.87+1.19i</v>
      </c>
      <c r="E28" t="str">
        <f t="shared" si="6"/>
        <v>50</v>
      </c>
      <c r="F28" t="str">
        <f t="shared" si="1"/>
        <v>-0.130000000000003+1.19i</v>
      </c>
      <c r="G28" t="str">
        <f t="shared" si="2"/>
        <v>99.87+1.19i</v>
      </c>
      <c r="H28" t="str">
        <f t="shared" si="3"/>
        <v>-0.00115954866320092+0.0119293067278383i</v>
      </c>
      <c r="I28">
        <f t="shared" si="4"/>
        <v>1.1985529279476112E-2</v>
      </c>
      <c r="J28">
        <f t="shared" si="5"/>
        <v>1.0242618496685287</v>
      </c>
    </row>
    <row r="29" spans="1:10">
      <c r="A29">
        <v>20.25</v>
      </c>
      <c r="B29">
        <v>49.86</v>
      </c>
      <c r="C29">
        <v>1.22</v>
      </c>
      <c r="D29" t="str">
        <f t="shared" si="0"/>
        <v>49.86+1.22i</v>
      </c>
      <c r="E29" t="str">
        <f t="shared" si="6"/>
        <v>50</v>
      </c>
      <c r="F29" t="str">
        <f t="shared" si="1"/>
        <v>-0.140000000000001+1.22i</v>
      </c>
      <c r="G29" t="str">
        <f t="shared" si="2"/>
        <v>99.86+1.22i</v>
      </c>
      <c r="H29" t="str">
        <f t="shared" si="3"/>
        <v>-0.00125251817113899+0.0122324060902142i</v>
      </c>
      <c r="I29">
        <f t="shared" si="4"/>
        <v>1.2296363711477585E-2</v>
      </c>
      <c r="J29">
        <f t="shared" si="5"/>
        <v>1.0248988932706242</v>
      </c>
    </row>
    <row r="30" spans="1:10">
      <c r="A30">
        <v>21</v>
      </c>
      <c r="B30">
        <v>49.86</v>
      </c>
      <c r="C30">
        <v>1.26</v>
      </c>
      <c r="D30" t="str">
        <f t="shared" si="0"/>
        <v>49.86+1.26i</v>
      </c>
      <c r="E30" t="str">
        <f t="shared" si="6"/>
        <v>50</v>
      </c>
      <c r="F30" t="str">
        <f t="shared" si="1"/>
        <v>-0.140000000000001+1.26i</v>
      </c>
      <c r="G30" t="str">
        <f t="shared" si="2"/>
        <v>99.86+1.26i</v>
      </c>
      <c r="H30" t="str">
        <f t="shared" si="3"/>
        <v>-0.00124255946233777+0.0126333429293265i</v>
      </c>
      <c r="I30">
        <f t="shared" si="4"/>
        <v>1.2694302170163157E-2</v>
      </c>
      <c r="J30">
        <f t="shared" si="5"/>
        <v>1.0257150388133403</v>
      </c>
    </row>
    <row r="31" spans="1:10">
      <c r="A31">
        <v>21.75</v>
      </c>
      <c r="B31">
        <v>49.87</v>
      </c>
      <c r="C31">
        <v>1.37</v>
      </c>
      <c r="D31" t="str">
        <f t="shared" si="0"/>
        <v>49.87+1.37i</v>
      </c>
      <c r="E31" t="str">
        <f t="shared" si="6"/>
        <v>50</v>
      </c>
      <c r="F31" t="str">
        <f t="shared" si="1"/>
        <v>-0.130000000000003+1.37i</v>
      </c>
      <c r="G31" t="str">
        <f t="shared" si="2"/>
        <v>99.87+1.37i</v>
      </c>
      <c r="H31" t="str">
        <f t="shared" si="3"/>
        <v>-0.00111330375229138+0.0137331052982942i</v>
      </c>
      <c r="I31">
        <f t="shared" si="4"/>
        <v>1.3778157582888299E-2</v>
      </c>
      <c r="J31">
        <f t="shared" si="5"/>
        <v>1.0279412947276034</v>
      </c>
    </row>
    <row r="32" spans="1:10">
      <c r="A32">
        <v>22.5</v>
      </c>
      <c r="B32">
        <v>49.85</v>
      </c>
      <c r="C32">
        <v>1.37</v>
      </c>
      <c r="D32" t="str">
        <f t="shared" si="0"/>
        <v>49.85+1.37i</v>
      </c>
      <c r="E32" t="str">
        <f t="shared" si="6"/>
        <v>50</v>
      </c>
      <c r="F32" t="str">
        <f t="shared" si="1"/>
        <v>-0.149999999999999+1.37i</v>
      </c>
      <c r="G32" t="str">
        <f t="shared" si="2"/>
        <v>99.85+1.37i</v>
      </c>
      <c r="H32" t="str">
        <f t="shared" si="3"/>
        <v>-0.00131375172116156+0.013738606308042i</v>
      </c>
      <c r="I32">
        <f t="shared" si="4"/>
        <v>1.380127700150339E-2</v>
      </c>
      <c r="J32">
        <f t="shared" si="5"/>
        <v>1.0279888356771365</v>
      </c>
    </row>
    <row r="33" spans="1:10">
      <c r="A33">
        <v>23.25</v>
      </c>
      <c r="B33">
        <v>49.83</v>
      </c>
      <c r="C33">
        <v>1.5</v>
      </c>
      <c r="D33" t="str">
        <f t="shared" si="0"/>
        <v>49.83+1.5i</v>
      </c>
      <c r="E33" t="str">
        <f t="shared" si="6"/>
        <v>50</v>
      </c>
      <c r="F33" t="str">
        <f t="shared" si="1"/>
        <v>-0.170000000000002+1.5i</v>
      </c>
      <c r="G33" t="str">
        <f t="shared" si="2"/>
        <v>99.83+1.5i</v>
      </c>
      <c r="H33" t="str">
        <f t="shared" si="3"/>
        <v>-0.00147679455477517+0.0150477330645313i</v>
      </c>
      <c r="I33">
        <f t="shared" si="4"/>
        <v>1.5120026208257777E-2</v>
      </c>
      <c r="J33">
        <f t="shared" si="5"/>
        <v>1.0307043022715681</v>
      </c>
    </row>
    <row r="34" spans="1:10">
      <c r="A34">
        <v>24</v>
      </c>
      <c r="B34">
        <v>49.84</v>
      </c>
      <c r="C34">
        <v>1.54</v>
      </c>
      <c r="D34" t="str">
        <f t="shared" si="0"/>
        <v>49.84+1.54i</v>
      </c>
      <c r="E34" t="str">
        <f t="shared" si="6"/>
        <v>50</v>
      </c>
      <c r="F34" t="str">
        <f t="shared" si="1"/>
        <v>-0.159999999999997+1.54i</v>
      </c>
      <c r="G34" t="str">
        <f t="shared" si="2"/>
        <v>99.84+1.54i</v>
      </c>
      <c r="H34" t="str">
        <f t="shared" si="3"/>
        <v>-0.00136431876555527+0.0154457236668565i</v>
      </c>
      <c r="I34">
        <f t="shared" si="4"/>
        <v>1.5505861642841304E-2</v>
      </c>
      <c r="J34">
        <f t="shared" si="5"/>
        <v>1.031500160414802</v>
      </c>
    </row>
    <row r="35" spans="1:10">
      <c r="A35">
        <v>24.75</v>
      </c>
      <c r="B35">
        <v>49.76</v>
      </c>
      <c r="C35">
        <v>1.59</v>
      </c>
      <c r="D35" t="str">
        <f t="shared" si="0"/>
        <v>49.76+1.59i</v>
      </c>
      <c r="E35" t="str">
        <f t="shared" si="6"/>
        <v>50</v>
      </c>
      <c r="F35" t="str">
        <f t="shared" si="1"/>
        <v>-0.240000000000002+1.59i</v>
      </c>
      <c r="G35" t="str">
        <f t="shared" si="2"/>
        <v>99.76+1.59i</v>
      </c>
      <c r="H35" t="str">
        <f t="shared" si="3"/>
        <v>-0.00215119952204542+0.0159725381639941i</v>
      </c>
      <c r="I35">
        <f t="shared" si="4"/>
        <v>1.6116750130963021E-2</v>
      </c>
      <c r="J35">
        <f t="shared" si="5"/>
        <v>1.032761509321575</v>
      </c>
    </row>
    <row r="36" spans="1:10">
      <c r="A36">
        <v>25.5</v>
      </c>
      <c r="B36">
        <v>49.75</v>
      </c>
      <c r="C36">
        <v>1.68</v>
      </c>
      <c r="D36" t="str">
        <f t="shared" si="0"/>
        <v>49.75+1.68i</v>
      </c>
      <c r="E36" t="str">
        <f t="shared" si="6"/>
        <v>50</v>
      </c>
      <c r="F36" t="str">
        <f t="shared" si="1"/>
        <v>-0.25+1.68i</v>
      </c>
      <c r="G36" t="str">
        <f t="shared" si="2"/>
        <v>99.75+1.68i</v>
      </c>
      <c r="H36" t="str">
        <f t="shared" si="3"/>
        <v>-0.00222197887569261+0.0168795280652748i</v>
      </c>
      <c r="I36">
        <f t="shared" si="4"/>
        <v>1.70251478064193E-2</v>
      </c>
      <c r="J36">
        <f t="shared" si="5"/>
        <v>1.0346400475422672</v>
      </c>
    </row>
    <row r="37" spans="1:10">
      <c r="A37">
        <v>26.25</v>
      </c>
      <c r="B37">
        <v>49.86</v>
      </c>
      <c r="C37">
        <v>1.87</v>
      </c>
      <c r="D37" t="str">
        <f t="shared" si="0"/>
        <v>49.86+1.87i</v>
      </c>
      <c r="E37" t="str">
        <f t="shared" si="6"/>
        <v>50</v>
      </c>
      <c r="F37" t="str">
        <f t="shared" si="1"/>
        <v>-0.140000000000001+1.87i</v>
      </c>
      <c r="G37" t="str">
        <f t="shared" si="2"/>
        <v>99.86+1.87i</v>
      </c>
      <c r="H37" t="str">
        <f t="shared" si="3"/>
        <v>-0.00105092302739413+0.0187458965157343i</v>
      </c>
      <c r="I37">
        <f t="shared" si="4"/>
        <v>1.8775331565331323E-2</v>
      </c>
      <c r="J37">
        <f t="shared" si="5"/>
        <v>1.0382691796676562</v>
      </c>
    </row>
    <row r="38" spans="1:10">
      <c r="A38">
        <v>27</v>
      </c>
      <c r="B38">
        <v>49.83</v>
      </c>
      <c r="C38">
        <v>1.93</v>
      </c>
      <c r="D38" t="str">
        <f t="shared" si="0"/>
        <v>49.83+1.93i</v>
      </c>
      <c r="E38" t="str">
        <f t="shared" si="6"/>
        <v>50</v>
      </c>
      <c r="F38" t="str">
        <f t="shared" si="1"/>
        <v>-0.170000000000002+1.93i</v>
      </c>
      <c r="G38" t="str">
        <f t="shared" si="2"/>
        <v>99.83+1.93i</v>
      </c>
      <c r="H38" t="str">
        <f t="shared" si="3"/>
        <v>-0.00132863862696391+0.0193585522643498i</v>
      </c>
      <c r="I38">
        <f t="shared" si="4"/>
        <v>1.9404093031436004E-2</v>
      </c>
      <c r="J38">
        <f t="shared" si="5"/>
        <v>1.0395761248717064</v>
      </c>
    </row>
    <row r="39" spans="1:10">
      <c r="A39">
        <v>27.75</v>
      </c>
      <c r="B39">
        <v>49.76</v>
      </c>
      <c r="C39">
        <v>1.9</v>
      </c>
      <c r="D39" t="str">
        <f t="shared" si="0"/>
        <v>49.76+1.9i</v>
      </c>
      <c r="E39" t="str">
        <f t="shared" si="6"/>
        <v>50</v>
      </c>
      <c r="F39" t="str">
        <f t="shared" si="1"/>
        <v>-0.240000000000002+1.9i</v>
      </c>
      <c r="G39" t="str">
        <f t="shared" si="2"/>
        <v>99.76+1.9i</v>
      </c>
      <c r="H39" t="str">
        <f t="shared" si="3"/>
        <v>-0.00204229397936108+0.0190846066415476i</v>
      </c>
      <c r="I39">
        <f t="shared" si="4"/>
        <v>1.9193571198730507E-2</v>
      </c>
      <c r="J39">
        <f t="shared" si="5"/>
        <v>1.0391383470481299</v>
      </c>
    </row>
    <row r="40" spans="1:10">
      <c r="A40">
        <v>28.5</v>
      </c>
      <c r="B40">
        <v>49.88</v>
      </c>
      <c r="C40">
        <v>2.0699999999999998</v>
      </c>
      <c r="D40" t="str">
        <f t="shared" si="0"/>
        <v>49.88+2.07i</v>
      </c>
      <c r="E40" t="str">
        <f t="shared" si="6"/>
        <v>50</v>
      </c>
      <c r="F40" t="str">
        <f t="shared" si="1"/>
        <v>-0.119999999999997+2.07i</v>
      </c>
      <c r="G40" t="str">
        <f t="shared" si="2"/>
        <v>99.88+2.07i</v>
      </c>
      <c r="H40" t="str">
        <f t="shared" si="3"/>
        <v>-0.000771590086481645+0.0207408609479277i</v>
      </c>
      <c r="I40">
        <f t="shared" si="4"/>
        <v>2.075520812044122E-2</v>
      </c>
      <c r="J40">
        <f t="shared" si="5"/>
        <v>1.042390234377665</v>
      </c>
    </row>
    <row r="41" spans="1:10">
      <c r="A41">
        <v>29.25</v>
      </c>
      <c r="B41">
        <v>49.91</v>
      </c>
      <c r="C41">
        <v>2.17</v>
      </c>
      <c r="D41" t="str">
        <f t="shared" si="0"/>
        <v>49.91+2.17i</v>
      </c>
      <c r="E41" t="str">
        <f t="shared" si="6"/>
        <v>50</v>
      </c>
      <c r="F41" t="str">
        <f t="shared" si="1"/>
        <v>-0.0900000000000034+2.17i</v>
      </c>
      <c r="G41" t="str">
        <f t="shared" si="2"/>
        <v>99.91+2.17i</v>
      </c>
      <c r="H41" t="str">
        <f t="shared" si="3"/>
        <v>-0.00042886966757948+0.0217288624479897i</v>
      </c>
      <c r="I41">
        <f t="shared" si="4"/>
        <v>2.1733094406352415E-2</v>
      </c>
      <c r="J41">
        <f t="shared" si="5"/>
        <v>1.0444318299680475</v>
      </c>
    </row>
    <row r="42" spans="1:10">
      <c r="A42">
        <v>30</v>
      </c>
      <c r="B42">
        <v>49.84</v>
      </c>
      <c r="C42">
        <v>2.21</v>
      </c>
      <c r="D42" t="str">
        <f t="shared" si="0"/>
        <v>49.84+2.21i</v>
      </c>
      <c r="E42" t="str">
        <f t="shared" si="6"/>
        <v>50</v>
      </c>
      <c r="F42" t="str">
        <f t="shared" si="1"/>
        <v>-0.159999999999997+2.21i</v>
      </c>
      <c r="G42" t="str">
        <f t="shared" si="2"/>
        <v>99.84+2.21i</v>
      </c>
      <c r="H42" t="str">
        <f t="shared" si="3"/>
        <v>-0.0011120425566472+0.0221600321920091i</v>
      </c>
      <c r="I42">
        <f t="shared" si="4"/>
        <v>2.218791710365518E-2</v>
      </c>
      <c r="J42">
        <f t="shared" si="5"/>
        <v>1.0453827836488441</v>
      </c>
    </row>
    <row r="43" spans="1:10">
      <c r="A43">
        <v>30.75</v>
      </c>
      <c r="B43">
        <v>49.85</v>
      </c>
      <c r="C43">
        <v>2.2599999999999998</v>
      </c>
      <c r="D43" t="str">
        <f t="shared" si="0"/>
        <v>49.85+2.26i</v>
      </c>
      <c r="E43" t="str">
        <f t="shared" si="6"/>
        <v>50</v>
      </c>
      <c r="F43" t="str">
        <f t="shared" si="1"/>
        <v>-0.149999999999999+2.26i</v>
      </c>
      <c r="G43" t="str">
        <f t="shared" si="2"/>
        <v>99.85+2.26i</v>
      </c>
      <c r="H43" t="str">
        <f t="shared" si="3"/>
        <v>-0.000989450754131006+0.0226563461062027i</v>
      </c>
      <c r="I43">
        <f t="shared" si="4"/>
        <v>2.2677941522080362E-2</v>
      </c>
      <c r="J43">
        <f t="shared" si="5"/>
        <v>1.0464083284017942</v>
      </c>
    </row>
    <row r="44" spans="1:10">
      <c r="A44">
        <v>31.5</v>
      </c>
      <c r="B44">
        <v>49.94</v>
      </c>
      <c r="C44">
        <v>2.4500000000000002</v>
      </c>
      <c r="D44" t="str">
        <f t="shared" si="0"/>
        <v>49.94+2.45i</v>
      </c>
      <c r="E44" t="str">
        <f t="shared" si="6"/>
        <v>50</v>
      </c>
      <c r="F44" t="str">
        <f t="shared" si="1"/>
        <v>-0.0600000000000023+2.45i</v>
      </c>
      <c r="G44" t="str">
        <f t="shared" si="2"/>
        <v>99.94+2.45i</v>
      </c>
      <c r="H44" t="str">
        <f t="shared" si="3"/>
        <v>6.10365847162224E-07+0.0245146938623542i</v>
      </c>
      <c r="I44">
        <f t="shared" si="4"/>
        <v>2.4514693869952635E-2</v>
      </c>
      <c r="J44">
        <f t="shared" si="5"/>
        <v>1.0502615338558148</v>
      </c>
    </row>
    <row r="45" spans="1:10">
      <c r="A45">
        <v>32.25</v>
      </c>
      <c r="B45">
        <v>49.92</v>
      </c>
      <c r="C45">
        <v>2.46</v>
      </c>
      <c r="D45" t="str">
        <f t="shared" si="0"/>
        <v>49.92+2.46i</v>
      </c>
      <c r="E45" t="str">
        <f t="shared" si="6"/>
        <v>50</v>
      </c>
      <c r="F45" t="str">
        <f t="shared" si="1"/>
        <v>-0.0799999999999983+2.46i</v>
      </c>
      <c r="G45" t="str">
        <f t="shared" si="2"/>
        <v>99.92+2.46i</v>
      </c>
      <c r="H45" t="str">
        <f t="shared" si="3"/>
        <v>-0.000194393265784826+0.024624481659666i</v>
      </c>
      <c r="I45">
        <f t="shared" si="4"/>
        <v>2.4625248947960095E-2</v>
      </c>
      <c r="J45">
        <f t="shared" si="5"/>
        <v>1.0504939233282373</v>
      </c>
    </row>
    <row r="46" spans="1:10">
      <c r="A46">
        <v>33</v>
      </c>
      <c r="B46">
        <v>49.93</v>
      </c>
      <c r="C46">
        <v>2.58</v>
      </c>
      <c r="D46" t="str">
        <f t="shared" si="0"/>
        <v>49.93+2.58i</v>
      </c>
      <c r="E46" t="str">
        <f t="shared" si="6"/>
        <v>50</v>
      </c>
      <c r="F46" t="str">
        <f t="shared" si="1"/>
        <v>-0.0700000000000003+2.58i</v>
      </c>
      <c r="G46" t="str">
        <f t="shared" si="2"/>
        <v>99.93+2.58i</v>
      </c>
      <c r="H46" t="str">
        <f t="shared" si="3"/>
        <v>-0.0000338948744315019+0.0258189477511862i</v>
      </c>
      <c r="I46">
        <f t="shared" si="4"/>
        <v>2.5818969999614534E-2</v>
      </c>
      <c r="J46">
        <f t="shared" si="5"/>
        <v>1.0530065135832183</v>
      </c>
    </row>
    <row r="47" spans="1:10">
      <c r="A47">
        <v>33.75</v>
      </c>
      <c r="B47">
        <v>49.91</v>
      </c>
      <c r="C47">
        <v>2.69</v>
      </c>
      <c r="D47" t="str">
        <f t="shared" si="0"/>
        <v>49.91+2.69i</v>
      </c>
      <c r="E47" t="str">
        <f t="shared" si="6"/>
        <v>50</v>
      </c>
      <c r="F47" t="str">
        <f t="shared" si="1"/>
        <v>-0.0900000000000034+2.69i</v>
      </c>
      <c r="G47" t="str">
        <f t="shared" si="2"/>
        <v>99.91+2.69i</v>
      </c>
      <c r="H47" t="str">
        <f t="shared" si="3"/>
        <v>-0.00017576905367879+0.0269289642553738i</v>
      </c>
      <c r="I47">
        <f t="shared" si="4"/>
        <v>2.6929537883659108E-2</v>
      </c>
      <c r="J47">
        <f t="shared" si="5"/>
        <v>1.0553496153301989</v>
      </c>
    </row>
    <row r="48" spans="1:10">
      <c r="A48">
        <v>34.5</v>
      </c>
      <c r="B48">
        <v>49.93</v>
      </c>
      <c r="C48">
        <v>2.77</v>
      </c>
      <c r="D48" t="str">
        <f t="shared" si="0"/>
        <v>49.93+2.77i</v>
      </c>
      <c r="E48" t="str">
        <f t="shared" si="6"/>
        <v>50</v>
      </c>
      <c r="F48" t="str">
        <f t="shared" si="1"/>
        <v>-0.0700000000000003+2.77i</v>
      </c>
      <c r="G48" t="str">
        <f t="shared" si="2"/>
        <v>99.93+2.77i</v>
      </c>
      <c r="H48" t="str">
        <f t="shared" si="3"/>
        <v>0.000067822878980546+0.0277175235727532i</v>
      </c>
      <c r="I48">
        <f t="shared" si="4"/>
        <v>2.7717606551595369E-2</v>
      </c>
      <c r="J48">
        <f t="shared" si="5"/>
        <v>1.0570155476194298</v>
      </c>
    </row>
    <row r="49" spans="1:10">
      <c r="A49">
        <v>35.25</v>
      </c>
      <c r="B49">
        <v>49.93</v>
      </c>
      <c r="C49">
        <v>2.86</v>
      </c>
      <c r="D49" t="str">
        <f t="shared" si="0"/>
        <v>49.93+2.86i</v>
      </c>
      <c r="E49" t="str">
        <f t="shared" si="6"/>
        <v>50</v>
      </c>
      <c r="F49" t="str">
        <f t="shared" si="1"/>
        <v>-0.0700000000000003+2.86i</v>
      </c>
      <c r="G49" t="str">
        <f t="shared" si="2"/>
        <v>99.93+2.86i</v>
      </c>
      <c r="H49" t="str">
        <f t="shared" si="3"/>
        <v>0.000118518924680645+0.0286166420081598i</v>
      </c>
      <c r="I49">
        <f t="shared" si="4"/>
        <v>2.8616887436593859E-2</v>
      </c>
      <c r="J49">
        <f t="shared" si="5"/>
        <v>1.058919878401172</v>
      </c>
    </row>
    <row r="50" spans="1:10">
      <c r="A50">
        <v>36</v>
      </c>
      <c r="B50">
        <v>49.91</v>
      </c>
      <c r="C50">
        <v>2.94</v>
      </c>
      <c r="D50" t="str">
        <f t="shared" si="0"/>
        <v>49.91+2.94i</v>
      </c>
      <c r="E50" t="str">
        <f t="shared" si="6"/>
        <v>50</v>
      </c>
      <c r="F50" t="str">
        <f t="shared" si="1"/>
        <v>-0.0900000000000034+2.94i</v>
      </c>
      <c r="G50" t="str">
        <f t="shared" si="2"/>
        <v>99.91+2.94i</v>
      </c>
      <c r="H50" t="str">
        <f t="shared" si="3"/>
        <v>-0.0000348625905956004+0.0294275097189105i</v>
      </c>
      <c r="I50">
        <f t="shared" si="4"/>
        <v>2.9427530369652073E-2</v>
      </c>
      <c r="J50">
        <f t="shared" si="5"/>
        <v>1.0606395324212314</v>
      </c>
    </row>
    <row r="51" spans="1:10">
      <c r="A51">
        <v>36.75</v>
      </c>
      <c r="B51">
        <v>49.77</v>
      </c>
      <c r="C51">
        <v>3.02</v>
      </c>
      <c r="D51" t="str">
        <f t="shared" si="0"/>
        <v>49.77+3.02i</v>
      </c>
      <c r="E51" t="str">
        <f t="shared" si="6"/>
        <v>50</v>
      </c>
      <c r="F51" t="str">
        <f t="shared" si="1"/>
        <v>-0.229999999999997+3.02i</v>
      </c>
      <c r="G51" t="str">
        <f t="shared" si="2"/>
        <v>99.77+3.02i</v>
      </c>
      <c r="H51" t="str">
        <f t="shared" si="3"/>
        <v>-0.00138778073849219+0.0303116277220632i</v>
      </c>
      <c r="I51">
        <f t="shared" si="4"/>
        <v>3.0343380011776548E-2</v>
      </c>
      <c r="J51">
        <f t="shared" si="5"/>
        <v>1.0625858255103646</v>
      </c>
    </row>
    <row r="52" spans="1:10">
      <c r="A52">
        <v>37.5</v>
      </c>
      <c r="B52">
        <v>49.55</v>
      </c>
      <c r="C52">
        <v>3.28</v>
      </c>
      <c r="D52" t="str">
        <f t="shared" si="0"/>
        <v>49.55+3.28i</v>
      </c>
      <c r="E52" t="str">
        <f t="shared" si="6"/>
        <v>50</v>
      </c>
      <c r="F52" t="str">
        <f t="shared" si="1"/>
        <v>-0.450000000000003+3.28i</v>
      </c>
      <c r="G52" t="str">
        <f t="shared" si="2"/>
        <v>99.55+3.28i</v>
      </c>
      <c r="H52" t="str">
        <f t="shared" si="3"/>
        <v>-0.0034310285407939+0.033061313647552i</v>
      </c>
      <c r="I52">
        <f t="shared" si="4"/>
        <v>3.3238869068449819E-2</v>
      </c>
      <c r="J52">
        <f t="shared" si="5"/>
        <v>1.0687633542660564</v>
      </c>
    </row>
    <row r="53" spans="1:10">
      <c r="A53">
        <v>38.25</v>
      </c>
      <c r="B53">
        <v>49.49</v>
      </c>
      <c r="C53">
        <v>3.9</v>
      </c>
      <c r="D53" t="str">
        <f t="shared" si="0"/>
        <v>49.49+3.9i</v>
      </c>
      <c r="E53" t="str">
        <f t="shared" si="6"/>
        <v>50</v>
      </c>
      <c r="F53" t="str">
        <f t="shared" si="1"/>
        <v>-0.509999999999998+3.9i</v>
      </c>
      <c r="G53" t="str">
        <f t="shared" si="2"/>
        <v>99.49+3.9i</v>
      </c>
      <c r="H53" t="str">
        <f t="shared" si="3"/>
        <v>-0.00358400233637662+0.0393404121933045i</v>
      </c>
      <c r="I53">
        <f t="shared" si="4"/>
        <v>3.9503330293612651E-2</v>
      </c>
      <c r="J53">
        <f t="shared" si="5"/>
        <v>1.0822560484372912</v>
      </c>
    </row>
    <row r="54" spans="1:10">
      <c r="A54">
        <v>39</v>
      </c>
      <c r="B54">
        <v>49.99</v>
      </c>
      <c r="C54">
        <v>4.3099999999999996</v>
      </c>
      <c r="D54" t="str">
        <f t="shared" si="0"/>
        <v>49.99+4.31i</v>
      </c>
      <c r="E54" t="str">
        <f t="shared" si="6"/>
        <v>50</v>
      </c>
      <c r="F54" t="str">
        <f t="shared" si="1"/>
        <v>-0.00999999999999801+4.31i</v>
      </c>
      <c r="G54" t="str">
        <f t="shared" si="2"/>
        <v>99.99+4.31i</v>
      </c>
      <c r="H54" t="str">
        <f t="shared" si="3"/>
        <v>0.00175471135536314+0.0430286748080646i</v>
      </c>
      <c r="I54">
        <f t="shared" si="4"/>
        <v>4.3064438550604767E-2</v>
      </c>
      <c r="J54">
        <f t="shared" si="5"/>
        <v>1.0900048870278756</v>
      </c>
    </row>
    <row r="55" spans="1:10">
      <c r="A55">
        <v>39.75</v>
      </c>
      <c r="B55">
        <v>50.36</v>
      </c>
      <c r="C55">
        <v>4.34</v>
      </c>
      <c r="D55" t="str">
        <f t="shared" si="0"/>
        <v>50.36+4.34i</v>
      </c>
      <c r="E55" t="str">
        <f t="shared" si="6"/>
        <v>50</v>
      </c>
      <c r="F55" t="str">
        <f t="shared" si="1"/>
        <v>0.359999999999999+4.34i</v>
      </c>
      <c r="G55" t="str">
        <f t="shared" si="2"/>
        <v>100.36+4.34i</v>
      </c>
      <c r="H55" t="str">
        <f t="shared" si="3"/>
        <v>0.0054469715146773+0.0430087698647499i</v>
      </c>
      <c r="I55">
        <f t="shared" si="4"/>
        <v>4.3352321552146716E-2</v>
      </c>
      <c r="J55">
        <f t="shared" si="5"/>
        <v>1.0906338300480387</v>
      </c>
    </row>
    <row r="56" spans="1:10">
      <c r="A56">
        <v>40.5</v>
      </c>
      <c r="B56">
        <v>50.53</v>
      </c>
      <c r="C56">
        <v>4.34</v>
      </c>
      <c r="D56" t="str">
        <f t="shared" si="0"/>
        <v>50.53+4.34i</v>
      </c>
      <c r="E56" t="str">
        <f t="shared" si="6"/>
        <v>50</v>
      </c>
      <c r="F56" t="str">
        <f t="shared" si="1"/>
        <v>0.530000000000001+4.34i</v>
      </c>
      <c r="G56" t="str">
        <f t="shared" si="2"/>
        <v>100.53+4.34i</v>
      </c>
      <c r="H56" t="str">
        <f t="shared" si="3"/>
        <v>0.00712253533082806+0.0428637043336736i</v>
      </c>
      <c r="I56">
        <f t="shared" si="4"/>
        <v>4.3451440237850379E-2</v>
      </c>
      <c r="J56">
        <f t="shared" si="5"/>
        <v>1.0908504639819954</v>
      </c>
    </row>
    <row r="57" spans="1:10">
      <c r="A57">
        <v>41.25</v>
      </c>
      <c r="B57">
        <v>50.62</v>
      </c>
      <c r="C57">
        <v>4.3899999999999997</v>
      </c>
      <c r="D57" t="str">
        <f t="shared" si="0"/>
        <v>50.62+4.39i</v>
      </c>
      <c r="E57" t="str">
        <f t="shared" si="6"/>
        <v>50</v>
      </c>
      <c r="F57" t="str">
        <f t="shared" si="1"/>
        <v>0.619999999999997+4.39i</v>
      </c>
      <c r="G57" t="str">
        <f t="shared" si="2"/>
        <v>100.62+4.39i</v>
      </c>
      <c r="H57" t="str">
        <f t="shared" si="3"/>
        <v>0.00805000642519783+0.0432782793857422i</v>
      </c>
      <c r="I57">
        <f t="shared" si="4"/>
        <v>4.4020586888819248E-2</v>
      </c>
      <c r="J57">
        <f t="shared" si="5"/>
        <v>1.0920952612265085</v>
      </c>
    </row>
    <row r="58" spans="1:10">
      <c r="A58">
        <v>42</v>
      </c>
      <c r="B58">
        <v>50.69</v>
      </c>
      <c r="C58">
        <v>4.5199999999999996</v>
      </c>
      <c r="D58" t="str">
        <f t="shared" si="0"/>
        <v>50.69+4.52i</v>
      </c>
      <c r="E58" t="str">
        <f t="shared" si="6"/>
        <v>50</v>
      </c>
      <c r="F58" t="str">
        <f t="shared" si="1"/>
        <v>0.689999999999998+4.52i</v>
      </c>
      <c r="G58" t="str">
        <f t="shared" si="2"/>
        <v>100.69+4.52i</v>
      </c>
      <c r="H58" t="str">
        <f t="shared" si="3"/>
        <v>0.00885001746989204+0.044492977664476i</v>
      </c>
      <c r="I58">
        <f t="shared" si="4"/>
        <v>4.5364610333044349E-2</v>
      </c>
      <c r="J58">
        <f t="shared" si="5"/>
        <v>1.09504070522437</v>
      </c>
    </row>
    <row r="59" spans="1:10">
      <c r="A59">
        <v>42.75</v>
      </c>
      <c r="B59">
        <v>50.85</v>
      </c>
      <c r="C59">
        <v>4.6500000000000004</v>
      </c>
      <c r="D59" t="str">
        <f t="shared" si="0"/>
        <v>50.85+4.65i</v>
      </c>
      <c r="E59" t="str">
        <f t="shared" si="6"/>
        <v>50</v>
      </c>
      <c r="F59" t="str">
        <f t="shared" si="1"/>
        <v>0.850000000000001+4.65i</v>
      </c>
      <c r="G59" t="str">
        <f t="shared" si="2"/>
        <v>100.85+4.65i</v>
      </c>
      <c r="H59" t="str">
        <f t="shared" si="3"/>
        <v>0.0105319237133359+0.0456224745139612i</v>
      </c>
      <c r="I59">
        <f t="shared" si="4"/>
        <v>4.6822340798817037E-2</v>
      </c>
      <c r="J59">
        <f t="shared" si="5"/>
        <v>1.0982447298189026</v>
      </c>
    </row>
    <row r="60" spans="1:10">
      <c r="A60">
        <v>43.5</v>
      </c>
      <c r="B60">
        <v>50.98</v>
      </c>
      <c r="C60">
        <v>4.76</v>
      </c>
      <c r="D60" t="str">
        <f t="shared" si="0"/>
        <v>50.98+4.76i</v>
      </c>
      <c r="E60" t="str">
        <f t="shared" si="6"/>
        <v>50</v>
      </c>
      <c r="F60" t="str">
        <f t="shared" si="1"/>
        <v>0.979999999999997+4.76i</v>
      </c>
      <c r="G60" t="str">
        <f t="shared" si="2"/>
        <v>100.98+4.76i</v>
      </c>
      <c r="H60" t="str">
        <f t="shared" si="3"/>
        <v>0.0119004448111465+0.0465770834095756i</v>
      </c>
      <c r="I60">
        <f t="shared" si="4"/>
        <v>4.8073332375088235E-2</v>
      </c>
      <c r="J60">
        <f t="shared" si="5"/>
        <v>1.101002175923977</v>
      </c>
    </row>
    <row r="61" spans="1:10">
      <c r="A61">
        <v>44.25</v>
      </c>
      <c r="B61">
        <v>51.11</v>
      </c>
      <c r="C61">
        <v>4.8899999999999997</v>
      </c>
      <c r="D61" t="str">
        <f t="shared" si="0"/>
        <v>51.11+4.89i</v>
      </c>
      <c r="E61" t="str">
        <f t="shared" si="6"/>
        <v>50</v>
      </c>
      <c r="F61" t="str">
        <f t="shared" si="1"/>
        <v>1.11+4.89i</v>
      </c>
      <c r="G61" t="str">
        <f t="shared" si="2"/>
        <v>101.11+4.89i</v>
      </c>
      <c r="H61" t="str">
        <f t="shared" si="3"/>
        <v>0.013286062667099+0.0477206127342289i</v>
      </c>
      <c r="I61">
        <f t="shared" si="4"/>
        <v>4.9535606798790016E-2</v>
      </c>
      <c r="J61">
        <f t="shared" si="5"/>
        <v>1.1042345345141267</v>
      </c>
    </row>
    <row r="62" spans="1:10">
      <c r="A62">
        <v>45</v>
      </c>
      <c r="B62">
        <v>51.21</v>
      </c>
      <c r="C62">
        <v>4.9800000000000004</v>
      </c>
      <c r="D62" t="str">
        <f t="shared" si="0"/>
        <v>51.21+4.98i</v>
      </c>
      <c r="E62" t="str">
        <f t="shared" si="6"/>
        <v>50</v>
      </c>
      <c r="F62" t="str">
        <f t="shared" si="1"/>
        <v>1.21+4.98i</v>
      </c>
      <c r="G62" t="str">
        <f t="shared" si="2"/>
        <v>101.21+4.98i</v>
      </c>
      <c r="H62" t="str">
        <f t="shared" si="3"/>
        <v>0.0143417127597366+0.0484989454644453i</v>
      </c>
      <c r="I62">
        <f t="shared" si="4"/>
        <v>5.057501790455473E-2</v>
      </c>
      <c r="J62">
        <f t="shared" si="5"/>
        <v>1.1065382075641874</v>
      </c>
    </row>
    <row r="63" spans="1:10">
      <c r="A63">
        <v>45.75</v>
      </c>
      <c r="B63">
        <v>51.42</v>
      </c>
      <c r="C63">
        <v>5.0599999999999996</v>
      </c>
      <c r="D63" t="str">
        <f t="shared" si="0"/>
        <v>51.42+5.06i</v>
      </c>
      <c r="E63" t="str">
        <f t="shared" si="6"/>
        <v>50</v>
      </c>
      <c r="F63" t="str">
        <f t="shared" si="1"/>
        <v>1.42+5.06i</v>
      </c>
      <c r="G63" t="str">
        <f t="shared" si="2"/>
        <v>101.42+5.06i</v>
      </c>
      <c r="H63" t="str">
        <f t="shared" si="3"/>
        <v>0.0164494036824476+0.0490708540462119i</v>
      </c>
      <c r="I63">
        <f t="shared" si="4"/>
        <v>5.1754532152583028E-2</v>
      </c>
      <c r="J63">
        <f t="shared" si="5"/>
        <v>1.109158512025519</v>
      </c>
    </row>
    <row r="64" spans="1:10">
      <c r="A64">
        <v>46.5</v>
      </c>
      <c r="B64">
        <v>51.55</v>
      </c>
      <c r="C64">
        <v>5.19</v>
      </c>
      <c r="D64" t="str">
        <f t="shared" si="0"/>
        <v>51.55+5.19i</v>
      </c>
      <c r="E64" t="str">
        <f t="shared" si="6"/>
        <v>50</v>
      </c>
      <c r="F64" t="str">
        <f t="shared" si="1"/>
        <v>1.55+5.19i</v>
      </c>
      <c r="G64" t="str">
        <f t="shared" si="2"/>
        <v>101.55+5.19i</v>
      </c>
      <c r="H64" t="str">
        <f t="shared" si="3"/>
        <v>0.0178288580277272+0.0501966344346243i</v>
      </c>
      <c r="I64">
        <f t="shared" si="4"/>
        <v>5.3268849125320539E-2</v>
      </c>
      <c r="J64">
        <f t="shared" si="5"/>
        <v>1.1125321567291957</v>
      </c>
    </row>
    <row r="65" spans="1:10">
      <c r="A65">
        <v>47.25</v>
      </c>
      <c r="B65">
        <v>51.68</v>
      </c>
      <c r="C65">
        <v>5.27</v>
      </c>
      <c r="D65" t="str">
        <f t="shared" si="0"/>
        <v>51.68+5.27i</v>
      </c>
      <c r="E65" t="str">
        <f t="shared" si="6"/>
        <v>50</v>
      </c>
      <c r="F65" t="str">
        <f t="shared" si="1"/>
        <v>1.68+5.27i</v>
      </c>
      <c r="G65" t="str">
        <f t="shared" si="2"/>
        <v>101.68+5.27i</v>
      </c>
      <c r="H65" t="str">
        <f t="shared" si="3"/>
        <v>0.0191572347769764+0.0508363628316811i</v>
      </c>
      <c r="I65">
        <f t="shared" si="4"/>
        <v>5.4326194696983174E-2</v>
      </c>
      <c r="J65">
        <f t="shared" si="5"/>
        <v>1.1148941514343325</v>
      </c>
    </row>
    <row r="66" spans="1:10">
      <c r="A66">
        <v>48</v>
      </c>
      <c r="B66">
        <v>51.8</v>
      </c>
      <c r="C66">
        <v>5.36</v>
      </c>
      <c r="D66" t="str">
        <f t="shared" si="0"/>
        <v>51.8+5.36i</v>
      </c>
      <c r="E66" t="str">
        <f t="shared" si="6"/>
        <v>50</v>
      </c>
      <c r="F66" t="str">
        <f t="shared" si="1"/>
        <v>1.8+5.36i</v>
      </c>
      <c r="G66" t="str">
        <f t="shared" si="2"/>
        <v>101.8+5.36i</v>
      </c>
      <c r="H66" t="str">
        <f t="shared" si="3"/>
        <v>0.0203974422711937+0.0515782879118507i</v>
      </c>
      <c r="I66">
        <f t="shared" si="4"/>
        <v>5.5465083026390971E-2</v>
      </c>
      <c r="J66">
        <f t="shared" si="5"/>
        <v>1.1174442194346972</v>
      </c>
    </row>
    <row r="67" spans="1:10">
      <c r="A67">
        <v>48.75</v>
      </c>
      <c r="B67">
        <v>51.97</v>
      </c>
      <c r="C67">
        <v>5.48</v>
      </c>
      <c r="D67" t="str">
        <f t="shared" ref="D67:D130" si="7">COMPLEX(B67,C67)</f>
        <v>51.97+5.48i</v>
      </c>
      <c r="E67" t="str">
        <f t="shared" si="6"/>
        <v>50</v>
      </c>
      <c r="F67" t="str">
        <f t="shared" ref="F67:F130" si="8">IMSUB(D67,E67)</f>
        <v>1.97+5.48i</v>
      </c>
      <c r="G67" t="str">
        <f t="shared" ref="G67:G130" si="9">IMSUM(D67,E67)</f>
        <v>101.97+5.48i</v>
      </c>
      <c r="H67" t="str">
        <f t="shared" ref="H67:H130" si="10">IMDIV(F67,G67)</f>
        <v>0.022143581140741+0.0525512717009781i</v>
      </c>
      <c r="I67">
        <f t="shared" ref="I67:I130" si="11">IMABS(H67)</f>
        <v>5.702608476063039E-2</v>
      </c>
      <c r="J67">
        <f t="shared" ref="J67:J130" si="12">(1+I67)/(1-I67)</f>
        <v>1.1209494426919637</v>
      </c>
    </row>
    <row r="68" spans="1:10">
      <c r="A68">
        <v>49.5</v>
      </c>
      <c r="B68">
        <v>52.15</v>
      </c>
      <c r="C68">
        <v>5.59</v>
      </c>
      <c r="D68" t="str">
        <f t="shared" si="7"/>
        <v>52.15+5.59i</v>
      </c>
      <c r="E68" t="str">
        <f t="shared" ref="E68:E131" si="13">COMPLEX(50,0)</f>
        <v>50</v>
      </c>
      <c r="F68" t="str">
        <f t="shared" si="8"/>
        <v>2.15+5.59i</v>
      </c>
      <c r="G68" t="str">
        <f t="shared" si="9"/>
        <v>102.15+5.59i</v>
      </c>
      <c r="H68" t="str">
        <f t="shared" si="10"/>
        <v>0.0239703517832525+0.0534117056635499i</v>
      </c>
      <c r="I68">
        <f t="shared" si="11"/>
        <v>5.8543898627462156E-2</v>
      </c>
      <c r="J68">
        <f t="shared" si="12"/>
        <v>1.1243688336442064</v>
      </c>
    </row>
    <row r="69" spans="1:10">
      <c r="A69">
        <v>50.25</v>
      </c>
      <c r="B69">
        <v>52.27</v>
      </c>
      <c r="C69">
        <v>5.71</v>
      </c>
      <c r="D69" t="str">
        <f t="shared" si="7"/>
        <v>52.27+5.71i</v>
      </c>
      <c r="E69" t="str">
        <f t="shared" si="13"/>
        <v>50</v>
      </c>
      <c r="F69" t="str">
        <f t="shared" si="8"/>
        <v>2.27+5.71i</v>
      </c>
      <c r="G69" t="str">
        <f t="shared" si="9"/>
        <v>102.27+5.71i</v>
      </c>
      <c r="H69" t="str">
        <f t="shared" si="10"/>
        <v>0.0252347628714619+0.0544236775594402i</v>
      </c>
      <c r="I69">
        <f t="shared" si="11"/>
        <v>5.9989415201957309E-2</v>
      </c>
      <c r="J69">
        <f t="shared" si="12"/>
        <v>1.127635616390098</v>
      </c>
    </row>
    <row r="70" spans="1:10">
      <c r="A70">
        <v>51</v>
      </c>
      <c r="B70">
        <v>52.45</v>
      </c>
      <c r="C70">
        <v>5.79</v>
      </c>
      <c r="D70" t="str">
        <f t="shared" si="7"/>
        <v>52.45+5.79i</v>
      </c>
      <c r="E70" t="str">
        <f t="shared" si="13"/>
        <v>50</v>
      </c>
      <c r="F70" t="str">
        <f t="shared" si="8"/>
        <v>2.45+5.79i</v>
      </c>
      <c r="G70" t="str">
        <f t="shared" si="9"/>
        <v>102.45+5.79i</v>
      </c>
      <c r="H70" t="str">
        <f t="shared" si="10"/>
        <v>0.0270217846261009+0.0549882271060505i</v>
      </c>
      <c r="I70">
        <f t="shared" si="11"/>
        <v>6.1268931479551453E-2</v>
      </c>
      <c r="J70">
        <f t="shared" si="12"/>
        <v>1.1305356422816994</v>
      </c>
    </row>
    <row r="71" spans="1:10">
      <c r="A71">
        <v>51.75</v>
      </c>
      <c r="B71">
        <v>52.57</v>
      </c>
      <c r="C71">
        <v>5.89</v>
      </c>
      <c r="D71" t="str">
        <f t="shared" si="7"/>
        <v>52.57+5.89i</v>
      </c>
      <c r="E71" t="str">
        <f t="shared" si="13"/>
        <v>50</v>
      </c>
      <c r="F71" t="str">
        <f t="shared" si="8"/>
        <v>2.57+5.89i</v>
      </c>
      <c r="G71" t="str">
        <f t="shared" si="9"/>
        <v>102.57+5.89i</v>
      </c>
      <c r="H71" t="str">
        <f t="shared" si="10"/>
        <v>0.0282604080207312+0.0558013668397962i</v>
      </c>
      <c r="I71">
        <f t="shared" si="11"/>
        <v>6.2549525998905189E-2</v>
      </c>
      <c r="J71">
        <f t="shared" si="12"/>
        <v>1.1334460384492422</v>
      </c>
    </row>
    <row r="72" spans="1:10">
      <c r="A72">
        <v>52.5</v>
      </c>
      <c r="B72">
        <v>52.78</v>
      </c>
      <c r="C72">
        <v>5.97</v>
      </c>
      <c r="D72" t="str">
        <f t="shared" si="7"/>
        <v>52.78+5.97i</v>
      </c>
      <c r="E72" t="str">
        <f t="shared" si="13"/>
        <v>50</v>
      </c>
      <c r="F72" t="str">
        <f t="shared" si="8"/>
        <v>2.78+5.97i</v>
      </c>
      <c r="G72" t="str">
        <f t="shared" si="9"/>
        <v>102.78+5.97i</v>
      </c>
      <c r="H72" t="str">
        <f t="shared" si="10"/>
        <v>0.0303196625104854+0.0563241060012882i</v>
      </c>
      <c r="I72">
        <f t="shared" si="11"/>
        <v>6.3966294652684733E-2</v>
      </c>
      <c r="J72">
        <f t="shared" si="12"/>
        <v>1.1366751951073173</v>
      </c>
    </row>
    <row r="73" spans="1:10">
      <c r="A73">
        <v>53.25</v>
      </c>
      <c r="B73">
        <v>52.93</v>
      </c>
      <c r="C73">
        <v>6.06</v>
      </c>
      <c r="D73" t="str">
        <f t="shared" si="7"/>
        <v>52.93+6.06i</v>
      </c>
      <c r="E73" t="str">
        <f t="shared" si="13"/>
        <v>50</v>
      </c>
      <c r="F73" t="str">
        <f t="shared" si="8"/>
        <v>2.93+6.06i</v>
      </c>
      <c r="G73" t="str">
        <f t="shared" si="9"/>
        <v>102.93+6.06i</v>
      </c>
      <c r="H73" t="str">
        <f t="shared" si="10"/>
        <v>0.0318219060240797+0.0570014500096578i</v>
      </c>
      <c r="I73">
        <f t="shared" si="11"/>
        <v>6.5282455577351545E-2</v>
      </c>
      <c r="J73">
        <f t="shared" si="12"/>
        <v>1.1396838135046985</v>
      </c>
    </row>
    <row r="74" spans="1:10">
      <c r="A74">
        <v>54</v>
      </c>
      <c r="B74">
        <v>53.17</v>
      </c>
      <c r="C74">
        <v>6.18</v>
      </c>
      <c r="D74" t="str">
        <f t="shared" si="7"/>
        <v>53.17+6.18i</v>
      </c>
      <c r="E74" t="str">
        <f t="shared" si="13"/>
        <v>50</v>
      </c>
      <c r="F74" t="str">
        <f t="shared" si="8"/>
        <v>3.17+6.18i</v>
      </c>
      <c r="G74" t="str">
        <f t="shared" si="9"/>
        <v>103.17+6.18i</v>
      </c>
      <c r="H74" t="str">
        <f t="shared" si="10"/>
        <v>0.0341914481935547+0.05785302752897i</v>
      </c>
      <c r="I74">
        <f t="shared" si="11"/>
        <v>6.7201398228312892E-2</v>
      </c>
      <c r="J74">
        <f t="shared" si="12"/>
        <v>1.1440855466564284</v>
      </c>
    </row>
    <row r="75" spans="1:10">
      <c r="A75">
        <v>54.75</v>
      </c>
      <c r="B75">
        <v>53.34</v>
      </c>
      <c r="C75">
        <v>6.26</v>
      </c>
      <c r="D75" t="str">
        <f t="shared" si="7"/>
        <v>53.34+6.26i</v>
      </c>
      <c r="E75" t="str">
        <f t="shared" si="13"/>
        <v>50</v>
      </c>
      <c r="F75" t="str">
        <f t="shared" si="8"/>
        <v>3.34+6.26i</v>
      </c>
      <c r="G75" t="str">
        <f t="shared" si="9"/>
        <v>103.34+6.26i</v>
      </c>
      <c r="H75" t="str">
        <f t="shared" si="10"/>
        <v>0.0358584524518677+0.0584045489418551i</v>
      </c>
      <c r="I75">
        <f t="shared" si="11"/>
        <v>6.853407874440573E-2</v>
      </c>
      <c r="J75">
        <f t="shared" si="12"/>
        <v>1.1471531640191912</v>
      </c>
    </row>
    <row r="76" spans="1:10">
      <c r="A76">
        <v>55.5</v>
      </c>
      <c r="B76">
        <v>53.58</v>
      </c>
      <c r="C76">
        <v>6.36</v>
      </c>
      <c r="D76" t="str">
        <f t="shared" si="7"/>
        <v>53.58+6.36i</v>
      </c>
      <c r="E76" t="str">
        <f t="shared" si="13"/>
        <v>50</v>
      </c>
      <c r="F76" t="str">
        <f t="shared" si="8"/>
        <v>3.58+6.36i</v>
      </c>
      <c r="G76" t="str">
        <f t="shared" si="9"/>
        <v>103.58+6.36i</v>
      </c>
      <c r="H76" t="str">
        <f t="shared" si="10"/>
        <v>0.0381888607821554+0.0590569496565504i</v>
      </c>
      <c r="I76">
        <f t="shared" si="11"/>
        <v>7.0328602933480602E-2</v>
      </c>
      <c r="J76">
        <f t="shared" si="12"/>
        <v>1.1512977664051947</v>
      </c>
    </row>
    <row r="77" spans="1:10">
      <c r="A77">
        <v>56.25</v>
      </c>
      <c r="B77">
        <v>53.74</v>
      </c>
      <c r="C77">
        <v>6.48</v>
      </c>
      <c r="D77" t="str">
        <f t="shared" si="7"/>
        <v>53.74+6.48i</v>
      </c>
      <c r="E77" t="str">
        <f t="shared" si="13"/>
        <v>50</v>
      </c>
      <c r="F77" t="str">
        <f t="shared" si="8"/>
        <v>3.74+6.48i</v>
      </c>
      <c r="G77" t="str">
        <f t="shared" si="9"/>
        <v>103.74+6.48i</v>
      </c>
      <c r="H77" t="str">
        <f t="shared" si="10"/>
        <v>0.0397981188040183+0.0599779081371695i</v>
      </c>
      <c r="I77">
        <f t="shared" si="11"/>
        <v>7.1980828870258903E-2</v>
      </c>
      <c r="J77">
        <f t="shared" si="12"/>
        <v>1.1551278919866099</v>
      </c>
    </row>
    <row r="78" spans="1:10">
      <c r="A78">
        <v>57</v>
      </c>
      <c r="B78">
        <v>53.99</v>
      </c>
      <c r="C78">
        <v>6.5</v>
      </c>
      <c r="D78" t="str">
        <f t="shared" si="7"/>
        <v>53.99+6.5i</v>
      </c>
      <c r="E78" t="str">
        <f t="shared" si="13"/>
        <v>50</v>
      </c>
      <c r="F78" t="str">
        <f t="shared" si="8"/>
        <v>3.99+6.5i</v>
      </c>
      <c r="G78" t="str">
        <f t="shared" si="9"/>
        <v>103.99+6.5i</v>
      </c>
      <c r="H78" t="str">
        <f t="shared" si="10"/>
        <v>0.0421115453966588+0.0598737855074692i</v>
      </c>
      <c r="I78">
        <f t="shared" si="11"/>
        <v>7.3200085018320052E-2</v>
      </c>
      <c r="J78">
        <f t="shared" si="12"/>
        <v>1.1579630809952481</v>
      </c>
    </row>
    <row r="79" spans="1:10">
      <c r="A79">
        <v>57.75</v>
      </c>
      <c r="B79">
        <v>54.18</v>
      </c>
      <c r="C79">
        <v>6.57</v>
      </c>
      <c r="D79" t="str">
        <f t="shared" si="7"/>
        <v>54.18+6.57i</v>
      </c>
      <c r="E79" t="str">
        <f t="shared" si="13"/>
        <v>50</v>
      </c>
      <c r="F79" t="str">
        <f t="shared" si="8"/>
        <v>4.18+6.57i</v>
      </c>
      <c r="G79" t="str">
        <f t="shared" si="9"/>
        <v>104.18+6.57i</v>
      </c>
      <c r="H79" t="str">
        <f t="shared" si="10"/>
        <v>0.0439252300340399+0.0602938302810171i</v>
      </c>
      <c r="I79">
        <f t="shared" si="11"/>
        <v>7.4597398101404408E-2</v>
      </c>
      <c r="J79">
        <f t="shared" si="12"/>
        <v>1.1612215006708586</v>
      </c>
    </row>
    <row r="80" spans="1:10">
      <c r="A80">
        <v>58.5</v>
      </c>
      <c r="B80">
        <v>54.46</v>
      </c>
      <c r="C80">
        <v>6.68</v>
      </c>
      <c r="D80" t="str">
        <f t="shared" si="7"/>
        <v>54.46+6.68i</v>
      </c>
      <c r="E80" t="str">
        <f t="shared" si="13"/>
        <v>50</v>
      </c>
      <c r="F80" t="str">
        <f t="shared" si="8"/>
        <v>4.46+6.68i</v>
      </c>
      <c r="G80" t="str">
        <f t="shared" si="9"/>
        <v>104.46+6.68i</v>
      </c>
      <c r="H80" t="str">
        <f t="shared" si="10"/>
        <v>0.0465945646580655+0.0609682970331622i</v>
      </c>
      <c r="I80">
        <f t="shared" si="11"/>
        <v>7.6734520906815734E-2</v>
      </c>
      <c r="J80">
        <f t="shared" si="12"/>
        <v>1.1662241741826698</v>
      </c>
    </row>
    <row r="81" spans="1:10">
      <c r="A81">
        <v>59.25</v>
      </c>
      <c r="B81">
        <v>54.68</v>
      </c>
      <c r="C81">
        <v>6.71</v>
      </c>
      <c r="D81" t="str">
        <f t="shared" si="7"/>
        <v>54.68+6.71i</v>
      </c>
      <c r="E81" t="str">
        <f t="shared" si="13"/>
        <v>50</v>
      </c>
      <c r="F81" t="str">
        <f t="shared" si="8"/>
        <v>4.68+6.71i</v>
      </c>
      <c r="G81" t="str">
        <f t="shared" si="9"/>
        <v>104.68+6.71i</v>
      </c>
      <c r="H81" t="str">
        <f t="shared" si="10"/>
        <v>0.0486167475534804+0.0609837755437156i</v>
      </c>
      <c r="I81">
        <f t="shared" si="11"/>
        <v>7.7991082966228434E-2</v>
      </c>
      <c r="J81">
        <f t="shared" si="12"/>
        <v>1.1691764179833237</v>
      </c>
    </row>
    <row r="82" spans="1:10">
      <c r="A82">
        <v>60</v>
      </c>
      <c r="B82">
        <v>54.93</v>
      </c>
      <c r="C82">
        <v>6.78</v>
      </c>
      <c r="D82" t="str">
        <f t="shared" si="7"/>
        <v>54.93+6.78i</v>
      </c>
      <c r="E82" t="str">
        <f t="shared" si="13"/>
        <v>50</v>
      </c>
      <c r="F82" t="str">
        <f t="shared" si="8"/>
        <v>4.93+6.78i</v>
      </c>
      <c r="G82" t="str">
        <f t="shared" si="9"/>
        <v>104.93+6.78i</v>
      </c>
      <c r="H82" t="str">
        <f t="shared" si="10"/>
        <v>0.0509460362199983+0.061322652000652i</v>
      </c>
      <c r="I82">
        <f t="shared" si="11"/>
        <v>7.9724314076211694E-2</v>
      </c>
      <c r="J82">
        <f t="shared" si="12"/>
        <v>1.173261806859937</v>
      </c>
    </row>
    <row r="83" spans="1:10">
      <c r="A83">
        <v>60.75</v>
      </c>
      <c r="B83">
        <v>55.18</v>
      </c>
      <c r="C83">
        <v>6.88</v>
      </c>
      <c r="D83" t="str">
        <f t="shared" si="7"/>
        <v>55.18+6.88i</v>
      </c>
      <c r="E83" t="str">
        <f t="shared" si="13"/>
        <v>50</v>
      </c>
      <c r="F83" t="str">
        <f t="shared" si="8"/>
        <v>5.18+6.88i</v>
      </c>
      <c r="G83" t="str">
        <f t="shared" si="9"/>
        <v>105.18+6.88i</v>
      </c>
      <c r="H83" t="str">
        <f t="shared" si="10"/>
        <v>0.0532995418214603+0.0619252629042437i</v>
      </c>
      <c r="I83">
        <f t="shared" si="11"/>
        <v>8.1704218643453758E-2</v>
      </c>
      <c r="J83">
        <f t="shared" si="12"/>
        <v>1.1779474986213196</v>
      </c>
    </row>
    <row r="84" spans="1:10">
      <c r="A84">
        <v>61.5</v>
      </c>
      <c r="B84">
        <v>55.4</v>
      </c>
      <c r="C84">
        <v>6.9</v>
      </c>
      <c r="D84" t="str">
        <f t="shared" si="7"/>
        <v>55.4+6.9i</v>
      </c>
      <c r="E84" t="str">
        <f t="shared" si="13"/>
        <v>50</v>
      </c>
      <c r="F84" t="str">
        <f t="shared" si="8"/>
        <v>5.4+6.9i</v>
      </c>
      <c r="G84" t="str">
        <f t="shared" si="9"/>
        <v>105.4+6.9i</v>
      </c>
      <c r="H84" t="str">
        <f t="shared" si="10"/>
        <v>0.0552821291466975+0.0618458568205672i</v>
      </c>
      <c r="I84">
        <f t="shared" si="11"/>
        <v>8.2951936739670148E-2</v>
      </c>
      <c r="J84">
        <f t="shared" si="12"/>
        <v>1.1809107724294312</v>
      </c>
    </row>
    <row r="85" spans="1:10">
      <c r="A85">
        <v>62.25</v>
      </c>
      <c r="B85">
        <v>55.69</v>
      </c>
      <c r="C85">
        <v>6.97</v>
      </c>
      <c r="D85" t="str">
        <f t="shared" si="7"/>
        <v>55.69+6.97i</v>
      </c>
      <c r="E85" t="str">
        <f t="shared" si="13"/>
        <v>50</v>
      </c>
      <c r="F85" t="str">
        <f t="shared" si="8"/>
        <v>5.69+6.97i</v>
      </c>
      <c r="G85" t="str">
        <f t="shared" si="9"/>
        <v>105.69+6.97i</v>
      </c>
      <c r="H85" t="str">
        <f t="shared" si="10"/>
        <v>0.0579338168423321+0.0621269873839431i</v>
      </c>
      <c r="I85">
        <f t="shared" si="11"/>
        <v>8.4947570273230938E-2</v>
      </c>
      <c r="J85">
        <f t="shared" si="12"/>
        <v>1.1856671104596619</v>
      </c>
    </row>
    <row r="86" spans="1:10">
      <c r="A86">
        <v>63</v>
      </c>
      <c r="B86">
        <v>55.92</v>
      </c>
      <c r="C86">
        <v>6.98</v>
      </c>
      <c r="D86" t="str">
        <f t="shared" si="7"/>
        <v>55.92+6.98i</v>
      </c>
      <c r="E86" t="str">
        <f t="shared" si="13"/>
        <v>50</v>
      </c>
      <c r="F86" t="str">
        <f t="shared" si="8"/>
        <v>5.92+6.98i</v>
      </c>
      <c r="G86" t="str">
        <f t="shared" si="9"/>
        <v>105.92+6.98i</v>
      </c>
      <c r="H86" t="str">
        <f t="shared" si="10"/>
        <v>0.0599734456698199+0.0619466139466074i</v>
      </c>
      <c r="I86">
        <f t="shared" si="11"/>
        <v>8.6221790546014837E-2</v>
      </c>
      <c r="J86">
        <f t="shared" si="12"/>
        <v>1.1887149193402968</v>
      </c>
    </row>
    <row r="87" spans="1:10">
      <c r="A87">
        <v>63.75</v>
      </c>
      <c r="B87">
        <v>56.22</v>
      </c>
      <c r="C87">
        <v>7.03</v>
      </c>
      <c r="D87" t="str">
        <f t="shared" si="7"/>
        <v>56.22+7.03i</v>
      </c>
      <c r="E87" t="str">
        <f t="shared" si="13"/>
        <v>50</v>
      </c>
      <c r="F87" t="str">
        <f t="shared" si="8"/>
        <v>6.22+7.03i</v>
      </c>
      <c r="G87" t="str">
        <f t="shared" si="9"/>
        <v>106.22+7.03i</v>
      </c>
      <c r="H87" t="str">
        <f t="shared" si="10"/>
        <v>0.0626634707803251+0.0620361118472445i</v>
      </c>
      <c r="I87">
        <f t="shared" si="11"/>
        <v>8.8177036372065073E-2</v>
      </c>
      <c r="J87">
        <f t="shared" si="12"/>
        <v>1.1934082379790674</v>
      </c>
    </row>
    <row r="88" spans="1:10">
      <c r="A88">
        <v>64.5</v>
      </c>
      <c r="B88">
        <v>56.5</v>
      </c>
      <c r="C88">
        <v>7.03</v>
      </c>
      <c r="D88" t="str">
        <f t="shared" si="7"/>
        <v>56.5+7.03i</v>
      </c>
      <c r="E88" t="str">
        <f t="shared" si="13"/>
        <v>50</v>
      </c>
      <c r="F88" t="str">
        <f t="shared" si="8"/>
        <v>6.5+7.03i</v>
      </c>
      <c r="G88" t="str">
        <f t="shared" si="9"/>
        <v>106.5+7.03i</v>
      </c>
      <c r="H88" t="str">
        <f t="shared" si="10"/>
        <v>0.0651064191118794+0.0617117546820985i</v>
      </c>
      <c r="I88">
        <f t="shared" si="11"/>
        <v>8.9706111695442473E-2</v>
      </c>
      <c r="J88">
        <f t="shared" si="12"/>
        <v>1.1970926375492252</v>
      </c>
    </row>
    <row r="89" spans="1:10">
      <c r="A89">
        <v>65.25</v>
      </c>
      <c r="B89">
        <v>56.75</v>
      </c>
      <c r="C89">
        <v>7.04</v>
      </c>
      <c r="D89" t="str">
        <f t="shared" si="7"/>
        <v>56.75+7.04i</v>
      </c>
      <c r="E89" t="str">
        <f t="shared" si="13"/>
        <v>50</v>
      </c>
      <c r="F89" t="str">
        <f t="shared" si="8"/>
        <v>6.75+7.04i</v>
      </c>
      <c r="G89" t="str">
        <f t="shared" si="9"/>
        <v>106.75+7.04i</v>
      </c>
      <c r="H89" t="str">
        <f t="shared" si="10"/>
        <v>0.06728840100563+0.0615109101350854i</v>
      </c>
      <c r="I89">
        <f t="shared" si="11"/>
        <v>9.1166446544444293E-2</v>
      </c>
      <c r="J89">
        <f t="shared" si="12"/>
        <v>1.2006229769968602</v>
      </c>
    </row>
    <row r="90" spans="1:10">
      <c r="A90">
        <v>66</v>
      </c>
      <c r="B90">
        <v>57.08</v>
      </c>
      <c r="C90">
        <v>7</v>
      </c>
      <c r="D90" t="str">
        <f t="shared" si="7"/>
        <v>57.08+7i</v>
      </c>
      <c r="E90" t="str">
        <f t="shared" si="13"/>
        <v>50</v>
      </c>
      <c r="F90" t="str">
        <f t="shared" si="8"/>
        <v>7.08+7i</v>
      </c>
      <c r="G90" t="str">
        <f t="shared" si="9"/>
        <v>107.08+7i</v>
      </c>
      <c r="H90" t="str">
        <f t="shared" si="10"/>
        <v>0.0700927086653604+0.0607896062695413i</v>
      </c>
      <c r="I90">
        <f t="shared" si="11"/>
        <v>9.2781269868723731E-2</v>
      </c>
      <c r="J90">
        <f t="shared" si="12"/>
        <v>1.2045400227909715</v>
      </c>
    </row>
    <row r="91" spans="1:10">
      <c r="A91">
        <v>66.75</v>
      </c>
      <c r="B91">
        <v>57.36</v>
      </c>
      <c r="C91">
        <v>6.98</v>
      </c>
      <c r="D91" t="str">
        <f t="shared" si="7"/>
        <v>57.36+6.98i</v>
      </c>
      <c r="E91" t="str">
        <f t="shared" si="13"/>
        <v>50</v>
      </c>
      <c r="F91" t="str">
        <f t="shared" si="8"/>
        <v>7.36+6.98i</v>
      </c>
      <c r="G91" t="str">
        <f t="shared" si="9"/>
        <v>107.36+6.98i</v>
      </c>
      <c r="H91" t="str">
        <f t="shared" si="10"/>
        <v>0.0724749868033303+0.0603029488833155i</v>
      </c>
      <c r="I91">
        <f t="shared" si="11"/>
        <v>9.4281861225617852E-2</v>
      </c>
      <c r="J91">
        <f t="shared" si="12"/>
        <v>1.2081924987241617</v>
      </c>
    </row>
    <row r="92" spans="1:10">
      <c r="A92">
        <v>67.5</v>
      </c>
      <c r="B92">
        <v>57.66</v>
      </c>
      <c r="C92">
        <v>7.01</v>
      </c>
      <c r="D92" t="str">
        <f t="shared" si="7"/>
        <v>57.66+7.01i</v>
      </c>
      <c r="E92" t="str">
        <f t="shared" si="13"/>
        <v>50</v>
      </c>
      <c r="F92" t="str">
        <f t="shared" si="8"/>
        <v>7.66+7.01i</v>
      </c>
      <c r="G92" t="str">
        <f t="shared" si="9"/>
        <v>107.66+7.01i</v>
      </c>
      <c r="H92" t="str">
        <f t="shared" si="10"/>
        <v>0.0750712659479651+0.0602243212493476i</v>
      </c>
      <c r="I92">
        <f t="shared" si="11"/>
        <v>9.6242733964568589E-2</v>
      </c>
      <c r="J92">
        <f t="shared" si="12"/>
        <v>1.2129835910183331</v>
      </c>
    </row>
    <row r="93" spans="1:10">
      <c r="A93">
        <v>68.25</v>
      </c>
      <c r="B93">
        <v>57.95</v>
      </c>
      <c r="C93">
        <v>6.98</v>
      </c>
      <c r="D93" t="str">
        <f t="shared" si="7"/>
        <v>57.95+6.98i</v>
      </c>
      <c r="E93" t="str">
        <f t="shared" si="13"/>
        <v>50</v>
      </c>
      <c r="F93" t="str">
        <f t="shared" si="8"/>
        <v>7.95+6.98i</v>
      </c>
      <c r="G93" t="str">
        <f t="shared" si="9"/>
        <v>107.95+6.98i</v>
      </c>
      <c r="H93" t="str">
        <f t="shared" si="10"/>
        <v>0.0775020402843365+0.0596483164318234i</v>
      </c>
      <c r="I93">
        <f t="shared" si="11"/>
        <v>9.7798199888269155E-2</v>
      </c>
      <c r="J93">
        <f t="shared" si="12"/>
        <v>1.2167989464799505</v>
      </c>
    </row>
    <row r="94" spans="1:10">
      <c r="A94">
        <v>69</v>
      </c>
      <c r="B94">
        <v>58.23</v>
      </c>
      <c r="C94">
        <v>6.94</v>
      </c>
      <c r="D94" t="str">
        <f t="shared" si="7"/>
        <v>58.23+6.94i</v>
      </c>
      <c r="E94" t="str">
        <f t="shared" si="13"/>
        <v>50</v>
      </c>
      <c r="F94" t="str">
        <f t="shared" si="8"/>
        <v>8.23+6.94i</v>
      </c>
      <c r="G94" t="str">
        <f t="shared" si="9"/>
        <v>108.23+6.94i</v>
      </c>
      <c r="H94" t="str">
        <f t="shared" si="10"/>
        <v>0.079825264573617+0.0590040900291887i</v>
      </c>
      <c r="I94">
        <f t="shared" si="11"/>
        <v>9.9265076962749374E-2</v>
      </c>
      <c r="J94">
        <f t="shared" si="12"/>
        <v>1.220409078018271</v>
      </c>
    </row>
    <row r="95" spans="1:10">
      <c r="A95">
        <v>69.75</v>
      </c>
      <c r="B95">
        <v>58.54</v>
      </c>
      <c r="C95">
        <v>6.84</v>
      </c>
      <c r="D95" t="str">
        <f t="shared" si="7"/>
        <v>58.54+6.84i</v>
      </c>
      <c r="E95" t="str">
        <f t="shared" si="13"/>
        <v>50</v>
      </c>
      <c r="F95" t="str">
        <f t="shared" si="8"/>
        <v>8.54+6.84i</v>
      </c>
      <c r="G95" t="str">
        <f t="shared" si="9"/>
        <v>108.54+6.84i</v>
      </c>
      <c r="H95" t="str">
        <f t="shared" si="10"/>
        <v>0.0823250322555903+0.0578302633072762i</v>
      </c>
      <c r="I95">
        <f t="shared" si="11"/>
        <v>0.10060690975312223</v>
      </c>
      <c r="J95">
        <f t="shared" si="12"/>
        <v>1.2237217760378973</v>
      </c>
    </row>
    <row r="96" spans="1:10">
      <c r="A96">
        <v>70.5</v>
      </c>
      <c r="B96">
        <v>58.86</v>
      </c>
      <c r="C96">
        <v>6.82</v>
      </c>
      <c r="D96" t="str">
        <f t="shared" si="7"/>
        <v>58.86+6.82i</v>
      </c>
      <c r="E96" t="str">
        <f t="shared" si="13"/>
        <v>50</v>
      </c>
      <c r="F96" t="str">
        <f t="shared" si="8"/>
        <v>8.86+6.82i</v>
      </c>
      <c r="G96" t="str">
        <f t="shared" si="9"/>
        <v>108.86+6.82i</v>
      </c>
      <c r="H96" t="str">
        <f t="shared" si="10"/>
        <v>0.0849803295146714+0.0573253183236261i</v>
      </c>
      <c r="I96">
        <f t="shared" si="11"/>
        <v>0.10250779738794114</v>
      </c>
      <c r="J96">
        <f t="shared" si="12"/>
        <v>1.2284316166527189</v>
      </c>
    </row>
    <row r="97" spans="1:10">
      <c r="A97">
        <v>71.25</v>
      </c>
      <c r="B97">
        <v>59.13</v>
      </c>
      <c r="C97">
        <v>6.7</v>
      </c>
      <c r="D97" t="str">
        <f t="shared" si="7"/>
        <v>59.13+6.7i</v>
      </c>
      <c r="E97" t="str">
        <f t="shared" si="13"/>
        <v>50</v>
      </c>
      <c r="F97" t="str">
        <f t="shared" si="8"/>
        <v>9.13+6.7i</v>
      </c>
      <c r="G97" t="str">
        <f t="shared" si="9"/>
        <v>109.13+6.7i</v>
      </c>
      <c r="H97" t="str">
        <f t="shared" si="10"/>
        <v>0.0871026764555114+0.0560470271029788i</v>
      </c>
      <c r="I97">
        <f t="shared" si="11"/>
        <v>0.10357676135502375</v>
      </c>
      <c r="J97">
        <f t="shared" si="12"/>
        <v>1.2310889697852754</v>
      </c>
    </row>
    <row r="98" spans="1:10">
      <c r="A98">
        <v>72</v>
      </c>
      <c r="B98">
        <v>59.42</v>
      </c>
      <c r="C98">
        <v>6.64</v>
      </c>
      <c r="D98" t="str">
        <f t="shared" si="7"/>
        <v>59.42+6.64i</v>
      </c>
      <c r="E98" t="str">
        <f t="shared" si="13"/>
        <v>50</v>
      </c>
      <c r="F98" t="str">
        <f t="shared" si="8"/>
        <v>9.42+6.64i</v>
      </c>
      <c r="G98" t="str">
        <f t="shared" si="9"/>
        <v>109.42+6.64i</v>
      </c>
      <c r="H98" t="str">
        <f t="shared" si="10"/>
        <v>0.0894434187530052+0.0552558554147326i</v>
      </c>
      <c r="I98">
        <f t="shared" si="11"/>
        <v>0.10513484063734189</v>
      </c>
      <c r="J98">
        <f t="shared" si="12"/>
        <v>1.2349735924733534</v>
      </c>
    </row>
    <row r="99" spans="1:10">
      <c r="A99">
        <v>72.75</v>
      </c>
      <c r="B99">
        <v>59.75</v>
      </c>
      <c r="C99">
        <v>6.52</v>
      </c>
      <c r="D99" t="str">
        <f t="shared" si="7"/>
        <v>59.75+6.52i</v>
      </c>
      <c r="E99" t="str">
        <f t="shared" si="13"/>
        <v>50</v>
      </c>
      <c r="F99" t="str">
        <f t="shared" si="8"/>
        <v>9.75+6.52i</v>
      </c>
      <c r="G99" t="str">
        <f t="shared" si="9"/>
        <v>109.75+6.52i</v>
      </c>
      <c r="H99" t="str">
        <f t="shared" si="10"/>
        <v>0.0920427044539272+0.0539396953709375i</v>
      </c>
      <c r="I99">
        <f t="shared" si="11"/>
        <v>0.10668341098738139</v>
      </c>
      <c r="J99">
        <f t="shared" si="12"/>
        <v>1.2388479343147503</v>
      </c>
    </row>
    <row r="100" spans="1:10">
      <c r="A100">
        <v>73.5</v>
      </c>
      <c r="B100">
        <v>59.94</v>
      </c>
      <c r="C100">
        <v>6.4</v>
      </c>
      <c r="D100" t="str">
        <f t="shared" si="7"/>
        <v>59.94+6.4i</v>
      </c>
      <c r="E100" t="str">
        <f t="shared" si="13"/>
        <v>50</v>
      </c>
      <c r="F100" t="str">
        <f t="shared" si="8"/>
        <v>9.94+6.4i</v>
      </c>
      <c r="G100" t="str">
        <f t="shared" si="9"/>
        <v>109.94+6.4i</v>
      </c>
      <c r="H100" t="str">
        <f t="shared" si="10"/>
        <v>0.0934849686548969+0.0527714771749014i</v>
      </c>
      <c r="I100">
        <f t="shared" si="11"/>
        <v>0.10735114423064245</v>
      </c>
      <c r="J100">
        <f t="shared" si="12"/>
        <v>1.2405226725756984</v>
      </c>
    </row>
    <row r="101" spans="1:10">
      <c r="A101">
        <v>74.25</v>
      </c>
      <c r="B101">
        <v>60.25</v>
      </c>
      <c r="C101">
        <v>6.26</v>
      </c>
      <c r="D101" t="str">
        <f t="shared" si="7"/>
        <v>60.25+6.26i</v>
      </c>
      <c r="E101" t="str">
        <f t="shared" si="13"/>
        <v>50</v>
      </c>
      <c r="F101" t="str">
        <f t="shared" si="8"/>
        <v>10.25+6.26i</v>
      </c>
      <c r="G101" t="str">
        <f t="shared" si="9"/>
        <v>110.25+6.26i</v>
      </c>
      <c r="H101" t="str">
        <f t="shared" si="10"/>
        <v>0.0958853632172101+0.0513356700794582i</v>
      </c>
      <c r="I101">
        <f t="shared" si="11"/>
        <v>0.10876283327407063</v>
      </c>
      <c r="J101">
        <f t="shared" si="12"/>
        <v>1.2440715834902274</v>
      </c>
    </row>
    <row r="102" spans="1:10">
      <c r="A102">
        <v>75</v>
      </c>
      <c r="B102">
        <v>60.47</v>
      </c>
      <c r="C102">
        <v>6.12</v>
      </c>
      <c r="D102" t="str">
        <f t="shared" si="7"/>
        <v>60.47+6.12i</v>
      </c>
      <c r="E102" t="str">
        <f t="shared" si="13"/>
        <v>50</v>
      </c>
      <c r="F102" t="str">
        <f t="shared" si="8"/>
        <v>10.47+6.12i</v>
      </c>
      <c r="G102" t="str">
        <f t="shared" si="9"/>
        <v>110.47+6.12i</v>
      </c>
      <c r="H102" t="str">
        <f t="shared" si="10"/>
        <v>0.0975466019721323+0.0499956078204992i</v>
      </c>
      <c r="I102">
        <f t="shared" si="11"/>
        <v>0.10961250091869433</v>
      </c>
      <c r="J102">
        <f t="shared" si="12"/>
        <v>1.2462130275454038</v>
      </c>
    </row>
    <row r="103" spans="1:10">
      <c r="A103">
        <v>75.75</v>
      </c>
      <c r="B103">
        <v>60.75</v>
      </c>
      <c r="C103">
        <v>5.95</v>
      </c>
      <c r="D103" t="str">
        <f t="shared" si="7"/>
        <v>60.75+5.95i</v>
      </c>
      <c r="E103" t="str">
        <f t="shared" si="13"/>
        <v>50</v>
      </c>
      <c r="F103" t="str">
        <f t="shared" si="8"/>
        <v>10.75+5.95i</v>
      </c>
      <c r="G103" t="str">
        <f t="shared" si="9"/>
        <v>110.75+5.95i</v>
      </c>
      <c r="H103" t="str">
        <f t="shared" si="10"/>
        <v>0.0996641320416732+0.0483701888429078i</v>
      </c>
      <c r="I103">
        <f t="shared" si="11"/>
        <v>0.11078183237480156</v>
      </c>
      <c r="J103">
        <f t="shared" si="12"/>
        <v>1.2491668218400496</v>
      </c>
    </row>
    <row r="104" spans="1:10">
      <c r="A104">
        <v>76.5</v>
      </c>
      <c r="B104">
        <v>61.01</v>
      </c>
      <c r="C104">
        <v>5.74</v>
      </c>
      <c r="D104" t="str">
        <f t="shared" si="7"/>
        <v>61.01+5.74i</v>
      </c>
      <c r="E104" t="str">
        <f t="shared" si="13"/>
        <v>50</v>
      </c>
      <c r="F104" t="str">
        <f t="shared" si="8"/>
        <v>11.01+5.74i</v>
      </c>
      <c r="G104" t="str">
        <f t="shared" si="9"/>
        <v>111.01+5.74i</v>
      </c>
      <c r="H104" t="str">
        <f t="shared" si="10"/>
        <v>0.101582281049811+0.046454532985984i</v>
      </c>
      <c r="I104">
        <f t="shared" si="11"/>
        <v>0.11170041834401816</v>
      </c>
      <c r="J104">
        <f t="shared" si="12"/>
        <v>1.2514926735320184</v>
      </c>
    </row>
    <row r="105" spans="1:10">
      <c r="A105">
        <v>77.25</v>
      </c>
      <c r="B105">
        <v>61.25</v>
      </c>
      <c r="C105">
        <v>5.61</v>
      </c>
      <c r="D105" t="str">
        <f t="shared" si="7"/>
        <v>61.25+5.61i</v>
      </c>
      <c r="E105" t="str">
        <f t="shared" si="13"/>
        <v>50</v>
      </c>
      <c r="F105" t="str">
        <f t="shared" si="8"/>
        <v>11.25+5.61i</v>
      </c>
      <c r="G105" t="str">
        <f t="shared" si="9"/>
        <v>111.25+5.61i</v>
      </c>
      <c r="H105" t="str">
        <f t="shared" si="10"/>
        <v>0.103403531772872+0.0452126398809365i</v>
      </c>
      <c r="I105">
        <f t="shared" si="11"/>
        <v>0.11285598428132465</v>
      </c>
      <c r="J105">
        <f t="shared" si="12"/>
        <v>1.2544253971885273</v>
      </c>
    </row>
    <row r="106" spans="1:10">
      <c r="A106">
        <v>78</v>
      </c>
      <c r="B106">
        <v>61.43</v>
      </c>
      <c r="C106">
        <v>5.43</v>
      </c>
      <c r="D106" t="str">
        <f t="shared" si="7"/>
        <v>61.43+5.43i</v>
      </c>
      <c r="E106" t="str">
        <f t="shared" si="13"/>
        <v>50</v>
      </c>
      <c r="F106" t="str">
        <f t="shared" si="8"/>
        <v>11.43+5.43i</v>
      </c>
      <c r="G106" t="str">
        <f t="shared" si="9"/>
        <v>111.43+5.43i</v>
      </c>
      <c r="H106" t="str">
        <f t="shared" si="10"/>
        <v>0.104701607723873+0.0436280200130968i</v>
      </c>
      <c r="I106">
        <f t="shared" si="11"/>
        <v>0.11342764561704946</v>
      </c>
      <c r="J106">
        <f t="shared" si="12"/>
        <v>1.255879049366466</v>
      </c>
    </row>
    <row r="107" spans="1:10">
      <c r="A107">
        <v>78.75</v>
      </c>
      <c r="B107">
        <v>61.58</v>
      </c>
      <c r="C107">
        <v>5.18</v>
      </c>
      <c r="D107" t="str">
        <f t="shared" si="7"/>
        <v>61.58+5.18i</v>
      </c>
      <c r="E107" t="str">
        <f t="shared" si="13"/>
        <v>50</v>
      </c>
      <c r="F107" t="str">
        <f t="shared" si="8"/>
        <v>11.58+5.18i</v>
      </c>
      <c r="G107" t="str">
        <f t="shared" si="9"/>
        <v>111.58+5.18i</v>
      </c>
      <c r="H107" t="str">
        <f t="shared" si="10"/>
        <v>0.105709411437853+0.0415166270725212i</v>
      </c>
      <c r="I107">
        <f t="shared" si="11"/>
        <v>0.11356984630620967</v>
      </c>
      <c r="J107">
        <f t="shared" si="12"/>
        <v>1.2562409363737448</v>
      </c>
    </row>
    <row r="108" spans="1:10">
      <c r="A108">
        <v>79.5</v>
      </c>
      <c r="B108">
        <v>61.67</v>
      </c>
      <c r="C108">
        <v>5.09</v>
      </c>
      <c r="D108" t="str">
        <f t="shared" si="7"/>
        <v>61.67+5.09i</v>
      </c>
      <c r="E108" t="str">
        <f t="shared" si="13"/>
        <v>50</v>
      </c>
      <c r="F108" t="str">
        <f t="shared" si="8"/>
        <v>11.67+5.09i</v>
      </c>
      <c r="G108" t="str">
        <f t="shared" si="9"/>
        <v>111.67+5.09i</v>
      </c>
      <c r="H108" t="str">
        <f t="shared" si="10"/>
        <v>0.106360970149319+0.0407327183839882i</v>
      </c>
      <c r="I108">
        <f t="shared" si="11"/>
        <v>0.11389385548858032</v>
      </c>
      <c r="J108">
        <f t="shared" si="12"/>
        <v>1.2570659422554371</v>
      </c>
    </row>
    <row r="109" spans="1:10">
      <c r="A109">
        <v>80.25</v>
      </c>
      <c r="B109">
        <v>61.79</v>
      </c>
      <c r="C109">
        <v>4.8600000000000003</v>
      </c>
      <c r="D109" t="str">
        <f t="shared" si="7"/>
        <v>61.79+4.86i</v>
      </c>
      <c r="E109" t="str">
        <f t="shared" si="13"/>
        <v>50</v>
      </c>
      <c r="F109" t="str">
        <f t="shared" si="8"/>
        <v>11.79+4.86i</v>
      </c>
      <c r="G109" t="str">
        <f t="shared" si="9"/>
        <v>111.79+4.86i</v>
      </c>
      <c r="H109" t="str">
        <f t="shared" si="10"/>
        <v>0.107153104521462+0.0388159577066436i</v>
      </c>
      <c r="I109">
        <f t="shared" si="11"/>
        <v>0.11396695302266927</v>
      </c>
      <c r="J109">
        <f t="shared" si="12"/>
        <v>1.2572521497058453</v>
      </c>
    </row>
    <row r="110" spans="1:10">
      <c r="A110">
        <v>81</v>
      </c>
      <c r="B110">
        <v>61.86</v>
      </c>
      <c r="C110">
        <v>4.7</v>
      </c>
      <c r="D110" t="str">
        <f t="shared" si="7"/>
        <v>61.86+4.7i</v>
      </c>
      <c r="E110" t="str">
        <f t="shared" si="13"/>
        <v>50</v>
      </c>
      <c r="F110" t="str">
        <f t="shared" si="8"/>
        <v>11.86+4.7i</v>
      </c>
      <c r="G110" t="str">
        <f t="shared" si="9"/>
        <v>111.86+4.7i</v>
      </c>
      <c r="H110" t="str">
        <f t="shared" si="10"/>
        <v>0.107600841104955+0.0374957629787834i</v>
      </c>
      <c r="I110">
        <f t="shared" si="11"/>
        <v>0.11394680007729431</v>
      </c>
      <c r="J110">
        <f t="shared" si="12"/>
        <v>1.2572008093582516</v>
      </c>
    </row>
    <row r="111" spans="1:10">
      <c r="A111">
        <v>81.75</v>
      </c>
      <c r="B111">
        <v>61.81</v>
      </c>
      <c r="C111">
        <v>4.55</v>
      </c>
      <c r="D111" t="str">
        <f t="shared" si="7"/>
        <v>61.81+4.55i</v>
      </c>
      <c r="E111" t="str">
        <f t="shared" si="13"/>
        <v>50</v>
      </c>
      <c r="F111" t="str">
        <f t="shared" si="8"/>
        <v>11.81+4.55i</v>
      </c>
      <c r="G111" t="str">
        <f t="shared" si="9"/>
        <v>111.81+4.55i</v>
      </c>
      <c r="H111" t="str">
        <f t="shared" si="10"/>
        <v>0.107104254207012+0.0363355303046069i</v>
      </c>
      <c r="I111">
        <f t="shared" si="11"/>
        <v>0.11309992056476986</v>
      </c>
      <c r="J111">
        <f t="shared" si="12"/>
        <v>1.2550454627014822</v>
      </c>
    </row>
    <row r="112" spans="1:10">
      <c r="A112">
        <v>82.5</v>
      </c>
      <c r="B112">
        <v>61.74</v>
      </c>
      <c r="C112">
        <v>4.46</v>
      </c>
      <c r="D112" t="str">
        <f t="shared" si="7"/>
        <v>61.74+4.46i</v>
      </c>
      <c r="E112" t="str">
        <f t="shared" si="13"/>
        <v>50</v>
      </c>
      <c r="F112" t="str">
        <f t="shared" si="8"/>
        <v>11.74+4.46i</v>
      </c>
      <c r="G112" t="str">
        <f t="shared" si="9"/>
        <v>111.74+4.46i</v>
      </c>
      <c r="H112" t="str">
        <f t="shared" si="10"/>
        <v>0.106488813534211+0.0356636825813265i</v>
      </c>
      <c r="I112">
        <f t="shared" si="11"/>
        <v>0.11230211780365307</v>
      </c>
      <c r="J112">
        <f t="shared" si="12"/>
        <v>1.2530187805017505</v>
      </c>
    </row>
    <row r="113" spans="1:10">
      <c r="A113">
        <v>83.25</v>
      </c>
      <c r="B113">
        <v>61.54</v>
      </c>
      <c r="C113">
        <v>4.5599999999999996</v>
      </c>
      <c r="D113" t="str">
        <f t="shared" si="7"/>
        <v>61.54+4.56i</v>
      </c>
      <c r="E113" t="str">
        <f t="shared" si="13"/>
        <v>50</v>
      </c>
      <c r="F113" t="str">
        <f t="shared" si="8"/>
        <v>11.54+4.56i</v>
      </c>
      <c r="G113" t="str">
        <f t="shared" si="9"/>
        <v>111.54+4.56i</v>
      </c>
      <c r="H113" t="str">
        <f t="shared" si="10"/>
        <v>0.104956576190728+0.0365913395424985i</v>
      </c>
      <c r="I113">
        <f t="shared" si="11"/>
        <v>0.11115218853083599</v>
      </c>
      <c r="J113">
        <f t="shared" si="12"/>
        <v>1.2501039820239059</v>
      </c>
    </row>
    <row r="114" spans="1:10">
      <c r="A114">
        <v>84</v>
      </c>
      <c r="B114">
        <v>61.46</v>
      </c>
      <c r="C114">
        <v>4.8499999999999996</v>
      </c>
      <c r="D114" t="str">
        <f t="shared" si="7"/>
        <v>61.46+4.85i</v>
      </c>
      <c r="E114" t="str">
        <f t="shared" si="13"/>
        <v>50</v>
      </c>
      <c r="F114" t="str">
        <f t="shared" si="8"/>
        <v>11.46+4.85i</v>
      </c>
      <c r="G114" t="str">
        <f t="shared" si="9"/>
        <v>111.46+4.85i</v>
      </c>
      <c r="H114" t="str">
        <f t="shared" si="10"/>
        <v>0.104512681642183+0.0389656692448898i</v>
      </c>
      <c r="I114">
        <f t="shared" si="11"/>
        <v>0.11154023490984069</v>
      </c>
      <c r="J114">
        <f t="shared" si="12"/>
        <v>1.2510867442568359</v>
      </c>
    </row>
    <row r="115" spans="1:10">
      <c r="A115">
        <v>84.75</v>
      </c>
      <c r="B115">
        <v>61.46</v>
      </c>
      <c r="C115">
        <v>5.3</v>
      </c>
      <c r="D115" t="str">
        <f t="shared" si="7"/>
        <v>61.46+5.3i</v>
      </c>
      <c r="E115" t="str">
        <f t="shared" si="13"/>
        <v>50</v>
      </c>
      <c r="F115" t="str">
        <f t="shared" si="8"/>
        <v>11.46+5.3i</v>
      </c>
      <c r="G115" t="str">
        <f t="shared" si="9"/>
        <v>111.46+5.3i</v>
      </c>
      <c r="H115" t="str">
        <f t="shared" si="10"/>
        <v>0.104841169300701+0.042565420803035i</v>
      </c>
      <c r="I115">
        <f t="shared" si="11"/>
        <v>0.11315248927212204</v>
      </c>
      <c r="J115">
        <f t="shared" si="12"/>
        <v>1.2551791326092858</v>
      </c>
    </row>
    <row r="116" spans="1:10">
      <c r="A116">
        <v>85.5</v>
      </c>
      <c r="B116">
        <v>61.69</v>
      </c>
      <c r="C116">
        <v>5.76</v>
      </c>
      <c r="D116" t="str">
        <f t="shared" si="7"/>
        <v>61.69+5.76i</v>
      </c>
      <c r="E116" t="str">
        <f t="shared" si="13"/>
        <v>50</v>
      </c>
      <c r="F116" t="str">
        <f t="shared" si="8"/>
        <v>11.69+5.76i</v>
      </c>
      <c r="G116" t="str">
        <f t="shared" si="9"/>
        <v>111.69+5.76i</v>
      </c>
      <c r="H116" t="str">
        <f t="shared" si="10"/>
        <v>0.107039614701625+0.0460511399348074i</v>
      </c>
      <c r="I116">
        <f t="shared" si="11"/>
        <v>0.11652547620485208</v>
      </c>
      <c r="J116">
        <f t="shared" si="12"/>
        <v>1.2637891032879878</v>
      </c>
    </row>
    <row r="117" spans="1:10">
      <c r="A117">
        <v>86.25</v>
      </c>
      <c r="B117">
        <v>61.97</v>
      </c>
      <c r="C117">
        <v>6.24</v>
      </c>
      <c r="D117" t="str">
        <f t="shared" si="7"/>
        <v>61.97+6.24i</v>
      </c>
      <c r="E117" t="str">
        <f t="shared" si="13"/>
        <v>50</v>
      </c>
      <c r="F117" t="str">
        <f t="shared" si="8"/>
        <v>11.97+6.24i</v>
      </c>
      <c r="G117" t="str">
        <f t="shared" si="9"/>
        <v>111.97+6.24i</v>
      </c>
      <c r="H117" t="str">
        <f t="shared" si="10"/>
        <v>0.109668776826675+0.0496174585389082i</v>
      </c>
      <c r="I117">
        <f t="shared" si="11"/>
        <v>0.12037081374867963</v>
      </c>
      <c r="J117">
        <f t="shared" si="12"/>
        <v>1.2736853565799902</v>
      </c>
    </row>
    <row r="118" spans="1:10">
      <c r="A118">
        <v>87</v>
      </c>
      <c r="B118">
        <v>62.39</v>
      </c>
      <c r="C118">
        <v>6.88</v>
      </c>
      <c r="D118" t="str">
        <f t="shared" si="7"/>
        <v>62.39+6.88i</v>
      </c>
      <c r="E118" t="str">
        <f t="shared" si="13"/>
        <v>50</v>
      </c>
      <c r="F118" t="str">
        <f t="shared" si="8"/>
        <v>12.39+6.88i</v>
      </c>
      <c r="G118" t="str">
        <f t="shared" si="9"/>
        <v>112.39+6.88i</v>
      </c>
      <c r="H118" t="str">
        <f t="shared" si="10"/>
        <v>0.113562893911524+0.054263611441309i</v>
      </c>
      <c r="I118">
        <f t="shared" si="11"/>
        <v>0.12586131415257595</v>
      </c>
      <c r="J118">
        <f t="shared" si="12"/>
        <v>1.2879664661690635</v>
      </c>
    </row>
    <row r="119" spans="1:10">
      <c r="A119">
        <v>87.75</v>
      </c>
      <c r="B119">
        <v>63.1</v>
      </c>
      <c r="C119">
        <v>7.53</v>
      </c>
      <c r="D119" t="str">
        <f t="shared" si="7"/>
        <v>63.1+7.53i</v>
      </c>
      <c r="E119" t="str">
        <f t="shared" si="13"/>
        <v>50</v>
      </c>
      <c r="F119" t="str">
        <f t="shared" si="8"/>
        <v>13.1+7.53i</v>
      </c>
      <c r="G119" t="str">
        <f t="shared" si="9"/>
        <v>113.1+7.53i</v>
      </c>
      <c r="H119" t="str">
        <f t="shared" si="10"/>
        <v>0.119728648533871+0.0586069255220155i</v>
      </c>
      <c r="I119">
        <f t="shared" si="11"/>
        <v>0.13330311698865216</v>
      </c>
      <c r="J119">
        <f t="shared" si="12"/>
        <v>1.3076118527748457</v>
      </c>
    </row>
    <row r="120" spans="1:10">
      <c r="A120">
        <v>88.5</v>
      </c>
      <c r="B120">
        <v>64.180000000000007</v>
      </c>
      <c r="C120">
        <v>8.08</v>
      </c>
      <c r="D120" t="str">
        <f t="shared" si="7"/>
        <v>64.18+8.08i</v>
      </c>
      <c r="E120" t="str">
        <f t="shared" si="13"/>
        <v>50</v>
      </c>
      <c r="F120" t="str">
        <f t="shared" si="8"/>
        <v>14.18+8.08i</v>
      </c>
      <c r="G120" t="str">
        <f t="shared" si="9"/>
        <v>114.18+8.08i</v>
      </c>
      <c r="H120" t="str">
        <f t="shared" si="10"/>
        <v>0.128553860088155+0.0616682852556289i</v>
      </c>
      <c r="I120">
        <f t="shared" si="11"/>
        <v>0.14258005593327053</v>
      </c>
      <c r="J120">
        <f t="shared" si="12"/>
        <v>1.3325792849114648</v>
      </c>
    </row>
    <row r="121" spans="1:10">
      <c r="A121">
        <v>89.25</v>
      </c>
      <c r="B121">
        <v>65.510000000000005</v>
      </c>
      <c r="C121">
        <v>8.27</v>
      </c>
      <c r="D121" t="str">
        <f t="shared" si="7"/>
        <v>65.51+8.27i</v>
      </c>
      <c r="E121" t="str">
        <f t="shared" si="13"/>
        <v>50</v>
      </c>
      <c r="F121" t="str">
        <f t="shared" si="8"/>
        <v>15.51+8.27i</v>
      </c>
      <c r="G121" t="str">
        <f t="shared" si="9"/>
        <v>115.51+8.27i</v>
      </c>
      <c r="H121" t="str">
        <f t="shared" si="10"/>
        <v>0.138689099872321+0.0616660128478565i</v>
      </c>
      <c r="I121">
        <f t="shared" si="11"/>
        <v>0.15178064291584295</v>
      </c>
      <c r="J121">
        <f t="shared" si="12"/>
        <v>1.357880639361037</v>
      </c>
    </row>
    <row r="122" spans="1:10">
      <c r="A122">
        <v>90</v>
      </c>
      <c r="B122">
        <v>66.819999999999993</v>
      </c>
      <c r="C122">
        <v>8.17</v>
      </c>
      <c r="D122" t="str">
        <f t="shared" si="7"/>
        <v>66.82+8.17i</v>
      </c>
      <c r="E122" t="str">
        <f t="shared" si="13"/>
        <v>50</v>
      </c>
      <c r="F122" t="str">
        <f t="shared" si="8"/>
        <v>16.82+8.17i</v>
      </c>
      <c r="G122" t="str">
        <f t="shared" si="9"/>
        <v>116.82+8.17i</v>
      </c>
      <c r="H122" t="str">
        <f t="shared" si="10"/>
        <v>0.148148715033526+0.0595756291574738i</v>
      </c>
      <c r="I122">
        <f t="shared" si="11"/>
        <v>0.15967873169459273</v>
      </c>
      <c r="J122">
        <f t="shared" si="12"/>
        <v>1.3800421046502869</v>
      </c>
    </row>
    <row r="123" spans="1:10">
      <c r="A123">
        <v>90.75</v>
      </c>
      <c r="B123">
        <v>68.03</v>
      </c>
      <c r="C123">
        <v>7.52</v>
      </c>
      <c r="D123" t="str">
        <f t="shared" si="7"/>
        <v>68.03+7.52i</v>
      </c>
      <c r="E123" t="str">
        <f t="shared" si="13"/>
        <v>50</v>
      </c>
      <c r="F123" t="str">
        <f t="shared" si="8"/>
        <v>18.03+7.52i</v>
      </c>
      <c r="G123" t="str">
        <f t="shared" si="9"/>
        <v>118.03+7.52i</v>
      </c>
      <c r="H123" t="str">
        <f t="shared" si="10"/>
        <v>0.156183077259121+0.0537617830976142i</v>
      </c>
      <c r="I123">
        <f t="shared" si="11"/>
        <v>0.16517712597076956</v>
      </c>
      <c r="J123">
        <f t="shared" si="12"/>
        <v>1.3957177770502391</v>
      </c>
    </row>
    <row r="124" spans="1:10">
      <c r="A124">
        <v>91.5</v>
      </c>
      <c r="B124">
        <v>68.819999999999993</v>
      </c>
      <c r="C124">
        <v>6.85</v>
      </c>
      <c r="D124" t="str">
        <f t="shared" si="7"/>
        <v>68.82+6.85i</v>
      </c>
      <c r="E124" t="str">
        <f t="shared" si="13"/>
        <v>50</v>
      </c>
      <c r="F124" t="str">
        <f t="shared" si="8"/>
        <v>18.82+6.85i</v>
      </c>
      <c r="G124" t="str">
        <f t="shared" si="9"/>
        <v>118.82+6.85i</v>
      </c>
      <c r="H124" t="str">
        <f t="shared" si="10"/>
        <v>0.161178706711373+0.0483582381672033i</v>
      </c>
      <c r="I124">
        <f t="shared" si="11"/>
        <v>0.16827683945150251</v>
      </c>
      <c r="J124">
        <f t="shared" si="12"/>
        <v>1.4046462751873565</v>
      </c>
    </row>
    <row r="125" spans="1:10">
      <c r="A125">
        <v>92.25</v>
      </c>
      <c r="B125">
        <v>69.290000000000006</v>
      </c>
      <c r="C125">
        <v>6.39</v>
      </c>
      <c r="D125" t="str">
        <f t="shared" si="7"/>
        <v>69.29+6.39i</v>
      </c>
      <c r="E125" t="str">
        <f t="shared" si="13"/>
        <v>50</v>
      </c>
      <c r="F125" t="str">
        <f t="shared" si="8"/>
        <v>19.29+6.39i</v>
      </c>
      <c r="G125" t="str">
        <f t="shared" si="9"/>
        <v>119.29+6.39i</v>
      </c>
      <c r="H125" t="str">
        <f t="shared" si="10"/>
        <v>0.164105295348458+0.0447763195802109i</v>
      </c>
      <c r="I125">
        <f t="shared" si="11"/>
        <v>0.17010428200534464</v>
      </c>
      <c r="J125">
        <f t="shared" si="12"/>
        <v>1.4099413415853776</v>
      </c>
    </row>
    <row r="126" spans="1:10">
      <c r="A126">
        <v>93</v>
      </c>
      <c r="B126">
        <v>70.17</v>
      </c>
      <c r="C126">
        <v>6.41</v>
      </c>
      <c r="D126" t="str">
        <f t="shared" si="7"/>
        <v>70.17+6.41i</v>
      </c>
      <c r="E126" t="str">
        <f t="shared" si="13"/>
        <v>50</v>
      </c>
      <c r="F126" t="str">
        <f t="shared" si="8"/>
        <v>20.17+6.41i</v>
      </c>
      <c r="G126" t="str">
        <f t="shared" si="9"/>
        <v>120.17+6.41i</v>
      </c>
      <c r="H126" t="str">
        <f t="shared" si="10"/>
        <v>0.170206541026302+0.044262095964229i</v>
      </c>
      <c r="I126">
        <f t="shared" si="11"/>
        <v>0.17586756309019819</v>
      </c>
      <c r="J126">
        <f t="shared" si="12"/>
        <v>1.4267944209298153</v>
      </c>
    </row>
    <row r="127" spans="1:10">
      <c r="A127">
        <v>93.75</v>
      </c>
      <c r="B127">
        <v>71.48</v>
      </c>
      <c r="C127">
        <v>5.84</v>
      </c>
      <c r="D127" t="str">
        <f t="shared" si="7"/>
        <v>71.48+5.84i</v>
      </c>
      <c r="E127" t="str">
        <f t="shared" si="13"/>
        <v>50</v>
      </c>
      <c r="F127" t="str">
        <f t="shared" si="8"/>
        <v>21.48+5.84i</v>
      </c>
      <c r="G127" t="str">
        <f t="shared" si="9"/>
        <v>121.48+5.84i</v>
      </c>
      <c r="H127" t="str">
        <f t="shared" si="10"/>
        <v>0.178717284580275+0.0394821456869542i</v>
      </c>
      <c r="I127">
        <f t="shared" si="11"/>
        <v>0.1830265216732069</v>
      </c>
      <c r="J127">
        <f t="shared" si="12"/>
        <v>1.4480598857335134</v>
      </c>
    </row>
    <row r="128" spans="1:10">
      <c r="A128">
        <v>94.5</v>
      </c>
      <c r="B128">
        <v>72.459999999999994</v>
      </c>
      <c r="C128">
        <v>4.8499999999999996</v>
      </c>
      <c r="D128" t="str">
        <f t="shared" si="7"/>
        <v>72.46+4.85i</v>
      </c>
      <c r="E128" t="str">
        <f t="shared" si="13"/>
        <v>50</v>
      </c>
      <c r="F128" t="str">
        <f t="shared" si="8"/>
        <v>22.46+4.85i</v>
      </c>
      <c r="G128" t="str">
        <f t="shared" si="9"/>
        <v>122.46+4.85i</v>
      </c>
      <c r="H128" t="str">
        <f t="shared" si="10"/>
        <v>0.184685677986622+0.0322903353075689i</v>
      </c>
      <c r="I128">
        <f t="shared" si="11"/>
        <v>0.18748724065294006</v>
      </c>
      <c r="J128">
        <f t="shared" si="12"/>
        <v>1.4614998066088363</v>
      </c>
    </row>
    <row r="129" spans="1:10">
      <c r="A129">
        <v>95.25</v>
      </c>
      <c r="B129">
        <v>73.16</v>
      </c>
      <c r="C129">
        <v>3.87</v>
      </c>
      <c r="D129" t="str">
        <f t="shared" si="7"/>
        <v>73.16+3.87i</v>
      </c>
      <c r="E129" t="str">
        <f t="shared" si="13"/>
        <v>50</v>
      </c>
      <c r="F129" t="str">
        <f t="shared" si="8"/>
        <v>23.16+3.87i</v>
      </c>
      <c r="G129" t="str">
        <f t="shared" si="9"/>
        <v>123.16+3.87i</v>
      </c>
      <c r="H129" t="str">
        <f t="shared" si="10"/>
        <v>0.188848978610634+0.0254884252417737i</v>
      </c>
      <c r="I129">
        <f t="shared" si="11"/>
        <v>0.19056126716514346</v>
      </c>
      <c r="J129">
        <f t="shared" si="12"/>
        <v>1.4708479083963535</v>
      </c>
    </row>
    <row r="130" spans="1:10">
      <c r="A130">
        <v>96</v>
      </c>
      <c r="B130">
        <v>73.62</v>
      </c>
      <c r="C130">
        <v>2.88</v>
      </c>
      <c r="D130" t="str">
        <f t="shared" si="7"/>
        <v>73.62+2.88i</v>
      </c>
      <c r="E130" t="str">
        <f t="shared" si="13"/>
        <v>50</v>
      </c>
      <c r="F130" t="str">
        <f t="shared" si="8"/>
        <v>23.62+2.88i</v>
      </c>
      <c r="G130" t="str">
        <f t="shared" si="9"/>
        <v>123.62+2.88i</v>
      </c>
      <c r="H130" t="str">
        <f t="shared" si="10"/>
        <v>0.191508222901588+0.0188355955188758i</v>
      </c>
      <c r="I130">
        <f t="shared" si="11"/>
        <v>0.19243227145537467</v>
      </c>
      <c r="J130">
        <f t="shared" si="12"/>
        <v>1.4765724648313288</v>
      </c>
    </row>
    <row r="131" spans="1:10">
      <c r="A131">
        <v>96.75</v>
      </c>
      <c r="B131">
        <v>73.930000000000007</v>
      </c>
      <c r="C131">
        <v>1.9</v>
      </c>
      <c r="D131" t="str">
        <f t="shared" ref="D131:D194" si="14">COMPLEX(B131,C131)</f>
        <v>73.93+1.9i</v>
      </c>
      <c r="E131" t="str">
        <f t="shared" si="13"/>
        <v>50</v>
      </c>
      <c r="F131" t="str">
        <f t="shared" ref="F131:F194" si="15">IMSUB(D131,E131)</f>
        <v>23.93+1.9i</v>
      </c>
      <c r="G131" t="str">
        <f t="shared" ref="G131:G194" si="16">IMSUM(D131,E131)</f>
        <v>123.93+1.9i</v>
      </c>
      <c r="H131" t="str">
        <f t="shared" ref="H131:H194" si="17">IMDIV(F131,G131)</f>
        <v>0.193282491361343+0.0123679760059182i</v>
      </c>
      <c r="I131">
        <f t="shared" ref="I131:I194" si="18">IMABS(H131)</f>
        <v>0.19367779505490712</v>
      </c>
      <c r="J131">
        <f t="shared" ref="J131:J194" si="19">(1+I131)/(1-I131)</f>
        <v>1.4803980192213502</v>
      </c>
    </row>
    <row r="132" spans="1:10">
      <c r="A132">
        <v>97.5</v>
      </c>
      <c r="B132">
        <v>74.28</v>
      </c>
      <c r="C132">
        <v>1.07</v>
      </c>
      <c r="D132" t="str">
        <f t="shared" si="14"/>
        <v>74.28+1.07i</v>
      </c>
      <c r="E132" t="str">
        <f t="shared" ref="E132:E195" si="20">COMPLEX(50,0)</f>
        <v>50</v>
      </c>
      <c r="F132" t="str">
        <f t="shared" si="15"/>
        <v>24.28+1.07i</v>
      </c>
      <c r="G132" t="str">
        <f t="shared" si="16"/>
        <v>124.28+1.07i</v>
      </c>
      <c r="H132" t="str">
        <f t="shared" si="17"/>
        <v>0.195424943327405+0.00692706236433599i</v>
      </c>
      <c r="I132">
        <f t="shared" si="18"/>
        <v>0.19554767364384285</v>
      </c>
      <c r="J132">
        <f t="shared" si="19"/>
        <v>1.4861634859820583</v>
      </c>
    </row>
    <row r="133" spans="1:10">
      <c r="A133">
        <v>98.25</v>
      </c>
      <c r="B133">
        <v>74.709999999999994</v>
      </c>
      <c r="C133">
        <v>0.4</v>
      </c>
      <c r="D133" t="str">
        <f t="shared" si="14"/>
        <v>74.71+0.4i</v>
      </c>
      <c r="E133" t="str">
        <f t="shared" si="20"/>
        <v>50</v>
      </c>
      <c r="F133" t="str">
        <f t="shared" si="15"/>
        <v>24.71+0.4i</v>
      </c>
      <c r="G133" t="str">
        <f t="shared" si="16"/>
        <v>124.71+0.4i</v>
      </c>
      <c r="H133" t="str">
        <f t="shared" si="17"/>
        <v>0.198147933264073+0.00257189340625749i</v>
      </c>
      <c r="I133">
        <f t="shared" si="18"/>
        <v>0.1981646237160323</v>
      </c>
      <c r="J133">
        <f t="shared" si="19"/>
        <v>1.4942775776105266</v>
      </c>
    </row>
    <row r="134" spans="1:10">
      <c r="A134">
        <v>99</v>
      </c>
      <c r="B134">
        <v>75</v>
      </c>
      <c r="C134">
        <v>-0.47</v>
      </c>
      <c r="D134" t="str">
        <f t="shared" si="14"/>
        <v>75-0.47i</v>
      </c>
      <c r="E134" t="str">
        <f t="shared" si="20"/>
        <v>50</v>
      </c>
      <c r="F134" t="str">
        <f t="shared" si="15"/>
        <v>25-0.47i</v>
      </c>
      <c r="G134" t="str">
        <f t="shared" si="16"/>
        <v>125-0.47i</v>
      </c>
      <c r="H134" t="str">
        <f t="shared" si="17"/>
        <v>0.200011309920105-0.00300795747470041i</v>
      </c>
      <c r="I134">
        <f t="shared" si="18"/>
        <v>0.20003392688273133</v>
      </c>
      <c r="J134">
        <f t="shared" si="19"/>
        <v>1.5001060260049504</v>
      </c>
    </row>
    <row r="135" spans="1:10">
      <c r="A135">
        <v>99.75</v>
      </c>
      <c r="B135">
        <v>75.010000000000005</v>
      </c>
      <c r="C135">
        <v>-1.52</v>
      </c>
      <c r="D135" t="str">
        <f t="shared" si="14"/>
        <v>75.01-1.52i</v>
      </c>
      <c r="E135" t="str">
        <f t="shared" si="20"/>
        <v>50</v>
      </c>
      <c r="F135" t="str">
        <f t="shared" si="15"/>
        <v>25.01-1.52i</v>
      </c>
      <c r="G135" t="str">
        <f t="shared" si="16"/>
        <v>125.01-1.52i</v>
      </c>
      <c r="H135" t="str">
        <f t="shared" si="17"/>
        <v>0.200182241492947-0.00972500594297033i</v>
      </c>
      <c r="I135">
        <f t="shared" si="18"/>
        <v>0.20041832638192386</v>
      </c>
      <c r="J135">
        <f t="shared" si="19"/>
        <v>1.5013079538830318</v>
      </c>
    </row>
    <row r="136" spans="1:10">
      <c r="A136">
        <v>100.5</v>
      </c>
      <c r="B136">
        <v>75.34</v>
      </c>
      <c r="C136">
        <v>-2.34</v>
      </c>
      <c r="D136" t="str">
        <f t="shared" si="14"/>
        <v>75.34-2.34i</v>
      </c>
      <c r="E136" t="str">
        <f t="shared" si="20"/>
        <v>50</v>
      </c>
      <c r="F136" t="str">
        <f t="shared" si="15"/>
        <v>25.34-2.34i</v>
      </c>
      <c r="G136" t="str">
        <f t="shared" si="16"/>
        <v>125.34-2.34i</v>
      </c>
      <c r="H136" t="str">
        <f t="shared" si="17"/>
        <v>0.202448075895484-0.0148896721110944i</v>
      </c>
      <c r="I136">
        <f t="shared" si="18"/>
        <v>0.2029948909932453</v>
      </c>
      <c r="J136">
        <f t="shared" si="19"/>
        <v>1.5093942026199105</v>
      </c>
    </row>
    <row r="137" spans="1:10">
      <c r="A137">
        <v>101.25</v>
      </c>
      <c r="B137">
        <v>75.45</v>
      </c>
      <c r="C137">
        <v>-3.14</v>
      </c>
      <c r="D137" t="str">
        <f t="shared" si="14"/>
        <v>75.45-3.14i</v>
      </c>
      <c r="E137" t="str">
        <f t="shared" si="20"/>
        <v>50</v>
      </c>
      <c r="F137" t="str">
        <f t="shared" si="15"/>
        <v>25.45-3.14i</v>
      </c>
      <c r="G137" t="str">
        <f t="shared" si="16"/>
        <v>125.45-3.14i</v>
      </c>
      <c r="H137" t="str">
        <f t="shared" si="17"/>
        <v>0.203368755091304-0.0199395943325094i</v>
      </c>
      <c r="I137">
        <f t="shared" si="18"/>
        <v>0.20434392080395206</v>
      </c>
      <c r="J137">
        <f t="shared" si="19"/>
        <v>1.51364886449539</v>
      </c>
    </row>
    <row r="138" spans="1:10">
      <c r="A138">
        <v>102</v>
      </c>
      <c r="B138">
        <v>75.48</v>
      </c>
      <c r="C138">
        <v>-4.09</v>
      </c>
      <c r="D138" t="str">
        <f t="shared" si="14"/>
        <v>75.48-4.09i</v>
      </c>
      <c r="E138" t="str">
        <f t="shared" si="20"/>
        <v>50</v>
      </c>
      <c r="F138" t="str">
        <f t="shared" si="15"/>
        <v>25.48-4.09i</v>
      </c>
      <c r="G138" t="str">
        <f t="shared" si="16"/>
        <v>125.48-4.09i</v>
      </c>
      <c r="H138" t="str">
        <f t="shared" si="17"/>
        <v>0.203906037438177-0.0259485520152841i</v>
      </c>
      <c r="I138">
        <f t="shared" si="18"/>
        <v>0.20555047909316376</v>
      </c>
      <c r="J138">
        <f t="shared" si="19"/>
        <v>1.5174664309911976</v>
      </c>
    </row>
    <row r="139" spans="1:10">
      <c r="A139">
        <v>102.75</v>
      </c>
      <c r="B139">
        <v>75.55</v>
      </c>
      <c r="C139">
        <v>-4.82</v>
      </c>
      <c r="D139" t="str">
        <f t="shared" si="14"/>
        <v>75.55-4.82i</v>
      </c>
      <c r="E139" t="str">
        <f t="shared" si="20"/>
        <v>50</v>
      </c>
      <c r="F139" t="str">
        <f t="shared" si="15"/>
        <v>25.55-4.82i</v>
      </c>
      <c r="G139" t="str">
        <f t="shared" si="16"/>
        <v>125.55-4.82i</v>
      </c>
      <c r="H139" t="str">
        <f t="shared" si="17"/>
        <v>0.20467678682251-0.0305333165074911i</v>
      </c>
      <c r="I139">
        <f t="shared" si="18"/>
        <v>0.20694170792987537</v>
      </c>
      <c r="J139">
        <f t="shared" si="19"/>
        <v>1.5218827165647415</v>
      </c>
    </row>
    <row r="140" spans="1:10">
      <c r="A140">
        <v>103.5</v>
      </c>
      <c r="B140">
        <v>75.81</v>
      </c>
      <c r="C140">
        <v>-5.45</v>
      </c>
      <c r="D140" t="str">
        <f t="shared" si="14"/>
        <v>75.81-5.45i</v>
      </c>
      <c r="E140" t="str">
        <f t="shared" si="20"/>
        <v>50</v>
      </c>
      <c r="F140" t="str">
        <f t="shared" si="15"/>
        <v>25.81-5.45i</v>
      </c>
      <c r="G140" t="str">
        <f t="shared" si="16"/>
        <v>125.81-5.45i</v>
      </c>
      <c r="H140" t="str">
        <f t="shared" si="17"/>
        <v>0.206639413470366-0.0343678181113306i</v>
      </c>
      <c r="I140">
        <f t="shared" si="18"/>
        <v>0.20947790843215514</v>
      </c>
      <c r="J140">
        <f t="shared" si="19"/>
        <v>1.5299735723177503</v>
      </c>
    </row>
    <row r="141" spans="1:10">
      <c r="A141">
        <v>104.25</v>
      </c>
      <c r="B141">
        <v>75.680000000000007</v>
      </c>
      <c r="C141">
        <v>-6.3</v>
      </c>
      <c r="D141" t="str">
        <f t="shared" si="14"/>
        <v>75.68-6.3i</v>
      </c>
      <c r="E141" t="str">
        <f t="shared" si="20"/>
        <v>50</v>
      </c>
      <c r="F141" t="str">
        <f t="shared" si="15"/>
        <v>25.68-6.3i</v>
      </c>
      <c r="G141" t="str">
        <f t="shared" si="16"/>
        <v>125.68-6.3i</v>
      </c>
      <c r="H141" t="str">
        <f t="shared" si="17"/>
        <v>0.206322763271922-0.0397849028595393i</v>
      </c>
      <c r="I141">
        <f t="shared" si="18"/>
        <v>0.21012358539608195</v>
      </c>
      <c r="J141">
        <f t="shared" si="19"/>
        <v>1.5320416751561012</v>
      </c>
    </row>
    <row r="142" spans="1:10">
      <c r="A142">
        <v>105</v>
      </c>
      <c r="B142">
        <v>75.59</v>
      </c>
      <c r="C142">
        <v>-7.02</v>
      </c>
      <c r="D142" t="str">
        <f t="shared" si="14"/>
        <v>75.59-7.02i</v>
      </c>
      <c r="E142" t="str">
        <f t="shared" si="20"/>
        <v>50</v>
      </c>
      <c r="F142" t="str">
        <f t="shared" si="15"/>
        <v>25.59-7.02i</v>
      </c>
      <c r="G142" t="str">
        <f t="shared" si="16"/>
        <v>125.59-7.02i</v>
      </c>
      <c r="H142" t="str">
        <f t="shared" si="17"/>
        <v>0.206238275716191-0.0443682403413675i</v>
      </c>
      <c r="I142">
        <f t="shared" si="18"/>
        <v>0.21095678970200737</v>
      </c>
      <c r="J142">
        <f t="shared" si="19"/>
        <v>1.5347154298998067</v>
      </c>
    </row>
    <row r="143" spans="1:10">
      <c r="A143">
        <v>105.75</v>
      </c>
      <c r="B143">
        <v>75.59</v>
      </c>
      <c r="C143">
        <v>-7.87</v>
      </c>
      <c r="D143" t="str">
        <f t="shared" si="14"/>
        <v>75.59-7.87i</v>
      </c>
      <c r="E143" t="str">
        <f t="shared" si="20"/>
        <v>50</v>
      </c>
      <c r="F143" t="str">
        <f t="shared" si="15"/>
        <v>25.59-7.87i</v>
      </c>
      <c r="G143" t="str">
        <f t="shared" si="16"/>
        <v>125.59-7.87i</v>
      </c>
      <c r="H143" t="str">
        <f t="shared" si="17"/>
        <v>0.206872717248766-0.049700706387867i</v>
      </c>
      <c r="I143">
        <f t="shared" si="18"/>
        <v>0.2127592098061582</v>
      </c>
      <c r="J143">
        <f t="shared" si="19"/>
        <v>1.5405187649226626</v>
      </c>
    </row>
    <row r="144" spans="1:10">
      <c r="A144">
        <v>106.5</v>
      </c>
      <c r="B144">
        <v>75.53</v>
      </c>
      <c r="C144">
        <v>-8.68</v>
      </c>
      <c r="D144" t="str">
        <f t="shared" si="14"/>
        <v>75.53-8.68i</v>
      </c>
      <c r="E144" t="str">
        <f t="shared" si="20"/>
        <v>50</v>
      </c>
      <c r="F144" t="str">
        <f t="shared" si="15"/>
        <v>25.53-8.68i</v>
      </c>
      <c r="G144" t="str">
        <f t="shared" si="16"/>
        <v>125.53-8.68i</v>
      </c>
      <c r="H144" t="str">
        <f t="shared" si="17"/>
        <v>0.207168430249008-0.0548217798569155i</v>
      </c>
      <c r="I144">
        <f t="shared" si="18"/>
        <v>0.2142992908026487</v>
      </c>
      <c r="J144">
        <f t="shared" si="19"/>
        <v>1.5454985296413197</v>
      </c>
    </row>
    <row r="145" spans="1:10">
      <c r="A145">
        <v>107.25</v>
      </c>
      <c r="B145">
        <v>75.44</v>
      </c>
      <c r="C145">
        <v>-9.33</v>
      </c>
      <c r="D145" t="str">
        <f t="shared" si="14"/>
        <v>75.44-9.33i</v>
      </c>
      <c r="E145" t="str">
        <f t="shared" si="20"/>
        <v>50</v>
      </c>
      <c r="F145" t="str">
        <f t="shared" si="15"/>
        <v>25.44-9.33i</v>
      </c>
      <c r="G145" t="str">
        <f t="shared" si="16"/>
        <v>125.44-9.33i</v>
      </c>
      <c r="H145" t="str">
        <f t="shared" si="17"/>
        <v>0.207192027299544-0.0589676210562441i</v>
      </c>
      <c r="I145">
        <f t="shared" si="18"/>
        <v>0.21541986099133895</v>
      </c>
      <c r="J145">
        <f t="shared" si="19"/>
        <v>1.5491341171687776</v>
      </c>
    </row>
    <row r="146" spans="1:10">
      <c r="A146">
        <v>108</v>
      </c>
      <c r="B146">
        <v>75.290000000000006</v>
      </c>
      <c r="C146">
        <v>-10.17</v>
      </c>
      <c r="D146" t="str">
        <f t="shared" si="14"/>
        <v>75.29-10.17i</v>
      </c>
      <c r="E146" t="str">
        <f t="shared" si="20"/>
        <v>50</v>
      </c>
      <c r="F146" t="str">
        <f t="shared" si="15"/>
        <v>25.29-10.17i</v>
      </c>
      <c r="G146" t="str">
        <f t="shared" si="16"/>
        <v>125.29-10.17i</v>
      </c>
      <c r="H146" t="str">
        <f t="shared" si="17"/>
        <v>0.207076153914942-0.0643629620455347i</v>
      </c>
      <c r="I146">
        <f t="shared" si="18"/>
        <v>0.21684815978808697</v>
      </c>
      <c r="J146">
        <f t="shared" si="19"/>
        <v>1.5537831839338077</v>
      </c>
    </row>
    <row r="147" spans="1:10">
      <c r="A147">
        <v>108.75</v>
      </c>
      <c r="B147">
        <v>75.08</v>
      </c>
      <c r="C147">
        <v>-10.93</v>
      </c>
      <c r="D147" t="str">
        <f t="shared" si="14"/>
        <v>75.08-10.93i</v>
      </c>
      <c r="E147" t="str">
        <f t="shared" si="20"/>
        <v>50</v>
      </c>
      <c r="F147" t="str">
        <f t="shared" si="15"/>
        <v>25.08-10.93i</v>
      </c>
      <c r="G147" t="str">
        <f t="shared" si="16"/>
        <v>125.08-10.93i</v>
      </c>
      <c r="H147" t="str">
        <f t="shared" si="17"/>
        <v>0.206570283140418-0.0693331212446053i</v>
      </c>
      <c r="I147">
        <f t="shared" si="18"/>
        <v>0.21789530416746386</v>
      </c>
      <c r="J147">
        <f t="shared" si="19"/>
        <v>1.5572023933075054</v>
      </c>
    </row>
    <row r="148" spans="1:10">
      <c r="A148">
        <v>109.5</v>
      </c>
      <c r="B148">
        <v>74.930000000000007</v>
      </c>
      <c r="C148">
        <v>-11.58</v>
      </c>
      <c r="D148" t="str">
        <f t="shared" si="14"/>
        <v>74.93-11.58i</v>
      </c>
      <c r="E148" t="str">
        <f t="shared" si="20"/>
        <v>50</v>
      </c>
      <c r="F148" t="str">
        <f t="shared" si="15"/>
        <v>24.93-11.58i</v>
      </c>
      <c r="G148" t="str">
        <f t="shared" si="16"/>
        <v>124.93-11.58i</v>
      </c>
      <c r="H148" t="str">
        <f t="shared" si="17"/>
        <v>0.206370447204758-0.0735630370717114i</v>
      </c>
      <c r="I148">
        <f t="shared" si="18"/>
        <v>0.21908966635308427</v>
      </c>
      <c r="J148">
        <f t="shared" si="19"/>
        <v>1.5611135028266754</v>
      </c>
    </row>
    <row r="149" spans="1:10">
      <c r="A149">
        <v>110.25</v>
      </c>
      <c r="B149">
        <v>74.77</v>
      </c>
      <c r="C149">
        <v>-12.26</v>
      </c>
      <c r="D149" t="str">
        <f t="shared" si="14"/>
        <v>74.77-12.26i</v>
      </c>
      <c r="E149" t="str">
        <f t="shared" si="20"/>
        <v>50</v>
      </c>
      <c r="F149" t="str">
        <f t="shared" si="15"/>
        <v>24.77-12.26i</v>
      </c>
      <c r="G149" t="str">
        <f t="shared" si="16"/>
        <v>124.77-12.26i</v>
      </c>
      <c r="H149" t="str">
        <f t="shared" si="17"/>
        <v>0.20618967193404-0.0780004377822287i</v>
      </c>
      <c r="I149">
        <f t="shared" si="18"/>
        <v>0.22045010570758722</v>
      </c>
      <c r="J149">
        <f t="shared" si="19"/>
        <v>1.5655830558676089</v>
      </c>
    </row>
    <row r="150" spans="1:10">
      <c r="A150">
        <v>111</v>
      </c>
      <c r="B150">
        <v>74.53</v>
      </c>
      <c r="C150">
        <v>-12.88</v>
      </c>
      <c r="D150" t="str">
        <f t="shared" si="14"/>
        <v>74.53-12.88i</v>
      </c>
      <c r="E150" t="str">
        <f t="shared" si="20"/>
        <v>50</v>
      </c>
      <c r="F150" t="str">
        <f t="shared" si="15"/>
        <v>24.53-12.88i</v>
      </c>
      <c r="G150" t="str">
        <f t="shared" si="16"/>
        <v>124.53-12.88i</v>
      </c>
      <c r="H150" t="str">
        <f t="shared" si="17"/>
        <v>0.205480052837586-0.08217631831247i</v>
      </c>
      <c r="I150">
        <f t="shared" si="18"/>
        <v>0.22130295842019265</v>
      </c>
      <c r="J150">
        <f t="shared" si="19"/>
        <v>1.5683929605568219</v>
      </c>
    </row>
    <row r="151" spans="1:10">
      <c r="A151">
        <v>111.75</v>
      </c>
      <c r="B151">
        <v>74.3</v>
      </c>
      <c r="C151">
        <v>-13.52</v>
      </c>
      <c r="D151" t="str">
        <f t="shared" si="14"/>
        <v>74.3-13.52i</v>
      </c>
      <c r="E151" t="str">
        <f t="shared" si="20"/>
        <v>50</v>
      </c>
      <c r="F151" t="str">
        <f t="shared" si="15"/>
        <v>24.3-13.52i</v>
      </c>
      <c r="G151" t="str">
        <f t="shared" si="16"/>
        <v>124.3-13.52i</v>
      </c>
      <c r="H151" t="str">
        <f t="shared" si="17"/>
        <v>0.20490135902635-0.0864821691549779i</v>
      </c>
      <c r="I151">
        <f t="shared" si="18"/>
        <v>0.22240443456144349</v>
      </c>
      <c r="J151">
        <f t="shared" si="19"/>
        <v>1.5720311288967024</v>
      </c>
    </row>
    <row r="152" spans="1:10">
      <c r="A152">
        <v>112.5</v>
      </c>
      <c r="B152">
        <v>74.11</v>
      </c>
      <c r="C152">
        <v>-14.22</v>
      </c>
      <c r="D152" t="str">
        <f t="shared" si="14"/>
        <v>74.11-14.22i</v>
      </c>
      <c r="E152" t="str">
        <f t="shared" si="20"/>
        <v>50</v>
      </c>
      <c r="F152" t="str">
        <f t="shared" si="15"/>
        <v>24.11-14.22i</v>
      </c>
      <c r="G152" t="str">
        <f t="shared" si="16"/>
        <v>124.11-14.22i</v>
      </c>
      <c r="H152" t="str">
        <f t="shared" si="17"/>
        <v>0.204703495411762-0.0911217169869047i</v>
      </c>
      <c r="I152">
        <f t="shared" si="18"/>
        <v>0.22406849028909626</v>
      </c>
      <c r="J152">
        <f t="shared" si="19"/>
        <v>1.577547083691909</v>
      </c>
    </row>
    <row r="153" spans="1:10">
      <c r="A153">
        <v>113.25</v>
      </c>
      <c r="B153">
        <v>73.790000000000006</v>
      </c>
      <c r="C153">
        <v>-14.94</v>
      </c>
      <c r="D153" t="str">
        <f t="shared" si="14"/>
        <v>73.79-14.94i</v>
      </c>
      <c r="E153" t="str">
        <f t="shared" si="20"/>
        <v>50</v>
      </c>
      <c r="F153" t="str">
        <f t="shared" si="15"/>
        <v>23.79-14.94i</v>
      </c>
      <c r="G153" t="str">
        <f t="shared" si="16"/>
        <v>123.79-14.94i</v>
      </c>
      <c r="H153" t="str">
        <f t="shared" si="17"/>
        <v>0.203777804493612-0.0960946732439247i</v>
      </c>
      <c r="I153">
        <f t="shared" si="18"/>
        <v>0.22529886779585334</v>
      </c>
      <c r="J153">
        <f t="shared" si="19"/>
        <v>1.5816407345497034</v>
      </c>
    </row>
    <row r="154" spans="1:10">
      <c r="A154">
        <v>114</v>
      </c>
      <c r="B154">
        <v>73.569999999999993</v>
      </c>
      <c r="C154">
        <v>-15.6</v>
      </c>
      <c r="D154" t="str">
        <f t="shared" si="14"/>
        <v>73.57-15.6i</v>
      </c>
      <c r="E154" t="str">
        <f t="shared" si="20"/>
        <v>50</v>
      </c>
      <c r="F154" t="str">
        <f t="shared" si="15"/>
        <v>23.57-15.6i</v>
      </c>
      <c r="G154" t="str">
        <f t="shared" si="16"/>
        <v>123.57-15.6i</v>
      </c>
      <c r="H154" t="str">
        <f t="shared" si="17"/>
        <v>0.203437391020169-0.100561436433482i</v>
      </c>
      <c r="I154">
        <f t="shared" si="18"/>
        <v>0.22693473635091296</v>
      </c>
      <c r="J154">
        <f t="shared" si="19"/>
        <v>1.5871036949188913</v>
      </c>
    </row>
    <row r="155" spans="1:10">
      <c r="A155">
        <v>114.75</v>
      </c>
      <c r="B155">
        <v>73.25</v>
      </c>
      <c r="C155">
        <v>-16.3</v>
      </c>
      <c r="D155" t="str">
        <f t="shared" si="14"/>
        <v>73.25-16.3i</v>
      </c>
      <c r="E155" t="str">
        <f t="shared" si="20"/>
        <v>50</v>
      </c>
      <c r="F155" t="str">
        <f t="shared" si="15"/>
        <v>23.25-16.3i</v>
      </c>
      <c r="G155" t="str">
        <f t="shared" si="16"/>
        <v>123.25-16.3i</v>
      </c>
      <c r="H155" t="str">
        <f t="shared" si="17"/>
        <v>0.202588078837351-0.10545893967506i</v>
      </c>
      <c r="I155">
        <f t="shared" si="18"/>
        <v>0.22839333975489889</v>
      </c>
      <c r="J155">
        <f t="shared" si="19"/>
        <v>1.5919942155044378</v>
      </c>
    </row>
    <row r="156" spans="1:10">
      <c r="A156">
        <v>115.5</v>
      </c>
      <c r="B156">
        <v>72.92</v>
      </c>
      <c r="C156">
        <v>-16.899999999999999</v>
      </c>
      <c r="D156" t="str">
        <f t="shared" si="14"/>
        <v>72.92-16.9i</v>
      </c>
      <c r="E156" t="str">
        <f t="shared" si="20"/>
        <v>50</v>
      </c>
      <c r="F156" t="str">
        <f t="shared" si="15"/>
        <v>22.92-16.9i</v>
      </c>
      <c r="G156" t="str">
        <f t="shared" si="16"/>
        <v>122.92-16.9i</v>
      </c>
      <c r="H156" t="str">
        <f t="shared" si="17"/>
        <v>0.201555649167865-0.109776354775977i</v>
      </c>
      <c r="I156">
        <f t="shared" si="18"/>
        <v>0.22951149814198993</v>
      </c>
      <c r="J156">
        <f t="shared" si="19"/>
        <v>1.5957558032041483</v>
      </c>
    </row>
    <row r="157" spans="1:10">
      <c r="A157">
        <v>116.25</v>
      </c>
      <c r="B157">
        <v>72.52</v>
      </c>
      <c r="C157">
        <v>-17.52</v>
      </c>
      <c r="D157" t="str">
        <f t="shared" si="14"/>
        <v>72.52-17.52i</v>
      </c>
      <c r="E157" t="str">
        <f t="shared" si="20"/>
        <v>50</v>
      </c>
      <c r="F157" t="str">
        <f t="shared" si="15"/>
        <v>22.52-17.52i</v>
      </c>
      <c r="G157" t="str">
        <f t="shared" si="16"/>
        <v>122.52-17.52i</v>
      </c>
      <c r="H157" t="str">
        <f t="shared" si="17"/>
        <v>0.200161941746721-0.114374492169421i</v>
      </c>
      <c r="I157">
        <f t="shared" si="18"/>
        <v>0.23053487237906259</v>
      </c>
      <c r="J157">
        <f t="shared" si="19"/>
        <v>1.5992081099031463</v>
      </c>
    </row>
    <row r="158" spans="1:10">
      <c r="A158">
        <v>117</v>
      </c>
      <c r="B158">
        <v>72.150000000000006</v>
      </c>
      <c r="C158">
        <v>-18.11</v>
      </c>
      <c r="D158" t="str">
        <f t="shared" si="14"/>
        <v>72.15-18.11i</v>
      </c>
      <c r="E158" t="str">
        <f t="shared" si="20"/>
        <v>50</v>
      </c>
      <c r="F158" t="str">
        <f t="shared" si="15"/>
        <v>22.15-18.11i</v>
      </c>
      <c r="G158" t="str">
        <f t="shared" si="16"/>
        <v>122.15-18.11i</v>
      </c>
      <c r="H158" t="str">
        <f t="shared" si="17"/>
        <v>0.198942570091017-0.118765043435544i</v>
      </c>
      <c r="I158">
        <f t="shared" si="18"/>
        <v>0.23169652940142604</v>
      </c>
      <c r="J158">
        <f t="shared" si="19"/>
        <v>1.6031380522618615</v>
      </c>
    </row>
    <row r="159" spans="1:10">
      <c r="A159">
        <v>117.75</v>
      </c>
      <c r="B159">
        <v>71.7</v>
      </c>
      <c r="C159">
        <v>-18.71</v>
      </c>
      <c r="D159" t="str">
        <f t="shared" si="14"/>
        <v>71.7-18.71i</v>
      </c>
      <c r="E159" t="str">
        <f t="shared" si="20"/>
        <v>50</v>
      </c>
      <c r="F159" t="str">
        <f t="shared" si="15"/>
        <v>21.7-18.71i</v>
      </c>
      <c r="G159" t="str">
        <f t="shared" si="16"/>
        <v>121.7-18.71i</v>
      </c>
      <c r="H159" t="str">
        <f t="shared" si="17"/>
        <v>0.197280070915854-0.123409119746626i</v>
      </c>
      <c r="I159">
        <f t="shared" si="18"/>
        <v>0.23269988658613794</v>
      </c>
      <c r="J159">
        <f t="shared" si="19"/>
        <v>1.6065420362074823</v>
      </c>
    </row>
    <row r="160" spans="1:10">
      <c r="A160">
        <v>118.5</v>
      </c>
      <c r="B160">
        <v>71.27</v>
      </c>
      <c r="C160">
        <v>-19.27</v>
      </c>
      <c r="D160" t="str">
        <f t="shared" si="14"/>
        <v>71.27-19.27i</v>
      </c>
      <c r="E160" t="str">
        <f t="shared" si="20"/>
        <v>50</v>
      </c>
      <c r="F160" t="str">
        <f t="shared" si="15"/>
        <v>21.27-19.27i</v>
      </c>
      <c r="G160" t="str">
        <f t="shared" si="16"/>
        <v>121.27-19.27i</v>
      </c>
      <c r="H160" t="str">
        <f t="shared" si="17"/>
        <v>0.195702052491162-0.12780425042051i</v>
      </c>
      <c r="I160">
        <f t="shared" si="18"/>
        <v>0.23373750185796446</v>
      </c>
      <c r="J160">
        <f t="shared" si="19"/>
        <v>1.6100716201685719</v>
      </c>
    </row>
    <row r="161" spans="1:10">
      <c r="A161">
        <v>119.25</v>
      </c>
      <c r="B161">
        <v>70.86</v>
      </c>
      <c r="C161">
        <v>-19.87</v>
      </c>
      <c r="D161" t="str">
        <f t="shared" si="14"/>
        <v>70.86-19.87i</v>
      </c>
      <c r="E161" t="str">
        <f t="shared" si="20"/>
        <v>50</v>
      </c>
      <c r="F161" t="str">
        <f t="shared" si="15"/>
        <v>20.86-19.87i</v>
      </c>
      <c r="G161" t="str">
        <f t="shared" si="16"/>
        <v>120.86-19.87i</v>
      </c>
      <c r="H161" t="str">
        <f t="shared" si="17"/>
        <v>0.194371747445075-0.13244939085112i</v>
      </c>
      <c r="I161">
        <f t="shared" si="18"/>
        <v>0.23520888023559991</v>
      </c>
      <c r="J161">
        <f t="shared" si="19"/>
        <v>1.6150931258408383</v>
      </c>
    </row>
    <row r="162" spans="1:10">
      <c r="A162">
        <v>120</v>
      </c>
      <c r="B162">
        <v>70.290000000000006</v>
      </c>
      <c r="C162">
        <v>-20.41</v>
      </c>
      <c r="D162" t="str">
        <f t="shared" si="14"/>
        <v>70.29-20.41i</v>
      </c>
      <c r="E162" t="str">
        <f t="shared" si="20"/>
        <v>50</v>
      </c>
      <c r="F162" t="str">
        <f t="shared" si="15"/>
        <v>20.29-20.41i</v>
      </c>
      <c r="G162" t="str">
        <f t="shared" si="16"/>
        <v>120.29-20.41i</v>
      </c>
      <c r="H162" t="str">
        <f t="shared" si="17"/>
        <v>0.19193898918359-0.137106369862523i</v>
      </c>
      <c r="I162">
        <f t="shared" si="18"/>
        <v>0.23587863876514387</v>
      </c>
      <c r="J162">
        <f t="shared" si="19"/>
        <v>1.6173852760350866</v>
      </c>
    </row>
    <row r="163" spans="1:10">
      <c r="A163">
        <v>120.75</v>
      </c>
      <c r="B163">
        <v>69.849999999999994</v>
      </c>
      <c r="C163">
        <v>-20.86</v>
      </c>
      <c r="D163" t="str">
        <f t="shared" si="14"/>
        <v>69.85-20.86i</v>
      </c>
      <c r="E163" t="str">
        <f t="shared" si="20"/>
        <v>50</v>
      </c>
      <c r="F163" t="str">
        <f t="shared" si="15"/>
        <v>19.85-20.86i</v>
      </c>
      <c r="G163" t="str">
        <f t="shared" si="16"/>
        <v>119.85-20.86i</v>
      </c>
      <c r="H163" t="str">
        <f t="shared" si="17"/>
        <v>0.190156853542404-0.14095392603342i</v>
      </c>
      <c r="I163">
        <f t="shared" si="18"/>
        <v>0.23670158050461371</v>
      </c>
      <c r="J163">
        <f t="shared" si="19"/>
        <v>1.6202071809898317</v>
      </c>
    </row>
    <row r="164" spans="1:10">
      <c r="A164">
        <v>121.5</v>
      </c>
      <c r="B164">
        <v>69.31</v>
      </c>
      <c r="C164">
        <v>-21.31</v>
      </c>
      <c r="D164" t="str">
        <f t="shared" si="14"/>
        <v>69.31-21.31i</v>
      </c>
      <c r="E164" t="str">
        <f t="shared" si="20"/>
        <v>50</v>
      </c>
      <c r="F164" t="str">
        <f t="shared" si="15"/>
        <v>19.31-21.31i</v>
      </c>
      <c r="G164" t="str">
        <f t="shared" si="16"/>
        <v>119.31-21.31i</v>
      </c>
      <c r="H164" t="str">
        <f t="shared" si="17"/>
        <v>0.187759116653354-0.145074622614341i</v>
      </c>
      <c r="I164">
        <f t="shared" si="18"/>
        <v>0.23727648853845856</v>
      </c>
      <c r="J164">
        <f t="shared" si="19"/>
        <v>1.6221821799718383</v>
      </c>
    </row>
    <row r="165" spans="1:10">
      <c r="A165">
        <v>122.25</v>
      </c>
      <c r="B165">
        <v>68.75</v>
      </c>
      <c r="C165">
        <v>-21.72</v>
      </c>
      <c r="D165" t="str">
        <f t="shared" si="14"/>
        <v>68.75-21.72i</v>
      </c>
      <c r="E165" t="str">
        <f t="shared" si="20"/>
        <v>50</v>
      </c>
      <c r="F165" t="str">
        <f t="shared" si="15"/>
        <v>18.75-21.72i</v>
      </c>
      <c r="G165" t="str">
        <f t="shared" si="16"/>
        <v>118.75-21.72i</v>
      </c>
      <c r="H165" t="str">
        <f t="shared" si="17"/>
        <v>0.18515484003375-0.149039468416564i</v>
      </c>
      <c r="I165">
        <f t="shared" si="18"/>
        <v>0.23768693261055712</v>
      </c>
      <c r="J165">
        <f t="shared" si="19"/>
        <v>1.6235940134793201</v>
      </c>
    </row>
    <row r="166" spans="1:10">
      <c r="A166">
        <v>123</v>
      </c>
      <c r="B166">
        <v>68.239999999999995</v>
      </c>
      <c r="C166">
        <v>-22.18</v>
      </c>
      <c r="D166" t="str">
        <f t="shared" si="14"/>
        <v>68.24-22.18i</v>
      </c>
      <c r="E166" t="str">
        <f t="shared" si="20"/>
        <v>50</v>
      </c>
      <c r="F166" t="str">
        <f t="shared" si="15"/>
        <v>18.24-22.18i</v>
      </c>
      <c r="G166" t="str">
        <f t="shared" si="16"/>
        <v>118.24-22.18i</v>
      </c>
      <c r="H166" t="str">
        <f t="shared" si="17"/>
        <v>0.183010713310969-0.153254587100496i</v>
      </c>
      <c r="I166">
        <f t="shared" si="18"/>
        <v>0.2387046075255633</v>
      </c>
      <c r="J166">
        <f t="shared" si="19"/>
        <v>1.6271011486085638</v>
      </c>
    </row>
    <row r="167" spans="1:10">
      <c r="A167">
        <v>123.75</v>
      </c>
      <c r="B167">
        <v>67.66</v>
      </c>
      <c r="C167">
        <v>-22.49</v>
      </c>
      <c r="D167" t="str">
        <f t="shared" si="14"/>
        <v>67.66-22.49i</v>
      </c>
      <c r="E167" t="str">
        <f t="shared" si="20"/>
        <v>50</v>
      </c>
      <c r="F167" t="str">
        <f t="shared" si="15"/>
        <v>17.66-22.49i</v>
      </c>
      <c r="G167" t="str">
        <f t="shared" si="16"/>
        <v>117.66-22.49i</v>
      </c>
      <c r="H167" t="str">
        <f t="shared" si="17"/>
        <v>0.180051156138671-0.156728280625882i</v>
      </c>
      <c r="I167">
        <f t="shared" si="18"/>
        <v>0.23870938979189177</v>
      </c>
      <c r="J167">
        <f t="shared" si="19"/>
        <v>1.627117651501409</v>
      </c>
    </row>
    <row r="168" spans="1:10">
      <c r="A168">
        <v>124.5</v>
      </c>
      <c r="B168">
        <v>67.010000000000005</v>
      </c>
      <c r="C168">
        <v>-22.86</v>
      </c>
      <c r="D168" t="str">
        <f t="shared" si="14"/>
        <v>67.01-22.86i</v>
      </c>
      <c r="E168" t="str">
        <f t="shared" si="20"/>
        <v>50</v>
      </c>
      <c r="F168" t="str">
        <f t="shared" si="15"/>
        <v>17.01-22.86i</v>
      </c>
      <c r="G168" t="str">
        <f t="shared" si="16"/>
        <v>117.01-22.86i</v>
      </c>
      <c r="H168" t="str">
        <f t="shared" si="17"/>
        <v>0.176792872975074-0.16082826189035i</v>
      </c>
      <c r="I168">
        <f t="shared" si="18"/>
        <v>0.23900094091331869</v>
      </c>
      <c r="J168">
        <f t="shared" si="19"/>
        <v>1.628124143018409</v>
      </c>
    </row>
    <row r="169" spans="1:10">
      <c r="A169">
        <v>125.25</v>
      </c>
      <c r="B169">
        <v>66.510000000000005</v>
      </c>
      <c r="C169">
        <v>-23.06</v>
      </c>
      <c r="D169" t="str">
        <f t="shared" si="14"/>
        <v>66.51-23.06i</v>
      </c>
      <c r="E169" t="str">
        <f t="shared" si="20"/>
        <v>50</v>
      </c>
      <c r="F169" t="str">
        <f t="shared" si="15"/>
        <v>16.51-23.06i</v>
      </c>
      <c r="G169" t="str">
        <f t="shared" si="16"/>
        <v>116.51-23.06i</v>
      </c>
      <c r="H169" t="str">
        <f t="shared" si="17"/>
        <v>0.174059540318729-0.163472551714446i</v>
      </c>
      <c r="I169">
        <f t="shared" si="18"/>
        <v>0.23878860680526504</v>
      </c>
      <c r="J169">
        <f t="shared" si="19"/>
        <v>1.6273910478483278</v>
      </c>
    </row>
    <row r="170" spans="1:10">
      <c r="A170">
        <v>126</v>
      </c>
      <c r="B170">
        <v>65.900000000000006</v>
      </c>
      <c r="C170">
        <v>-23.39</v>
      </c>
      <c r="D170" t="str">
        <f t="shared" si="14"/>
        <v>65.9-23.39i</v>
      </c>
      <c r="E170" t="str">
        <f t="shared" si="20"/>
        <v>50</v>
      </c>
      <c r="F170" t="str">
        <f t="shared" si="15"/>
        <v>15.9-23.39i</v>
      </c>
      <c r="G170" t="str">
        <f t="shared" si="16"/>
        <v>115.9-23.39i</v>
      </c>
      <c r="H170" t="str">
        <f t="shared" si="17"/>
        <v>0.170952706457079-0.167311615150724i</v>
      </c>
      <c r="I170">
        <f t="shared" si="18"/>
        <v>0.23920285200921873</v>
      </c>
      <c r="J170">
        <f t="shared" si="19"/>
        <v>1.6288216317343955</v>
      </c>
    </row>
    <row r="171" spans="1:10">
      <c r="A171">
        <v>126.75</v>
      </c>
      <c r="B171">
        <v>65.349999999999994</v>
      </c>
      <c r="C171">
        <v>-23.63</v>
      </c>
      <c r="D171" t="str">
        <f t="shared" si="14"/>
        <v>65.35-23.63i</v>
      </c>
      <c r="E171" t="str">
        <f t="shared" si="20"/>
        <v>50</v>
      </c>
      <c r="F171" t="str">
        <f t="shared" si="15"/>
        <v>15.35-23.63i</v>
      </c>
      <c r="G171" t="str">
        <f t="shared" si="16"/>
        <v>115.35-23.63i</v>
      </c>
      <c r="H171" t="str">
        <f t="shared" si="17"/>
        <v>0.167989000345744-0.17044143842072i</v>
      </c>
      <c r="I171">
        <f t="shared" si="18"/>
        <v>0.23931274134087899</v>
      </c>
      <c r="J171">
        <f t="shared" si="19"/>
        <v>1.6292013928633966</v>
      </c>
    </row>
    <row r="172" spans="1:10">
      <c r="A172">
        <v>127.5</v>
      </c>
      <c r="B172">
        <v>64.78</v>
      </c>
      <c r="C172">
        <v>-23.87</v>
      </c>
      <c r="D172" t="str">
        <f t="shared" si="14"/>
        <v>64.78-23.87i</v>
      </c>
      <c r="E172" t="str">
        <f t="shared" si="20"/>
        <v>50</v>
      </c>
      <c r="F172" t="str">
        <f t="shared" si="15"/>
        <v>14.78-23.87i</v>
      </c>
      <c r="G172" t="str">
        <f t="shared" si="16"/>
        <v>114.78-23.87i</v>
      </c>
      <c r="H172" t="str">
        <f t="shared" si="17"/>
        <v>0.164885633823247-0.173672938845087i</v>
      </c>
      <c r="I172">
        <f t="shared" si="18"/>
        <v>0.23947768565856659</v>
      </c>
      <c r="J172">
        <f t="shared" si="19"/>
        <v>1.6297716217989995</v>
      </c>
    </row>
    <row r="173" spans="1:10">
      <c r="A173">
        <v>128.25</v>
      </c>
      <c r="B173">
        <v>64.209999999999994</v>
      </c>
      <c r="C173">
        <v>-24.04</v>
      </c>
      <c r="D173" t="str">
        <f t="shared" si="14"/>
        <v>64.21-24.04i</v>
      </c>
      <c r="E173" t="str">
        <f t="shared" si="20"/>
        <v>50</v>
      </c>
      <c r="F173" t="str">
        <f t="shared" si="15"/>
        <v>14.21-24.04i</v>
      </c>
      <c r="G173" t="str">
        <f t="shared" si="16"/>
        <v>114.21-24.04i</v>
      </c>
      <c r="H173" t="str">
        <f t="shared" si="17"/>
        <v>0.161567363811792-0.176481223832979i</v>
      </c>
      <c r="I173">
        <f t="shared" si="18"/>
        <v>0.23926896040790163</v>
      </c>
      <c r="J173">
        <f t="shared" si="19"/>
        <v>1.6290500793452491</v>
      </c>
    </row>
    <row r="174" spans="1:10">
      <c r="A174">
        <v>129</v>
      </c>
      <c r="B174">
        <v>63.72</v>
      </c>
      <c r="C174">
        <v>-24.16</v>
      </c>
      <c r="D174" t="str">
        <f t="shared" si="14"/>
        <v>63.72-24.16i</v>
      </c>
      <c r="E174" t="str">
        <f t="shared" si="20"/>
        <v>50</v>
      </c>
      <c r="F174" t="str">
        <f t="shared" si="15"/>
        <v>13.72-24.16i</v>
      </c>
      <c r="G174" t="str">
        <f t="shared" si="16"/>
        <v>113.72-24.16i</v>
      </c>
      <c r="H174" t="str">
        <f t="shared" si="17"/>
        <v>0.158623326642963-0.178751850407193i</v>
      </c>
      <c r="I174">
        <f t="shared" si="18"/>
        <v>0.23898448439025419</v>
      </c>
      <c r="J174">
        <f t="shared" si="19"/>
        <v>1.6280673113445618</v>
      </c>
    </row>
    <row r="175" spans="1:10">
      <c r="A175">
        <v>129.75</v>
      </c>
      <c r="B175">
        <v>63.19</v>
      </c>
      <c r="C175">
        <v>-24.25</v>
      </c>
      <c r="D175" t="str">
        <f t="shared" si="14"/>
        <v>63.19-24.25i</v>
      </c>
      <c r="E175" t="str">
        <f t="shared" si="20"/>
        <v>50</v>
      </c>
      <c r="F175" t="str">
        <f t="shared" si="15"/>
        <v>13.19-24.25i</v>
      </c>
      <c r="G175" t="str">
        <f t="shared" si="16"/>
        <v>113.19-24.25i</v>
      </c>
      <c r="H175" t="str">
        <f t="shared" si="17"/>
        <v>0.155300940700275-0.180969627953161i</v>
      </c>
      <c r="I175">
        <f t="shared" si="18"/>
        <v>0.23847093832141444</v>
      </c>
      <c r="J175">
        <f t="shared" si="19"/>
        <v>1.626295043279818</v>
      </c>
    </row>
    <row r="176" spans="1:10">
      <c r="A176">
        <v>130.5</v>
      </c>
      <c r="B176">
        <v>62.6</v>
      </c>
      <c r="C176">
        <v>-24.36</v>
      </c>
      <c r="D176" t="str">
        <f t="shared" si="14"/>
        <v>62.6-24.36i</v>
      </c>
      <c r="E176" t="str">
        <f t="shared" si="20"/>
        <v>50</v>
      </c>
      <c r="F176" t="str">
        <f t="shared" si="15"/>
        <v>12.6-24.36i</v>
      </c>
      <c r="G176" t="str">
        <f t="shared" si="16"/>
        <v>112.6-24.36i</v>
      </c>
      <c r="H176" t="str">
        <f t="shared" si="17"/>
        <v>0.151608189214219-0.183541958354721i</v>
      </c>
      <c r="I176">
        <f t="shared" si="18"/>
        <v>0.23806027285857789</v>
      </c>
      <c r="J176">
        <f t="shared" si="19"/>
        <v>1.6248795393612334</v>
      </c>
    </row>
    <row r="177" spans="1:10">
      <c r="A177">
        <v>131.25</v>
      </c>
      <c r="B177">
        <v>62.12</v>
      </c>
      <c r="C177">
        <v>-24.43</v>
      </c>
      <c r="D177" t="str">
        <f t="shared" si="14"/>
        <v>62.12-24.43i</v>
      </c>
      <c r="E177" t="str">
        <f t="shared" si="20"/>
        <v>50</v>
      </c>
      <c r="F177" t="str">
        <f t="shared" si="15"/>
        <v>12.12-24.43i</v>
      </c>
      <c r="G177" t="str">
        <f t="shared" si="16"/>
        <v>112.12-24.43i</v>
      </c>
      <c r="H177" t="str">
        <f t="shared" si="17"/>
        <v>0.148523769032652-0.185529471303356i</v>
      </c>
      <c r="I177">
        <f t="shared" si="18"/>
        <v>0.23765625320989844</v>
      </c>
      <c r="J177">
        <f t="shared" si="19"/>
        <v>1.6234884308045177</v>
      </c>
    </row>
    <row r="178" spans="1:10">
      <c r="A178">
        <v>132</v>
      </c>
      <c r="B178">
        <v>61.67</v>
      </c>
      <c r="C178">
        <v>-24.52</v>
      </c>
      <c r="D178" t="str">
        <f t="shared" si="14"/>
        <v>61.67-24.52i</v>
      </c>
      <c r="E178" t="str">
        <f t="shared" si="20"/>
        <v>50</v>
      </c>
      <c r="F178" t="str">
        <f t="shared" si="15"/>
        <v>11.67-24.52i</v>
      </c>
      <c r="G178" t="str">
        <f t="shared" si="16"/>
        <v>111.67-24.52i</v>
      </c>
      <c r="H178" t="str">
        <f t="shared" si="17"/>
        <v>0.145693383120225-0.187584832505526i</v>
      </c>
      <c r="I178">
        <f t="shared" si="18"/>
        <v>0.23751764412595311</v>
      </c>
      <c r="J178">
        <f t="shared" si="19"/>
        <v>1.6230115157318818</v>
      </c>
    </row>
    <row r="179" spans="1:10">
      <c r="A179">
        <v>132.75</v>
      </c>
      <c r="B179">
        <v>61.1</v>
      </c>
      <c r="C179">
        <v>-24.51</v>
      </c>
      <c r="D179" t="str">
        <f t="shared" si="14"/>
        <v>61.1-24.51i</v>
      </c>
      <c r="E179" t="str">
        <f t="shared" si="20"/>
        <v>50</v>
      </c>
      <c r="F179" t="str">
        <f t="shared" si="15"/>
        <v>11.1-24.51i</v>
      </c>
      <c r="G179" t="str">
        <f t="shared" si="16"/>
        <v>111.1-24.51i</v>
      </c>
      <c r="H179" t="str">
        <f t="shared" si="17"/>
        <v>0.141683959365696-0.18935487089061i</v>
      </c>
      <c r="I179">
        <f t="shared" si="18"/>
        <v>0.23649442164994036</v>
      </c>
      <c r="J179">
        <f t="shared" si="19"/>
        <v>1.6194962508617325</v>
      </c>
    </row>
    <row r="180" spans="1:10">
      <c r="A180">
        <v>133.5</v>
      </c>
      <c r="B180">
        <v>60.62</v>
      </c>
      <c r="C180">
        <v>-24.48</v>
      </c>
      <c r="D180" t="str">
        <f t="shared" si="14"/>
        <v>60.62-24.48i</v>
      </c>
      <c r="E180" t="str">
        <f t="shared" si="20"/>
        <v>50</v>
      </c>
      <c r="F180" t="str">
        <f t="shared" si="15"/>
        <v>10.62-24.48i</v>
      </c>
      <c r="G180" t="str">
        <f t="shared" si="16"/>
        <v>110.62-24.48i</v>
      </c>
      <c r="H180" t="str">
        <f t="shared" si="17"/>
        <v>0.138208727497798-0.190712803750261i</v>
      </c>
      <c r="I180">
        <f t="shared" si="18"/>
        <v>0.23552712342922663</v>
      </c>
      <c r="J180">
        <f t="shared" si="19"/>
        <v>1.6161817656258521</v>
      </c>
    </row>
    <row r="181" spans="1:10">
      <c r="A181">
        <v>134.25</v>
      </c>
      <c r="B181">
        <v>60.15</v>
      </c>
      <c r="C181">
        <v>-24.49</v>
      </c>
      <c r="D181" t="str">
        <f t="shared" si="14"/>
        <v>60.15-24.49i</v>
      </c>
      <c r="E181" t="str">
        <f t="shared" si="20"/>
        <v>50</v>
      </c>
      <c r="F181" t="str">
        <f t="shared" si="15"/>
        <v>10.15-24.49i</v>
      </c>
      <c r="G181" t="str">
        <f t="shared" si="16"/>
        <v>110.15-24.49i</v>
      </c>
      <c r="H181" t="str">
        <f t="shared" si="17"/>
        <v>0.13491022771409-0.192338161809187i</v>
      </c>
      <c r="I181">
        <f t="shared" si="18"/>
        <v>0.23493560400672484</v>
      </c>
      <c r="J181">
        <f t="shared" si="19"/>
        <v>1.6141590308923222</v>
      </c>
    </row>
    <row r="182" spans="1:10">
      <c r="A182">
        <v>135</v>
      </c>
      <c r="B182">
        <v>59.75</v>
      </c>
      <c r="C182">
        <v>-24.39</v>
      </c>
      <c r="D182" t="str">
        <f t="shared" si="14"/>
        <v>59.75-24.39i</v>
      </c>
      <c r="E182" t="str">
        <f t="shared" si="20"/>
        <v>50</v>
      </c>
      <c r="F182" t="str">
        <f t="shared" si="15"/>
        <v>9.75-24.39i</v>
      </c>
      <c r="G182" t="str">
        <f t="shared" si="16"/>
        <v>109.75-24.39i</v>
      </c>
      <c r="H182" t="str">
        <f t="shared" si="17"/>
        <v>0.131720191020609-0.192959859143575i</v>
      </c>
      <c r="I182">
        <f t="shared" si="18"/>
        <v>0.23363158169051981</v>
      </c>
      <c r="J182">
        <f t="shared" si="19"/>
        <v>1.6097108808473188</v>
      </c>
    </row>
    <row r="183" spans="1:10">
      <c r="A183">
        <v>135.75</v>
      </c>
      <c r="B183">
        <v>59.32</v>
      </c>
      <c r="C183">
        <v>-24.34</v>
      </c>
      <c r="D183" t="str">
        <f t="shared" si="14"/>
        <v>59.32-24.34i</v>
      </c>
      <c r="E183" t="str">
        <f t="shared" si="20"/>
        <v>50</v>
      </c>
      <c r="F183" t="str">
        <f t="shared" si="15"/>
        <v>9.32-24.34i</v>
      </c>
      <c r="G183" t="str">
        <f t="shared" si="16"/>
        <v>109.32-24.34i</v>
      </c>
      <c r="H183" t="str">
        <f t="shared" si="17"/>
        <v>0.128458878996577-0.194047849297689i</v>
      </c>
      <c r="I183">
        <f t="shared" si="18"/>
        <v>0.23271495742671081</v>
      </c>
      <c r="J183">
        <f t="shared" si="19"/>
        <v>1.606593233321064</v>
      </c>
    </row>
    <row r="184" spans="1:10">
      <c r="A184">
        <v>136.5</v>
      </c>
      <c r="B184">
        <v>58.91</v>
      </c>
      <c r="C184">
        <v>-24.21</v>
      </c>
      <c r="D184" t="str">
        <f t="shared" si="14"/>
        <v>58.91-24.21i</v>
      </c>
      <c r="E184" t="str">
        <f t="shared" si="20"/>
        <v>50</v>
      </c>
      <c r="F184" t="str">
        <f t="shared" si="15"/>
        <v>8.91-24.21i</v>
      </c>
      <c r="G184" t="str">
        <f t="shared" si="16"/>
        <v>108.91-24.21i</v>
      </c>
      <c r="H184" t="str">
        <f t="shared" si="17"/>
        <v>0.125046047353944-0.194496696295666i</v>
      </c>
      <c r="I184">
        <f t="shared" si="18"/>
        <v>0.23122603406358322</v>
      </c>
      <c r="J184">
        <f t="shared" si="19"/>
        <v>1.6015449125724097</v>
      </c>
    </row>
    <row r="185" spans="1:10">
      <c r="A185">
        <v>137.25</v>
      </c>
      <c r="B185">
        <v>58.53</v>
      </c>
      <c r="C185">
        <v>-24.11</v>
      </c>
      <c r="D185" t="str">
        <f t="shared" si="14"/>
        <v>58.53-24.11i</v>
      </c>
      <c r="E185" t="str">
        <f t="shared" si="20"/>
        <v>50</v>
      </c>
      <c r="F185" t="str">
        <f t="shared" si="15"/>
        <v>8.53-24.11i</v>
      </c>
      <c r="G185" t="str">
        <f t="shared" si="16"/>
        <v>108.53-24.11i</v>
      </c>
      <c r="H185" t="str">
        <f t="shared" si="17"/>
        <v>0.121929331532802-0.19506388848009i</v>
      </c>
      <c r="I185">
        <f t="shared" si="18"/>
        <v>0.23003626339559796</v>
      </c>
      <c r="J185">
        <f t="shared" si="19"/>
        <v>1.5975249286676152</v>
      </c>
    </row>
    <row r="186" spans="1:10">
      <c r="A186">
        <v>138</v>
      </c>
      <c r="B186">
        <v>58.22</v>
      </c>
      <c r="C186">
        <v>-23.96</v>
      </c>
      <c r="D186" t="str">
        <f t="shared" si="14"/>
        <v>58.22-23.96i</v>
      </c>
      <c r="E186" t="str">
        <f t="shared" si="20"/>
        <v>50</v>
      </c>
      <c r="F186" t="str">
        <f t="shared" si="15"/>
        <v>8.22-23.96i</v>
      </c>
      <c r="G186" t="str">
        <f t="shared" si="16"/>
        <v>108.22-23.96i</v>
      </c>
      <c r="H186" t="str">
        <f t="shared" si="17"/>
        <v>0.119134925706007-0.195024276289818i</v>
      </c>
      <c r="I186">
        <f t="shared" si="18"/>
        <v>0.22853358367063492</v>
      </c>
      <c r="J186">
        <f t="shared" si="19"/>
        <v>1.5924654108937031</v>
      </c>
    </row>
    <row r="187" spans="1:10">
      <c r="A187">
        <v>138.75</v>
      </c>
      <c r="B187">
        <v>57.96</v>
      </c>
      <c r="C187">
        <v>-23.83</v>
      </c>
      <c r="D187" t="str">
        <f t="shared" si="14"/>
        <v>57.96-23.83i</v>
      </c>
      <c r="E187" t="str">
        <f t="shared" si="20"/>
        <v>50</v>
      </c>
      <c r="F187" t="str">
        <f t="shared" si="15"/>
        <v>7.96-23.83i</v>
      </c>
      <c r="G187" t="str">
        <f t="shared" si="16"/>
        <v>107.96-23.83i</v>
      </c>
      <c r="H187" t="str">
        <f t="shared" si="17"/>
        <v>0.116763772065004-0.194956644235744i</v>
      </c>
      <c r="I187">
        <f t="shared" si="18"/>
        <v>0.2272484798596256</v>
      </c>
      <c r="J187">
        <f t="shared" si="19"/>
        <v>1.5881540804173242</v>
      </c>
    </row>
    <row r="188" spans="1:10">
      <c r="A188">
        <v>139.5</v>
      </c>
      <c r="B188">
        <v>57.65</v>
      </c>
      <c r="C188">
        <v>-23.68</v>
      </c>
      <c r="D188" t="str">
        <f t="shared" si="14"/>
        <v>57.65-23.68i</v>
      </c>
      <c r="E188" t="str">
        <f t="shared" si="20"/>
        <v>50</v>
      </c>
      <c r="F188" t="str">
        <f t="shared" si="15"/>
        <v>7.65-23.68i</v>
      </c>
      <c r="G188" t="str">
        <f t="shared" si="16"/>
        <v>107.65-23.68i</v>
      </c>
      <c r="H188" t="str">
        <f t="shared" si="17"/>
        <v>0.113938160982892-0.194908911731771i</v>
      </c>
      <c r="I188">
        <f t="shared" si="18"/>
        <v>0.2257684397798477</v>
      </c>
      <c r="J188">
        <f t="shared" si="19"/>
        <v>1.5832065014648862</v>
      </c>
    </row>
    <row r="189" spans="1:10">
      <c r="A189">
        <v>140.25</v>
      </c>
      <c r="B189">
        <v>57.43</v>
      </c>
      <c r="C189">
        <v>-23.52</v>
      </c>
      <c r="D189" t="str">
        <f t="shared" si="14"/>
        <v>57.43-23.52i</v>
      </c>
      <c r="E189" t="str">
        <f t="shared" si="20"/>
        <v>50</v>
      </c>
      <c r="F189" t="str">
        <f t="shared" si="15"/>
        <v>7.43-23.52i</v>
      </c>
      <c r="G189" t="str">
        <f t="shared" si="16"/>
        <v>107.43-23.52i</v>
      </c>
      <c r="H189" t="str">
        <f t="shared" si="17"/>
        <v>0.111737318524722-0.194470243584646i</v>
      </c>
      <c r="I189">
        <f t="shared" si="18"/>
        <v>0.2242853182688665</v>
      </c>
      <c r="J189">
        <f t="shared" si="19"/>
        <v>1.5782675603569529</v>
      </c>
    </row>
    <row r="190" spans="1:10">
      <c r="A190">
        <v>141</v>
      </c>
      <c r="B190">
        <v>57.22</v>
      </c>
      <c r="C190">
        <v>-23.33</v>
      </c>
      <c r="D190" t="str">
        <f t="shared" si="14"/>
        <v>57.22-23.33i</v>
      </c>
      <c r="E190" t="str">
        <f t="shared" si="20"/>
        <v>50</v>
      </c>
      <c r="F190" t="str">
        <f t="shared" si="15"/>
        <v>7.22-23.33i</v>
      </c>
      <c r="G190" t="str">
        <f t="shared" si="16"/>
        <v>107.22-23.33i</v>
      </c>
      <c r="H190" t="str">
        <f t="shared" si="17"/>
        <v>0.109499302819014-0.193764048360683i</v>
      </c>
      <c r="I190">
        <f t="shared" si="18"/>
        <v>0.22256370718284516</v>
      </c>
      <c r="J190">
        <f t="shared" si="19"/>
        <v>1.5725580584265055</v>
      </c>
    </row>
    <row r="191" spans="1:10">
      <c r="A191">
        <v>141.75</v>
      </c>
      <c r="B191">
        <v>57.05</v>
      </c>
      <c r="C191">
        <v>-23.13</v>
      </c>
      <c r="D191" t="str">
        <f t="shared" si="14"/>
        <v>57.05-23.13i</v>
      </c>
      <c r="E191" t="str">
        <f t="shared" si="20"/>
        <v>50</v>
      </c>
      <c r="F191" t="str">
        <f t="shared" si="15"/>
        <v>7.05-23.13i</v>
      </c>
      <c r="G191" t="str">
        <f t="shared" si="16"/>
        <v>107.05-23.13i</v>
      </c>
      <c r="H191" t="str">
        <f t="shared" si="17"/>
        <v>0.107522444455757-0.192835178512269i</v>
      </c>
      <c r="I191">
        <f t="shared" si="18"/>
        <v>0.2207860551158066</v>
      </c>
      <c r="J191">
        <f t="shared" si="19"/>
        <v>1.5666891784094541</v>
      </c>
    </row>
    <row r="192" spans="1:10">
      <c r="A192">
        <v>142.5</v>
      </c>
      <c r="B192">
        <v>56.94</v>
      </c>
      <c r="C192">
        <v>-23.02</v>
      </c>
      <c r="D192" t="str">
        <f t="shared" si="14"/>
        <v>56.94-23.02i</v>
      </c>
      <c r="E192" t="str">
        <f t="shared" si="20"/>
        <v>50</v>
      </c>
      <c r="F192" t="str">
        <f t="shared" si="15"/>
        <v>6.94-23.02i</v>
      </c>
      <c r="G192" t="str">
        <f t="shared" si="16"/>
        <v>106.94-23.02i</v>
      </c>
      <c r="H192" t="str">
        <f t="shared" si="17"/>
        <v>0.106307460318681-0.192377055016495i</v>
      </c>
      <c r="I192">
        <f t="shared" si="18"/>
        <v>0.21979583120757198</v>
      </c>
      <c r="J192">
        <f t="shared" si="19"/>
        <v>1.5634315734245925</v>
      </c>
    </row>
    <row r="193" spans="1:10">
      <c r="A193">
        <v>143.25</v>
      </c>
      <c r="B193">
        <v>56.85</v>
      </c>
      <c r="C193">
        <v>-22.82</v>
      </c>
      <c r="D193" t="str">
        <f t="shared" si="14"/>
        <v>56.85-22.82i</v>
      </c>
      <c r="E193" t="str">
        <f t="shared" si="20"/>
        <v>50</v>
      </c>
      <c r="F193" t="str">
        <f t="shared" si="15"/>
        <v>6.85-22.82i</v>
      </c>
      <c r="G193" t="str">
        <f t="shared" si="16"/>
        <v>106.85-22.82i</v>
      </c>
      <c r="H193" t="str">
        <f t="shared" si="17"/>
        <v>0.104934579848543-0.191159502927995i</v>
      </c>
      <c r="I193">
        <f t="shared" si="18"/>
        <v>0.21806701173645768</v>
      </c>
      <c r="J193">
        <f t="shared" si="19"/>
        <v>1.5577639388785076</v>
      </c>
    </row>
    <row r="194" spans="1:10">
      <c r="A194">
        <v>144</v>
      </c>
      <c r="B194">
        <v>56.85</v>
      </c>
      <c r="C194">
        <v>-22.68</v>
      </c>
      <c r="D194" t="str">
        <f t="shared" si="14"/>
        <v>56.85-22.68i</v>
      </c>
      <c r="E194" t="str">
        <f t="shared" si="20"/>
        <v>50</v>
      </c>
      <c r="F194" t="str">
        <f t="shared" si="15"/>
        <v>6.85-22.68i</v>
      </c>
      <c r="G194" t="str">
        <f t="shared" si="16"/>
        <v>106.85-22.68i</v>
      </c>
      <c r="H194" t="str">
        <f t="shared" si="17"/>
        <v>0.104456713699438-0.190088177195103i</v>
      </c>
      <c r="I194">
        <f t="shared" si="18"/>
        <v>0.21689794869072235</v>
      </c>
      <c r="J194">
        <f t="shared" si="19"/>
        <v>1.5539455511017704</v>
      </c>
    </row>
    <row r="195" spans="1:10">
      <c r="A195">
        <v>144.75</v>
      </c>
      <c r="B195">
        <v>56.82</v>
      </c>
      <c r="C195">
        <v>-22.57</v>
      </c>
      <c r="D195" t="str">
        <f t="shared" ref="D195:D202" si="21">COMPLEX(B195,C195)</f>
        <v>56.82-22.57i</v>
      </c>
      <c r="E195" t="str">
        <f t="shared" si="20"/>
        <v>50</v>
      </c>
      <c r="F195" t="str">
        <f t="shared" ref="F195:F202" si="22">IMSUB(D195,E195)</f>
        <v>6.82-22.57i</v>
      </c>
      <c r="G195" t="str">
        <f t="shared" ref="G195:G202" si="23">IMSUM(D195,E195)</f>
        <v>106.82-22.57i</v>
      </c>
      <c r="H195" t="str">
        <f t="shared" ref="H195:H202" si="24">IMDIV(F195,G195)</f>
        <v>0.103852843005882-0.189346951257791i</v>
      </c>
      <c r="I195">
        <f t="shared" ref="I195:I202" si="25">IMABS(H195)</f>
        <v>0.21595759063071771</v>
      </c>
      <c r="J195">
        <f t="shared" ref="J195:J202" si="26">(1+I195)/(1-I195)</f>
        <v>1.5508824217925745</v>
      </c>
    </row>
    <row r="196" spans="1:10">
      <c r="A196">
        <v>145.5</v>
      </c>
      <c r="B196">
        <v>56.87</v>
      </c>
      <c r="C196">
        <v>-22.47</v>
      </c>
      <c r="D196" t="str">
        <f t="shared" si="21"/>
        <v>56.87-22.47i</v>
      </c>
      <c r="E196" t="str">
        <f t="shared" ref="E196:E202" si="27">COMPLEX(50,0)</f>
        <v>50</v>
      </c>
      <c r="F196" t="str">
        <f t="shared" si="22"/>
        <v>6.87-22.47i</v>
      </c>
      <c r="G196" t="str">
        <f t="shared" si="23"/>
        <v>106.87-22.47i</v>
      </c>
      <c r="H196" t="str">
        <f t="shared" si="24"/>
        <v>0.103898007611509-0.18841032814606i</v>
      </c>
      <c r="I196">
        <f t="shared" si="25"/>
        <v>0.21515865712944762</v>
      </c>
      <c r="J196">
        <f t="shared" si="26"/>
        <v>1.5482857371975491</v>
      </c>
    </row>
    <row r="197" spans="1:10">
      <c r="A197">
        <v>146.25</v>
      </c>
      <c r="B197">
        <v>56.88</v>
      </c>
      <c r="C197">
        <v>-22.5</v>
      </c>
      <c r="D197" t="str">
        <f t="shared" si="21"/>
        <v>56.88-22.5i</v>
      </c>
      <c r="E197" t="str">
        <f t="shared" si="27"/>
        <v>50</v>
      </c>
      <c r="F197" t="str">
        <f t="shared" si="22"/>
        <v>6.88-22.5i</v>
      </c>
      <c r="G197" t="str">
        <f t="shared" si="23"/>
        <v>106.88-22.5i</v>
      </c>
      <c r="H197" t="str">
        <f t="shared" si="24"/>
        <v>0.104076081644554-0.188606738051998i</v>
      </c>
      <c r="I197">
        <f t="shared" si="25"/>
        <v>0.21541664840280769</v>
      </c>
      <c r="J197">
        <f t="shared" si="26"/>
        <v>1.5491236793752496</v>
      </c>
    </row>
    <row r="198" spans="1:10">
      <c r="A198">
        <v>147</v>
      </c>
      <c r="B198">
        <v>57</v>
      </c>
      <c r="C198">
        <v>-22.53</v>
      </c>
      <c r="D198" t="str">
        <f t="shared" si="21"/>
        <v>57-22.53i</v>
      </c>
      <c r="E198" t="str">
        <f t="shared" si="27"/>
        <v>50</v>
      </c>
      <c r="F198" t="str">
        <f t="shared" si="22"/>
        <v>7-22.53i</v>
      </c>
      <c r="G198" t="str">
        <f t="shared" si="23"/>
        <v>107-22.53i</v>
      </c>
      <c r="H198" t="str">
        <f t="shared" si="24"/>
        <v>0.105096834000707-0.18843147971929i</v>
      </c>
      <c r="I198">
        <f t="shared" si="25"/>
        <v>0.21575858515056442</v>
      </c>
      <c r="J198">
        <f t="shared" si="26"/>
        <v>1.5502351216480637</v>
      </c>
    </row>
    <row r="199" spans="1:10">
      <c r="A199">
        <v>147.75</v>
      </c>
      <c r="B199">
        <v>57.09</v>
      </c>
      <c r="C199">
        <v>-22.52</v>
      </c>
      <c r="D199" t="str">
        <f t="shared" si="21"/>
        <v>57.09-22.52i</v>
      </c>
      <c r="E199" t="str">
        <f t="shared" si="27"/>
        <v>50</v>
      </c>
      <c r="F199" t="str">
        <f t="shared" si="22"/>
        <v>7.09-22.52i</v>
      </c>
      <c r="G199" t="str">
        <f t="shared" si="23"/>
        <v>107.09-22.52i</v>
      </c>
      <c r="H199" t="str">
        <f t="shared" si="24"/>
        <v>0.105751502546654-0.18805188311373i</v>
      </c>
      <c r="I199">
        <f t="shared" si="25"/>
        <v>0.21574728511268673</v>
      </c>
      <c r="J199">
        <f t="shared" si="26"/>
        <v>1.5501983761540099</v>
      </c>
    </row>
    <row r="200" spans="1:10">
      <c r="A200">
        <v>148.5</v>
      </c>
      <c r="B200">
        <v>57.2</v>
      </c>
      <c r="C200">
        <v>-22.64</v>
      </c>
      <c r="D200" t="str">
        <f t="shared" si="21"/>
        <v>57.2-22.64i</v>
      </c>
      <c r="E200" t="str">
        <f t="shared" si="27"/>
        <v>50</v>
      </c>
      <c r="F200" t="str">
        <f t="shared" si="22"/>
        <v>7.2-22.64i</v>
      </c>
      <c r="G200" t="str">
        <f t="shared" si="23"/>
        <v>107.2-22.64i</v>
      </c>
      <c r="H200" t="str">
        <f t="shared" si="24"/>
        <v>0.106994816304835-0.188597363422188i</v>
      </c>
      <c r="I200">
        <f t="shared" si="25"/>
        <v>0.21683370634176377</v>
      </c>
      <c r="J200">
        <f t="shared" si="26"/>
        <v>1.5537360534987152</v>
      </c>
    </row>
    <row r="201" spans="1:10">
      <c r="A201">
        <v>149.25</v>
      </c>
      <c r="B201">
        <v>57.36</v>
      </c>
      <c r="C201">
        <v>-22.81</v>
      </c>
      <c r="D201" t="str">
        <f t="shared" si="21"/>
        <v>57.36-22.81i</v>
      </c>
      <c r="E201" t="str">
        <f t="shared" si="27"/>
        <v>50</v>
      </c>
      <c r="F201" t="str">
        <f t="shared" si="22"/>
        <v>7.36-22.81i</v>
      </c>
      <c r="G201" t="str">
        <f t="shared" si="23"/>
        <v>107.36-22.81i</v>
      </c>
      <c r="H201" t="str">
        <f t="shared" si="24"/>
        <v>0.108784246984574-0.189350142755979i</v>
      </c>
      <c r="I201">
        <f t="shared" si="25"/>
        <v>0.21837465272716619</v>
      </c>
      <c r="J201">
        <f t="shared" si="26"/>
        <v>1.5587706526895433</v>
      </c>
    </row>
    <row r="202" spans="1:10">
      <c r="A202">
        <v>150</v>
      </c>
      <c r="B202">
        <v>57.43</v>
      </c>
      <c r="C202">
        <v>-22.9</v>
      </c>
      <c r="D202" t="str">
        <f t="shared" si="21"/>
        <v>57.43-22.9i</v>
      </c>
      <c r="E202" t="str">
        <f t="shared" si="27"/>
        <v>50</v>
      </c>
      <c r="F202" t="str">
        <f t="shared" si="22"/>
        <v>7.43-22.9i</v>
      </c>
      <c r="G202" t="str">
        <f t="shared" si="23"/>
        <v>107.43-22.9i</v>
      </c>
      <c r="H202" t="str">
        <f t="shared" si="24"/>
        <v>0.109618524290876-0.189795548671125i</v>
      </c>
      <c r="I202">
        <f t="shared" si="25"/>
        <v>0.2191770315591548</v>
      </c>
      <c r="J202">
        <f t="shared" si="26"/>
        <v>1.5614000622876389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30F3-590D-4C6A-9A43-F6BCB6C3350D}">
  <dimension ref="A1:M202"/>
  <sheetViews>
    <sheetView workbookViewId="0">
      <selection activeCell="K19" sqref="K19"/>
    </sheetView>
  </sheetViews>
  <sheetFormatPr defaultRowHeight="18.75"/>
  <cols>
    <col min="5" max="5" width="3.625" bestFit="1" customWidth="1"/>
    <col min="6" max="6" width="12.375" customWidth="1"/>
    <col min="8" max="8" width="22.625" customWidth="1"/>
    <col min="9" max="9" width="12.75" bestFit="1" customWidth="1"/>
    <col min="10" max="10" width="15.875" bestFit="1" customWidth="1"/>
  </cols>
  <sheetData>
    <row r="1" spans="1:13">
      <c r="A1" t="s">
        <v>0</v>
      </c>
      <c r="B1" t="s">
        <v>1</v>
      </c>
      <c r="C1" t="s">
        <v>163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123</v>
      </c>
    </row>
    <row r="2" spans="1:13">
      <c r="A2">
        <v>0</v>
      </c>
    </row>
    <row r="3" spans="1:13">
      <c r="A3">
        <v>0.75</v>
      </c>
      <c r="B3">
        <v>50.1</v>
      </c>
      <c r="C3">
        <v>2.73</v>
      </c>
      <c r="D3" t="str">
        <f t="shared" ref="D3:D66" si="0">COMPLEX(B3,C3)</f>
        <v>50.1+2.73i</v>
      </c>
      <c r="E3" t="str">
        <f>COMPLEX(50,0)</f>
        <v>50</v>
      </c>
      <c r="F3" t="str">
        <f t="shared" ref="F3:F66" si="1">IMSUB(D3,E3)</f>
        <v>0.100000000000001+2.73i</v>
      </c>
      <c r="G3" t="str">
        <f t="shared" ref="G3:G66" si="2">IMSUM(D3,E3)</f>
        <v>100.1+2.73i</v>
      </c>
      <c r="H3" t="str">
        <f t="shared" ref="H3:H66" si="3">IMDIV(F3,G3)</f>
        <v>0.0017415073158735+0.027225231618658i</v>
      </c>
      <c r="I3">
        <f t="shared" ref="I3:I66" si="4">IMABS(H3)</f>
        <v>2.7280873967320329E-2</v>
      </c>
      <c r="J3">
        <f t="shared" ref="J3:J66" si="5">(1+I3)/(1-I3)</f>
        <v>1.0560919863446867</v>
      </c>
      <c r="M3" t="s">
        <v>91</v>
      </c>
    </row>
    <row r="4" spans="1:13">
      <c r="A4">
        <v>1.5</v>
      </c>
      <c r="B4">
        <v>50.1</v>
      </c>
      <c r="C4">
        <v>1.36</v>
      </c>
      <c r="D4" t="str">
        <f t="shared" si="0"/>
        <v>50.1+1.36i</v>
      </c>
      <c r="E4" t="str">
        <f t="shared" ref="E4:E67" si="6">COMPLEX(50,0)</f>
        <v>50</v>
      </c>
      <c r="F4" t="str">
        <f t="shared" si="1"/>
        <v>0.100000000000001+1.36i</v>
      </c>
      <c r="G4" t="str">
        <f t="shared" si="2"/>
        <v>100.1+1.36i</v>
      </c>
      <c r="H4" t="str">
        <f t="shared" si="3"/>
        <v>0.00118337319353387+0.0135703357887792i</v>
      </c>
      <c r="I4">
        <f t="shared" si="4"/>
        <v>1.3621834881373219E-2</v>
      </c>
      <c r="J4">
        <f t="shared" si="5"/>
        <v>1.0276199035280449</v>
      </c>
    </row>
    <row r="5" spans="1:13">
      <c r="A5">
        <v>2.25</v>
      </c>
      <c r="B5">
        <v>49.99</v>
      </c>
      <c r="C5">
        <v>1</v>
      </c>
      <c r="D5" t="str">
        <f t="shared" si="0"/>
        <v>49.99+i</v>
      </c>
      <c r="E5" t="str">
        <f t="shared" si="6"/>
        <v>50</v>
      </c>
      <c r="F5" t="str">
        <f t="shared" si="1"/>
        <v>-0.00999999999999801+i</v>
      </c>
      <c r="G5" t="str">
        <f t="shared" si="2"/>
        <v>99.99+i</v>
      </c>
      <c r="H5" t="str">
        <f t="shared" si="3"/>
        <v>1.00010000198901E-08+0.01000099999999i</v>
      </c>
      <c r="I5">
        <f t="shared" si="4"/>
        <v>1.0000999999995002E-2</v>
      </c>
      <c r="J5">
        <f t="shared" si="5"/>
        <v>1.0202040608121725</v>
      </c>
    </row>
    <row r="6" spans="1:13">
      <c r="A6">
        <v>3</v>
      </c>
      <c r="B6">
        <v>49.94</v>
      </c>
      <c r="C6">
        <v>0.87</v>
      </c>
      <c r="D6" t="str">
        <f t="shared" si="0"/>
        <v>49.94+0.87i</v>
      </c>
      <c r="E6" t="str">
        <f t="shared" si="6"/>
        <v>50</v>
      </c>
      <c r="F6" t="str">
        <f t="shared" si="1"/>
        <v>-0.0600000000000023+0.87i</v>
      </c>
      <c r="G6" t="str">
        <f t="shared" si="2"/>
        <v>99.94+0.87i</v>
      </c>
      <c r="H6" t="str">
        <f t="shared" si="3"/>
        <v>-0.000524539556234253+0.00870978936775989i</v>
      </c>
      <c r="I6">
        <f t="shared" si="4"/>
        <v>8.7255700430858753E-3</v>
      </c>
      <c r="J6">
        <f t="shared" si="5"/>
        <v>1.0176047515791669</v>
      </c>
    </row>
    <row r="7" spans="1:13">
      <c r="A7">
        <v>3.75</v>
      </c>
      <c r="B7">
        <v>49.97</v>
      </c>
      <c r="C7">
        <v>0.89</v>
      </c>
      <c r="D7" t="str">
        <f t="shared" si="0"/>
        <v>49.97+0.89i</v>
      </c>
      <c r="E7" t="str">
        <f t="shared" si="6"/>
        <v>50</v>
      </c>
      <c r="F7" t="str">
        <f t="shared" si="1"/>
        <v>-0.0300000000000011+0.89i</v>
      </c>
      <c r="G7" t="str">
        <f t="shared" si="2"/>
        <v>99.97+0.89i</v>
      </c>
      <c r="H7" t="str">
        <f t="shared" si="3"/>
        <v>-0.000220814978359243+0.00890463664430069i</v>
      </c>
      <c r="I7">
        <f t="shared" si="4"/>
        <v>8.9073740811582858E-3</v>
      </c>
      <c r="J7">
        <f t="shared" si="5"/>
        <v>1.0179748569371108</v>
      </c>
    </row>
    <row r="8" spans="1:13">
      <c r="A8">
        <v>4.5</v>
      </c>
      <c r="B8">
        <v>49.95</v>
      </c>
      <c r="C8">
        <v>0.92</v>
      </c>
      <c r="D8" t="str">
        <f t="shared" si="0"/>
        <v>49.95+0.92i</v>
      </c>
      <c r="E8" t="str">
        <f t="shared" si="6"/>
        <v>50</v>
      </c>
      <c r="F8" t="str">
        <f t="shared" si="1"/>
        <v>-0.0499999999999972+0.92i</v>
      </c>
      <c r="G8" t="str">
        <f t="shared" si="2"/>
        <v>99.95+0.92i</v>
      </c>
      <c r="H8" t="str">
        <f t="shared" si="3"/>
        <v>-0.000415490219254514+0.00920842672337883i</v>
      </c>
      <c r="I8">
        <f t="shared" si="4"/>
        <v>9.2177955521986661E-3</v>
      </c>
      <c r="J8">
        <f t="shared" si="5"/>
        <v>1.0186071076182399</v>
      </c>
    </row>
    <row r="9" spans="1:13">
      <c r="A9">
        <v>5.25</v>
      </c>
      <c r="B9">
        <v>49.97</v>
      </c>
      <c r="C9">
        <v>0.95</v>
      </c>
      <c r="D9" t="str">
        <f t="shared" si="0"/>
        <v>49.97+0.95i</v>
      </c>
      <c r="E9" t="str">
        <f t="shared" si="6"/>
        <v>50</v>
      </c>
      <c r="F9" t="str">
        <f t="shared" si="1"/>
        <v>-0.0300000000000011+0.95i</v>
      </c>
      <c r="G9" t="str">
        <f t="shared" si="2"/>
        <v>99.97+0.95i</v>
      </c>
      <c r="H9" t="str">
        <f t="shared" si="3"/>
        <v>-0.000209766909803261+0.00950484423891481i</v>
      </c>
      <c r="I9">
        <f t="shared" si="4"/>
        <v>9.5071586797781209E-3</v>
      </c>
      <c r="J9">
        <f t="shared" si="5"/>
        <v>1.0191968246173413</v>
      </c>
    </row>
    <row r="10" spans="1:13">
      <c r="A10">
        <v>6</v>
      </c>
      <c r="B10">
        <v>49.98</v>
      </c>
      <c r="C10">
        <v>0.99</v>
      </c>
      <c r="D10" t="str">
        <f t="shared" si="0"/>
        <v>49.98+0.99i</v>
      </c>
      <c r="E10" t="str">
        <f t="shared" si="6"/>
        <v>50</v>
      </c>
      <c r="F10" t="str">
        <f t="shared" si="1"/>
        <v>-0.0200000000000031+0.99i</v>
      </c>
      <c r="G10" t="str">
        <f t="shared" si="2"/>
        <v>99.98+0.99i</v>
      </c>
      <c r="H10" t="str">
        <f t="shared" si="3"/>
        <v>-0.000101980793100508+0.00990299020789327i</v>
      </c>
      <c r="I10">
        <f t="shared" si="4"/>
        <v>9.9035152920461233E-3</v>
      </c>
      <c r="J10">
        <f t="shared" si="5"/>
        <v>1.0200051519119722</v>
      </c>
    </row>
    <row r="11" spans="1:13">
      <c r="A11">
        <v>6.75</v>
      </c>
      <c r="B11">
        <v>49.99</v>
      </c>
      <c r="C11">
        <v>1.0900000000000001</v>
      </c>
      <c r="D11" t="str">
        <f t="shared" si="0"/>
        <v>49.99+1.09i</v>
      </c>
      <c r="E11" t="str">
        <f t="shared" si="6"/>
        <v>50</v>
      </c>
      <c r="F11" t="str">
        <f t="shared" si="1"/>
        <v>-0.00999999999999801+1.09i</v>
      </c>
      <c r="G11" t="str">
        <f t="shared" si="2"/>
        <v>99.99+1.09i</v>
      </c>
      <c r="H11" t="str">
        <f t="shared" si="3"/>
        <v>0.0000188215279316574+0.0109008849338389i</v>
      </c>
      <c r="I11">
        <f t="shared" si="4"/>
        <v>1.0900901182503656E-2</v>
      </c>
      <c r="J11">
        <f t="shared" si="5"/>
        <v>1.0220420809108735</v>
      </c>
    </row>
    <row r="12" spans="1:13">
      <c r="A12">
        <v>7.5</v>
      </c>
      <c r="B12">
        <v>50</v>
      </c>
      <c r="C12">
        <v>1.1499999999999999</v>
      </c>
      <c r="D12" t="str">
        <f t="shared" si="0"/>
        <v>50+1.15i</v>
      </c>
      <c r="E12" t="str">
        <f t="shared" si="6"/>
        <v>50</v>
      </c>
      <c r="F12" t="str">
        <f t="shared" si="1"/>
        <v>1.15i</v>
      </c>
      <c r="G12" t="str">
        <f t="shared" si="2"/>
        <v>100+1.15i</v>
      </c>
      <c r="H12" t="str">
        <f t="shared" si="3"/>
        <v>0.000132232512250255+0.0114984793261091i</v>
      </c>
      <c r="I12">
        <f t="shared" si="4"/>
        <v>1.149923963791756E-2</v>
      </c>
      <c r="J12">
        <f t="shared" si="5"/>
        <v>1.0232660208247195</v>
      </c>
    </row>
    <row r="13" spans="1:13">
      <c r="A13">
        <v>8.25</v>
      </c>
      <c r="B13">
        <v>50</v>
      </c>
      <c r="C13">
        <v>1.2</v>
      </c>
      <c r="D13" t="str">
        <f t="shared" si="0"/>
        <v>50+1.2i</v>
      </c>
      <c r="E13" t="str">
        <f t="shared" si="6"/>
        <v>50</v>
      </c>
      <c r="F13" t="str">
        <f t="shared" si="1"/>
        <v>1.2i</v>
      </c>
      <c r="G13" t="str">
        <f t="shared" si="2"/>
        <v>100+1.2i</v>
      </c>
      <c r="H13" t="str">
        <f t="shared" si="3"/>
        <v>0.000143979266985554+0.0119982722487962i</v>
      </c>
      <c r="I13">
        <f t="shared" si="4"/>
        <v>1.1999136093300831E-2</v>
      </c>
      <c r="J13">
        <f t="shared" si="5"/>
        <v>1.0242897279377965</v>
      </c>
    </row>
    <row r="14" spans="1:13">
      <c r="A14">
        <v>9</v>
      </c>
      <c r="B14">
        <v>50.04</v>
      </c>
      <c r="C14">
        <v>1.31</v>
      </c>
      <c r="D14" t="str">
        <f t="shared" si="0"/>
        <v>50.04+1.31i</v>
      </c>
      <c r="E14" t="str">
        <f t="shared" si="6"/>
        <v>50</v>
      </c>
      <c r="F14" t="str">
        <f t="shared" si="1"/>
        <v>0.0399999999999991+1.31i</v>
      </c>
      <c r="G14" t="str">
        <f t="shared" si="2"/>
        <v>100.04+1.31i</v>
      </c>
      <c r="H14" t="str">
        <f t="shared" si="3"/>
        <v>0.000571214910486428+0.0130872821718039i</v>
      </c>
      <c r="I14">
        <f t="shared" si="4"/>
        <v>1.3099742024878897E-2</v>
      </c>
      <c r="J14">
        <f t="shared" si="5"/>
        <v>1.0265472461254723</v>
      </c>
    </row>
    <row r="15" spans="1:13">
      <c r="A15">
        <v>9.75</v>
      </c>
      <c r="B15">
        <v>50.07</v>
      </c>
      <c r="C15">
        <v>1.4</v>
      </c>
      <c r="D15" t="str">
        <f t="shared" si="0"/>
        <v>50.07+1.4i</v>
      </c>
      <c r="E15" t="str">
        <f t="shared" si="6"/>
        <v>50</v>
      </c>
      <c r="F15" t="str">
        <f t="shared" si="1"/>
        <v>0.0700000000000003+1.4i</v>
      </c>
      <c r="G15" t="str">
        <f t="shared" si="2"/>
        <v>100.07+1.4i</v>
      </c>
      <c r="H15" t="str">
        <f t="shared" si="3"/>
        <v>0.000895061043993877+0.0139776847660479i</v>
      </c>
      <c r="I15">
        <f t="shared" si="4"/>
        <v>1.4006313065595919E-2</v>
      </c>
      <c r="J15">
        <f t="shared" si="5"/>
        <v>1.0284105532341561</v>
      </c>
    </row>
    <row r="16" spans="1:13">
      <c r="A16">
        <v>10.5</v>
      </c>
      <c r="B16">
        <v>50.1</v>
      </c>
      <c r="C16">
        <v>1.48</v>
      </c>
      <c r="D16" t="str">
        <f t="shared" si="0"/>
        <v>50.1+1.48i</v>
      </c>
      <c r="E16" t="str">
        <f t="shared" si="6"/>
        <v>50</v>
      </c>
      <c r="F16" t="str">
        <f t="shared" si="1"/>
        <v>0.100000000000001+1.48i</v>
      </c>
      <c r="G16" t="str">
        <f t="shared" si="2"/>
        <v>100.1+1.48i</v>
      </c>
      <c r="H16" t="str">
        <f t="shared" si="3"/>
        <v>0.00121733746214056+0.0147672161893709i</v>
      </c>
      <c r="I16">
        <f t="shared" si="4"/>
        <v>1.4817306924011153E-2</v>
      </c>
      <c r="J16">
        <f t="shared" si="5"/>
        <v>1.0300803232296902</v>
      </c>
    </row>
    <row r="17" spans="1:10">
      <c r="A17">
        <v>11.25</v>
      </c>
      <c r="B17">
        <v>50.14</v>
      </c>
      <c r="C17">
        <v>1.53</v>
      </c>
      <c r="D17" t="str">
        <f t="shared" si="0"/>
        <v>50.14+1.53i</v>
      </c>
      <c r="E17" t="str">
        <f t="shared" si="6"/>
        <v>50</v>
      </c>
      <c r="F17" t="str">
        <f t="shared" si="1"/>
        <v>0.140000000000001+1.53i</v>
      </c>
      <c r="G17" t="str">
        <f t="shared" si="2"/>
        <v>100.14+1.53i</v>
      </c>
      <c r="H17" t="str">
        <f t="shared" si="3"/>
        <v>0.00163109790520491+0.015253689037398i</v>
      </c>
      <c r="I17">
        <f t="shared" si="4"/>
        <v>1.534064893105894E-2</v>
      </c>
      <c r="J17">
        <f t="shared" si="5"/>
        <v>1.0311593017715319</v>
      </c>
    </row>
    <row r="18" spans="1:10">
      <c r="A18">
        <v>12</v>
      </c>
      <c r="B18">
        <v>50.16</v>
      </c>
      <c r="C18">
        <v>1.64</v>
      </c>
      <c r="D18" t="str">
        <f t="shared" si="0"/>
        <v>50.16+1.64i</v>
      </c>
      <c r="E18" t="str">
        <f t="shared" si="6"/>
        <v>50</v>
      </c>
      <c r="F18" t="str">
        <f t="shared" si="1"/>
        <v>0.159999999999997+1.64i</v>
      </c>
      <c r="G18" t="str">
        <f t="shared" si="2"/>
        <v>100.16+1.64i</v>
      </c>
      <c r="H18" t="str">
        <f t="shared" si="3"/>
        <v>0.00186504545739372+0.0163432640320475i</v>
      </c>
      <c r="I18">
        <f t="shared" si="4"/>
        <v>1.6449336575660504E-2</v>
      </c>
      <c r="J18">
        <f t="shared" si="5"/>
        <v>1.0334488851207531</v>
      </c>
    </row>
    <row r="19" spans="1:10">
      <c r="A19">
        <v>12.75</v>
      </c>
      <c r="B19">
        <v>50.19</v>
      </c>
      <c r="C19">
        <v>1.7</v>
      </c>
      <c r="D19" t="str">
        <f t="shared" si="0"/>
        <v>50.19+1.7i</v>
      </c>
      <c r="E19" t="str">
        <f t="shared" si="6"/>
        <v>50</v>
      </c>
      <c r="F19" t="str">
        <f t="shared" si="1"/>
        <v>0.189999999999998+1.7i</v>
      </c>
      <c r="G19" t="str">
        <f t="shared" si="2"/>
        <v>100.19+1.7i</v>
      </c>
      <c r="H19" t="str">
        <f t="shared" si="3"/>
        <v>0.00218367307772535+0.0169307092101793i</v>
      </c>
      <c r="I19">
        <f t="shared" si="4"/>
        <v>1.7070950250938952E-2</v>
      </c>
      <c r="J19">
        <f t="shared" si="5"/>
        <v>1.0347348575266895</v>
      </c>
    </row>
    <row r="20" spans="1:10">
      <c r="A20">
        <v>13.5</v>
      </c>
      <c r="B20">
        <v>50.19</v>
      </c>
      <c r="C20">
        <v>1.77</v>
      </c>
      <c r="D20" t="str">
        <f t="shared" si="0"/>
        <v>50.19+1.77i</v>
      </c>
      <c r="E20" t="str">
        <f t="shared" si="6"/>
        <v>50</v>
      </c>
      <c r="F20" t="str">
        <f t="shared" si="1"/>
        <v>0.189999999999998+1.77i</v>
      </c>
      <c r="G20" t="str">
        <f t="shared" si="2"/>
        <v>100.19+1.77i</v>
      </c>
      <c r="H20" t="str">
        <f t="shared" si="3"/>
        <v>0.00220781066427622+0.0176274296349359i</v>
      </c>
      <c r="I20">
        <f t="shared" si="4"/>
        <v>1.7765154191954208E-2</v>
      </c>
      <c r="J20">
        <f t="shared" si="5"/>
        <v>1.0361729259917256</v>
      </c>
    </row>
    <row r="21" spans="1:10">
      <c r="A21">
        <v>14.25</v>
      </c>
      <c r="B21">
        <v>50.23</v>
      </c>
      <c r="C21">
        <v>1.87</v>
      </c>
      <c r="D21" t="str">
        <f t="shared" si="0"/>
        <v>50.23+1.87i</v>
      </c>
      <c r="E21" t="str">
        <f t="shared" si="6"/>
        <v>50</v>
      </c>
      <c r="F21" t="str">
        <f t="shared" si="1"/>
        <v>0.229999999999997+1.87i</v>
      </c>
      <c r="G21" t="str">
        <f t="shared" si="2"/>
        <v>100.23+1.87i</v>
      </c>
      <c r="H21" t="str">
        <f t="shared" si="3"/>
        <v>0.00264188949041276+0.0186077987294515i</v>
      </c>
      <c r="I21">
        <f t="shared" si="4"/>
        <v>1.8794407509558006E-2</v>
      </c>
      <c r="J21">
        <f t="shared" si="5"/>
        <v>1.038308806336611</v>
      </c>
    </row>
    <row r="22" spans="1:10">
      <c r="A22">
        <v>15</v>
      </c>
      <c r="B22">
        <v>50.25</v>
      </c>
      <c r="C22">
        <v>1.95</v>
      </c>
      <c r="D22" t="str">
        <f t="shared" si="0"/>
        <v>50.25+1.95i</v>
      </c>
      <c r="E22" t="str">
        <f t="shared" si="6"/>
        <v>50</v>
      </c>
      <c r="F22" t="str">
        <f t="shared" si="1"/>
        <v>0.25+1.95i</v>
      </c>
      <c r="G22" t="str">
        <f t="shared" si="2"/>
        <v>100.25+1.95i</v>
      </c>
      <c r="H22" t="str">
        <f t="shared" si="3"/>
        <v>0.00287103516906185+0.0193955259992053i</v>
      </c>
      <c r="I22">
        <f t="shared" si="4"/>
        <v>1.9606867973438254E-2</v>
      </c>
      <c r="J22">
        <f t="shared" si="5"/>
        <v>1.0399979708811486</v>
      </c>
    </row>
    <row r="23" spans="1:10">
      <c r="A23">
        <v>15.75</v>
      </c>
      <c r="B23">
        <v>50.39</v>
      </c>
      <c r="C23">
        <v>1.99</v>
      </c>
      <c r="D23" t="str">
        <f t="shared" si="0"/>
        <v>50.39+1.99i</v>
      </c>
      <c r="E23" t="str">
        <f t="shared" si="6"/>
        <v>50</v>
      </c>
      <c r="F23" t="str">
        <f t="shared" si="1"/>
        <v>0.390000000000001+1.99i</v>
      </c>
      <c r="G23" t="str">
        <f t="shared" si="2"/>
        <v>100.39+1.99i</v>
      </c>
      <c r="H23" t="str">
        <f t="shared" si="3"/>
        <v>0.00427610793698568+0.0197379275346688i</v>
      </c>
      <c r="I23">
        <f t="shared" si="4"/>
        <v>2.0195813488260106E-2</v>
      </c>
      <c r="J23">
        <f t="shared" si="5"/>
        <v>1.0412241828852771</v>
      </c>
    </row>
    <row r="24" spans="1:10">
      <c r="A24">
        <v>16.5</v>
      </c>
      <c r="B24">
        <v>50.36</v>
      </c>
      <c r="C24">
        <v>2.13</v>
      </c>
      <c r="D24" t="str">
        <f t="shared" si="0"/>
        <v>50.36+2.13i</v>
      </c>
      <c r="E24" t="str">
        <f t="shared" si="6"/>
        <v>50</v>
      </c>
      <c r="F24" t="str">
        <f t="shared" si="1"/>
        <v>0.359999999999999+2.13i</v>
      </c>
      <c r="G24" t="str">
        <f t="shared" si="2"/>
        <v>100.36+2.13i</v>
      </c>
      <c r="H24" t="str">
        <f t="shared" si="3"/>
        <v>0.00403570962678976+0.0211379427909021i</v>
      </c>
      <c r="I24">
        <f t="shared" si="4"/>
        <v>2.151974854925618E-2</v>
      </c>
      <c r="J24">
        <f t="shared" si="5"/>
        <v>1.0439860661824292</v>
      </c>
    </row>
    <row r="25" spans="1:10">
      <c r="A25">
        <v>17.25</v>
      </c>
      <c r="B25">
        <v>50.39</v>
      </c>
      <c r="C25">
        <v>2.2400000000000002</v>
      </c>
      <c r="D25" t="str">
        <f t="shared" si="0"/>
        <v>50.39+2.24i</v>
      </c>
      <c r="E25" t="str">
        <f t="shared" si="6"/>
        <v>50</v>
      </c>
      <c r="F25" t="str">
        <f t="shared" si="1"/>
        <v>0.390000000000001+2.24i</v>
      </c>
      <c r="G25" t="str">
        <f t="shared" si="2"/>
        <v>100.39+2.24i</v>
      </c>
      <c r="H25" t="str">
        <f t="shared" si="3"/>
        <v>0.00438053720349466+0.0222152365441197i</v>
      </c>
      <c r="I25">
        <f t="shared" si="4"/>
        <v>2.264300865393979E-2</v>
      </c>
      <c r="J25">
        <f t="shared" si="5"/>
        <v>1.0463351853098319</v>
      </c>
    </row>
    <row r="26" spans="1:10">
      <c r="A26">
        <v>18</v>
      </c>
      <c r="B26">
        <v>50.47</v>
      </c>
      <c r="C26">
        <v>2.29</v>
      </c>
      <c r="D26" t="str">
        <f t="shared" si="0"/>
        <v>50.47+2.29i</v>
      </c>
      <c r="E26" t="str">
        <f t="shared" si="6"/>
        <v>50</v>
      </c>
      <c r="F26" t="str">
        <f t="shared" si="1"/>
        <v>0.469999999999999+2.29i</v>
      </c>
      <c r="G26" t="str">
        <f t="shared" si="2"/>
        <v>100.47+2.29i</v>
      </c>
      <c r="H26" t="str">
        <f t="shared" si="3"/>
        <v>0.0051948296271139+0.0226744684000588i</v>
      </c>
      <c r="I26">
        <f t="shared" si="4"/>
        <v>2.326193827005835E-2</v>
      </c>
      <c r="J26">
        <f t="shared" si="5"/>
        <v>1.0476318865446037</v>
      </c>
    </row>
    <row r="27" spans="1:10">
      <c r="A27">
        <v>18.75</v>
      </c>
      <c r="B27">
        <v>50.46</v>
      </c>
      <c r="C27">
        <v>2.4300000000000002</v>
      </c>
      <c r="D27" t="str">
        <f t="shared" si="0"/>
        <v>50.46+2.43i</v>
      </c>
      <c r="E27" t="str">
        <f t="shared" si="6"/>
        <v>50</v>
      </c>
      <c r="F27" t="str">
        <f t="shared" si="1"/>
        <v>0.460000000000001+2.43i</v>
      </c>
      <c r="G27" t="str">
        <f t="shared" si="2"/>
        <v>100.46+2.43i</v>
      </c>
      <c r="H27" t="str">
        <f t="shared" si="3"/>
        <v>0.0051610119570318+0.0240638934993471i</v>
      </c>
      <c r="I27">
        <f t="shared" si="4"/>
        <v>2.4611115675006384E-2</v>
      </c>
      <c r="J27">
        <f t="shared" si="5"/>
        <v>1.0504642119066965</v>
      </c>
    </row>
    <row r="28" spans="1:10">
      <c r="A28">
        <v>19.5</v>
      </c>
      <c r="B28">
        <v>50.55</v>
      </c>
      <c r="C28">
        <v>2.4700000000000002</v>
      </c>
      <c r="D28" t="str">
        <f t="shared" si="0"/>
        <v>50.55+2.47i</v>
      </c>
      <c r="E28" t="str">
        <f t="shared" si="6"/>
        <v>50</v>
      </c>
      <c r="F28" t="str">
        <f t="shared" si="1"/>
        <v>0.549999999999997+2.47i</v>
      </c>
      <c r="G28" t="str">
        <f t="shared" si="2"/>
        <v>100.55+2.47i</v>
      </c>
      <c r="H28" t="str">
        <f t="shared" si="3"/>
        <v>0.0060696867821621+0.0244157918811344i</v>
      </c>
      <c r="I28">
        <f t="shared" si="4"/>
        <v>2.5158934612109909E-2</v>
      </c>
      <c r="J28">
        <f t="shared" si="5"/>
        <v>1.0516164849951191</v>
      </c>
    </row>
    <row r="29" spans="1:10">
      <c r="A29">
        <v>20.25</v>
      </c>
      <c r="B29">
        <v>50.57</v>
      </c>
      <c r="C29">
        <v>2.54</v>
      </c>
      <c r="D29" t="str">
        <f t="shared" si="0"/>
        <v>50.57+2.54i</v>
      </c>
      <c r="E29" t="str">
        <f t="shared" si="6"/>
        <v>50</v>
      </c>
      <c r="F29" t="str">
        <f t="shared" si="1"/>
        <v>0.57+2.54i</v>
      </c>
      <c r="G29" t="str">
        <f t="shared" si="2"/>
        <v>100.57+2.54i</v>
      </c>
      <c r="H29" t="str">
        <f t="shared" si="3"/>
        <v>0.00630154217910059+0.025096888563837i</v>
      </c>
      <c r="I29">
        <f t="shared" si="4"/>
        <v>2.5875920262294752E-2</v>
      </c>
      <c r="J29">
        <f t="shared" si="5"/>
        <v>1.0531265386012472</v>
      </c>
    </row>
    <row r="30" spans="1:10">
      <c r="A30">
        <v>21</v>
      </c>
      <c r="B30">
        <v>50.63</v>
      </c>
      <c r="C30">
        <v>2.65</v>
      </c>
      <c r="D30" t="str">
        <f t="shared" si="0"/>
        <v>50.63+2.65i</v>
      </c>
      <c r="E30" t="str">
        <f t="shared" si="6"/>
        <v>50</v>
      </c>
      <c r="F30" t="str">
        <f t="shared" si="1"/>
        <v>0.630000000000003+2.65i</v>
      </c>
      <c r="G30" t="str">
        <f t="shared" si="2"/>
        <v>100.63+2.65i</v>
      </c>
      <c r="H30" t="str">
        <f t="shared" si="3"/>
        <v>0.00694922387205254+0.0261510936772241i</v>
      </c>
      <c r="I30">
        <f t="shared" si="4"/>
        <v>2.7058666133770441E-2</v>
      </c>
      <c r="J30">
        <f t="shared" si="5"/>
        <v>1.055622400224782</v>
      </c>
    </row>
    <row r="31" spans="1:10">
      <c r="A31">
        <v>21.75</v>
      </c>
      <c r="B31">
        <v>50.66</v>
      </c>
      <c r="C31">
        <v>2.73</v>
      </c>
      <c r="D31" t="str">
        <f t="shared" si="0"/>
        <v>50.66+2.73i</v>
      </c>
      <c r="E31" t="str">
        <f t="shared" si="6"/>
        <v>50</v>
      </c>
      <c r="F31" t="str">
        <f t="shared" si="1"/>
        <v>0.659999999999997+2.73i</v>
      </c>
      <c r="G31" t="str">
        <f t="shared" si="2"/>
        <v>100.66+2.73i</v>
      </c>
      <c r="H31" t="str">
        <f t="shared" si="3"/>
        <v>0.00728691444684029+0.026923372973973i</v>
      </c>
      <c r="I31">
        <f t="shared" si="4"/>
        <v>2.7892062212235752E-2</v>
      </c>
      <c r="J31">
        <f t="shared" si="5"/>
        <v>1.0573847021056324</v>
      </c>
    </row>
    <row r="32" spans="1:10">
      <c r="A32">
        <v>22.5</v>
      </c>
      <c r="B32">
        <v>50.69</v>
      </c>
      <c r="C32">
        <v>2.76</v>
      </c>
      <c r="D32" t="str">
        <f t="shared" si="0"/>
        <v>50.69+2.76i</v>
      </c>
      <c r="E32" t="str">
        <f t="shared" si="6"/>
        <v>50</v>
      </c>
      <c r="F32" t="str">
        <f t="shared" si="1"/>
        <v>0.689999999999998+2.76i</v>
      </c>
      <c r="G32" t="str">
        <f t="shared" si="2"/>
        <v>100.69+2.76i</v>
      </c>
      <c r="H32" t="str">
        <f t="shared" si="3"/>
        <v>0.00759836270780742+0.0272025873366417i</v>
      </c>
      <c r="I32">
        <f t="shared" si="4"/>
        <v>2.824386435399763E-2</v>
      </c>
      <c r="J32">
        <f t="shared" si="5"/>
        <v>1.0581295313051391</v>
      </c>
    </row>
    <row r="33" spans="1:10">
      <c r="A33">
        <v>23.25</v>
      </c>
      <c r="B33">
        <v>50.8</v>
      </c>
      <c r="C33">
        <v>2.99</v>
      </c>
      <c r="D33" t="str">
        <f t="shared" si="0"/>
        <v>50.8+2.99i</v>
      </c>
      <c r="E33" t="str">
        <f t="shared" si="6"/>
        <v>50</v>
      </c>
      <c r="F33" t="str">
        <f t="shared" si="1"/>
        <v>0.799999999999997+2.99i</v>
      </c>
      <c r="G33" t="str">
        <f t="shared" si="2"/>
        <v>100.8+2.99i</v>
      </c>
      <c r="H33" t="str">
        <f t="shared" si="3"/>
        <v>0.00880863311160701+0.0294014105852807i</v>
      </c>
      <c r="I33">
        <f t="shared" si="4"/>
        <v>3.0692588058017452E-2</v>
      </c>
      <c r="J33">
        <f t="shared" si="5"/>
        <v>1.0633289040811638</v>
      </c>
    </row>
    <row r="34" spans="1:10">
      <c r="A34">
        <v>24</v>
      </c>
      <c r="B34">
        <v>50.82</v>
      </c>
      <c r="C34">
        <v>2.96</v>
      </c>
      <c r="D34" t="str">
        <f t="shared" si="0"/>
        <v>50.82+2.96i</v>
      </c>
      <c r="E34" t="str">
        <f t="shared" si="6"/>
        <v>50</v>
      </c>
      <c r="F34" t="str">
        <f t="shared" si="1"/>
        <v>0.82+2.96i</v>
      </c>
      <c r="G34" t="str">
        <f t="shared" si="2"/>
        <v>100.82+2.96i</v>
      </c>
      <c r="H34" t="str">
        <f t="shared" si="3"/>
        <v>0.00898752574597722+0.0290953870639943i</v>
      </c>
      <c r="I34">
        <f t="shared" si="4"/>
        <v>3.0451882822548921E-2</v>
      </c>
      <c r="J34">
        <f t="shared" si="5"/>
        <v>1.0628166509387909</v>
      </c>
    </row>
    <row r="35" spans="1:10">
      <c r="A35">
        <v>24.75</v>
      </c>
      <c r="B35">
        <v>50.78</v>
      </c>
      <c r="C35">
        <v>3.02</v>
      </c>
      <c r="D35" t="str">
        <f t="shared" si="0"/>
        <v>50.78+3.02i</v>
      </c>
      <c r="E35" t="str">
        <f t="shared" si="6"/>
        <v>50</v>
      </c>
      <c r="F35" t="str">
        <f t="shared" si="1"/>
        <v>0.780000000000001+3.02i</v>
      </c>
      <c r="G35" t="str">
        <f t="shared" si="2"/>
        <v>100.78+3.02i</v>
      </c>
      <c r="H35" t="str">
        <f t="shared" si="3"/>
        <v>0.00862985839244503+0.0297076585399367i</v>
      </c>
      <c r="I35">
        <f t="shared" si="4"/>
        <v>3.0935730665350832E-2</v>
      </c>
      <c r="J35">
        <f t="shared" si="5"/>
        <v>1.0638466026336746</v>
      </c>
    </row>
    <row r="36" spans="1:10">
      <c r="A36">
        <v>25.5</v>
      </c>
      <c r="B36">
        <v>50.98</v>
      </c>
      <c r="C36">
        <v>3.18</v>
      </c>
      <c r="D36" t="str">
        <f t="shared" si="0"/>
        <v>50.98+3.18i</v>
      </c>
      <c r="E36" t="str">
        <f t="shared" si="6"/>
        <v>50</v>
      </c>
      <c r="F36" t="str">
        <f t="shared" si="1"/>
        <v>0.979999999999997+3.18i</v>
      </c>
      <c r="G36" t="str">
        <f t="shared" si="2"/>
        <v>100.98+3.18i</v>
      </c>
      <c r="H36" t="str">
        <f t="shared" si="3"/>
        <v>0.0106860019652255+0.0311548674366269i</v>
      </c>
      <c r="I36">
        <f t="shared" si="4"/>
        <v>3.2936551170312273E-2</v>
      </c>
      <c r="J36">
        <f t="shared" si="5"/>
        <v>1.0681166291832684</v>
      </c>
    </row>
    <row r="37" spans="1:10">
      <c r="A37">
        <v>26.25</v>
      </c>
      <c r="B37">
        <v>51.13</v>
      </c>
      <c r="C37">
        <v>3.37</v>
      </c>
      <c r="D37" t="str">
        <f t="shared" si="0"/>
        <v>51.13+3.37i</v>
      </c>
      <c r="E37" t="str">
        <f t="shared" si="6"/>
        <v>50</v>
      </c>
      <c r="F37" t="str">
        <f t="shared" si="1"/>
        <v>1.13+3.37i</v>
      </c>
      <c r="G37" t="str">
        <f t="shared" si="2"/>
        <v>101.13+3.37i</v>
      </c>
      <c r="H37" t="str">
        <f t="shared" si="3"/>
        <v>0.0122705628948268+0.0329145476420887i</v>
      </c>
      <c r="I37">
        <f t="shared" si="4"/>
        <v>3.5127398996214157E-2</v>
      </c>
      <c r="J37">
        <f t="shared" si="5"/>
        <v>1.0728125121589527</v>
      </c>
    </row>
    <row r="38" spans="1:10">
      <c r="A38">
        <v>27</v>
      </c>
      <c r="B38">
        <v>51.16</v>
      </c>
      <c r="C38">
        <v>3.46</v>
      </c>
      <c r="D38" t="str">
        <f t="shared" si="0"/>
        <v>51.16+3.46i</v>
      </c>
      <c r="E38" t="str">
        <f t="shared" si="6"/>
        <v>50</v>
      </c>
      <c r="F38" t="str">
        <f t="shared" si="1"/>
        <v>1.16+3.46i</v>
      </c>
      <c r="G38" t="str">
        <f t="shared" si="2"/>
        <v>101.16+3.46i</v>
      </c>
      <c r="H38" t="str">
        <f t="shared" si="3"/>
        <v>0.0126220786995253+0.0337715263710918i</v>
      </c>
      <c r="I38">
        <f t="shared" si="4"/>
        <v>3.605319492264672E-2</v>
      </c>
      <c r="J38">
        <f t="shared" si="5"/>
        <v>1.0748032873447899</v>
      </c>
    </row>
    <row r="39" spans="1:10">
      <c r="A39">
        <v>27.75</v>
      </c>
      <c r="B39">
        <v>51.23</v>
      </c>
      <c r="C39">
        <v>3.48</v>
      </c>
      <c r="D39" t="str">
        <f t="shared" si="0"/>
        <v>51.23+3.48i</v>
      </c>
      <c r="E39" t="str">
        <f t="shared" si="6"/>
        <v>50</v>
      </c>
      <c r="F39" t="str">
        <f t="shared" si="1"/>
        <v>1.23+3.48i</v>
      </c>
      <c r="G39" t="str">
        <f t="shared" si="2"/>
        <v>101.23+3.48i</v>
      </c>
      <c r="H39" t="str">
        <f t="shared" si="3"/>
        <v>0.0133166000354029+0.0339193740183424i</v>
      </c>
      <c r="I39">
        <f t="shared" si="4"/>
        <v>3.6439755354545043E-2</v>
      </c>
      <c r="J39">
        <f t="shared" si="5"/>
        <v>1.0756356554912727</v>
      </c>
    </row>
    <row r="40" spans="1:10">
      <c r="A40">
        <v>28.5</v>
      </c>
      <c r="B40">
        <v>51.37</v>
      </c>
      <c r="C40">
        <v>3.65</v>
      </c>
      <c r="D40" t="str">
        <f t="shared" si="0"/>
        <v>51.37+3.65i</v>
      </c>
      <c r="E40" t="str">
        <f t="shared" si="6"/>
        <v>50</v>
      </c>
      <c r="F40" t="str">
        <f t="shared" si="1"/>
        <v>1.37+3.65i</v>
      </c>
      <c r="G40" t="str">
        <f t="shared" si="2"/>
        <v>101.37+3.65i</v>
      </c>
      <c r="H40" t="str">
        <f t="shared" si="3"/>
        <v>0.0147921518558577+0.0354740914050125i</v>
      </c>
      <c r="I40">
        <f t="shared" si="4"/>
        <v>3.8434605728925285E-2</v>
      </c>
      <c r="J40">
        <f t="shared" si="5"/>
        <v>1.0799417407446554</v>
      </c>
    </row>
    <row r="41" spans="1:10">
      <c r="A41">
        <v>29.25</v>
      </c>
      <c r="B41">
        <v>51.37</v>
      </c>
      <c r="C41">
        <v>3.65</v>
      </c>
      <c r="D41" t="str">
        <f t="shared" si="0"/>
        <v>51.37+3.65i</v>
      </c>
      <c r="E41" t="str">
        <f t="shared" si="6"/>
        <v>50</v>
      </c>
      <c r="F41" t="str">
        <f t="shared" si="1"/>
        <v>1.37+3.65i</v>
      </c>
      <c r="G41" t="str">
        <f t="shared" si="2"/>
        <v>101.37+3.65i</v>
      </c>
      <c r="H41" t="str">
        <f t="shared" si="3"/>
        <v>0.0147921518558577+0.0354740914050125i</v>
      </c>
      <c r="I41">
        <f t="shared" si="4"/>
        <v>3.8434605728925285E-2</v>
      </c>
      <c r="J41">
        <f t="shared" si="5"/>
        <v>1.0799417407446554</v>
      </c>
    </row>
    <row r="42" spans="1:10">
      <c r="A42">
        <v>30</v>
      </c>
      <c r="B42">
        <v>51.41</v>
      </c>
      <c r="C42">
        <v>3.67</v>
      </c>
      <c r="D42" t="str">
        <f t="shared" si="0"/>
        <v>51.41+3.67i</v>
      </c>
      <c r="E42" t="str">
        <f t="shared" si="6"/>
        <v>50</v>
      </c>
      <c r="F42" t="str">
        <f t="shared" si="1"/>
        <v>1.41+3.67i</v>
      </c>
      <c r="G42" t="str">
        <f t="shared" si="2"/>
        <v>101.41+3.67i</v>
      </c>
      <c r="H42" t="str">
        <f t="shared" si="3"/>
        <v>0.0151937512339211+0.0356398672021646i</v>
      </c>
      <c r="I42">
        <f t="shared" si="4"/>
        <v>3.8743389252183492E-2</v>
      </c>
      <c r="J42">
        <f t="shared" si="5"/>
        <v>1.0806098784008211</v>
      </c>
    </row>
    <row r="43" spans="1:10">
      <c r="A43">
        <v>30.75</v>
      </c>
      <c r="B43">
        <v>51.56</v>
      </c>
      <c r="C43">
        <v>3.84</v>
      </c>
      <c r="D43" t="str">
        <f t="shared" si="0"/>
        <v>51.56+3.84i</v>
      </c>
      <c r="E43" t="str">
        <f t="shared" si="6"/>
        <v>50</v>
      </c>
      <c r="F43" t="str">
        <f t="shared" si="1"/>
        <v>1.56+3.84i</v>
      </c>
      <c r="G43" t="str">
        <f t="shared" si="2"/>
        <v>101.56+3.84i</v>
      </c>
      <c r="H43" t="str">
        <f t="shared" si="3"/>
        <v>0.0167660175747556+0.0371762356490049i</v>
      </c>
      <c r="I43">
        <f t="shared" si="4"/>
        <v>4.0782003903037385E-2</v>
      </c>
      <c r="J43">
        <f t="shared" si="5"/>
        <v>1.0850317739428961</v>
      </c>
    </row>
    <row r="44" spans="1:10">
      <c r="A44">
        <v>31.5</v>
      </c>
      <c r="B44">
        <v>51.66</v>
      </c>
      <c r="C44">
        <v>3.96</v>
      </c>
      <c r="D44" t="str">
        <f t="shared" si="0"/>
        <v>51.66+3.96i</v>
      </c>
      <c r="E44" t="str">
        <f t="shared" si="6"/>
        <v>50</v>
      </c>
      <c r="F44" t="str">
        <f t="shared" si="1"/>
        <v>1.66+3.96i</v>
      </c>
      <c r="G44" t="str">
        <f t="shared" si="2"/>
        <v>101.66+3.96i</v>
      </c>
      <c r="H44" t="str">
        <f t="shared" si="3"/>
        <v>0.0178192666103032+0.0382592534352076i</v>
      </c>
      <c r="I44">
        <f t="shared" si="4"/>
        <v>4.2205411216436582E-2</v>
      </c>
      <c r="J44">
        <f t="shared" si="5"/>
        <v>1.0881304023027298</v>
      </c>
    </row>
    <row r="45" spans="1:10">
      <c r="A45">
        <v>32.25</v>
      </c>
      <c r="B45">
        <v>51.72</v>
      </c>
      <c r="C45">
        <v>3.96</v>
      </c>
      <c r="D45" t="str">
        <f t="shared" si="0"/>
        <v>51.72+3.96i</v>
      </c>
      <c r="E45" t="str">
        <f t="shared" si="6"/>
        <v>50</v>
      </c>
      <c r="F45" t="str">
        <f t="shared" si="1"/>
        <v>1.72+3.96i</v>
      </c>
      <c r="G45" t="str">
        <f t="shared" si="2"/>
        <v>101.72+3.96i</v>
      </c>
      <c r="H45" t="str">
        <f t="shared" si="3"/>
        <v>0.0183968563995275+0.0382142002424093i</v>
      </c>
      <c r="I45">
        <f t="shared" si="4"/>
        <v>4.2411901932733351E-2</v>
      </c>
      <c r="J45">
        <f t="shared" si="5"/>
        <v>1.0885806789335306</v>
      </c>
    </row>
    <row r="46" spans="1:10">
      <c r="A46">
        <v>33</v>
      </c>
      <c r="B46">
        <v>51.8</v>
      </c>
      <c r="C46">
        <v>4.09</v>
      </c>
      <c r="D46" t="str">
        <f t="shared" si="0"/>
        <v>51.8+4.09i</v>
      </c>
      <c r="E46" t="str">
        <f t="shared" si="6"/>
        <v>50</v>
      </c>
      <c r="F46" t="str">
        <f t="shared" si="1"/>
        <v>1.8+4.09i</v>
      </c>
      <c r="G46" t="str">
        <f t="shared" si="2"/>
        <v>101.8+4.09i</v>
      </c>
      <c r="H46" t="str">
        <f t="shared" si="3"/>
        <v>0.0192648087232561+0.0394028185886236i</v>
      </c>
      <c r="I46">
        <f t="shared" si="4"/>
        <v>4.386017519198511E-2</v>
      </c>
      <c r="J46">
        <f t="shared" si="5"/>
        <v>1.0917442701454088</v>
      </c>
    </row>
    <row r="47" spans="1:10">
      <c r="A47">
        <v>33.75</v>
      </c>
      <c r="B47">
        <v>51.96</v>
      </c>
      <c r="C47">
        <v>4.13</v>
      </c>
      <c r="D47" t="str">
        <f t="shared" si="0"/>
        <v>51.96+4.13i</v>
      </c>
      <c r="E47" t="str">
        <f t="shared" si="6"/>
        <v>50</v>
      </c>
      <c r="F47" t="str">
        <f t="shared" si="1"/>
        <v>1.96+4.13i</v>
      </c>
      <c r="G47" t="str">
        <f t="shared" si="2"/>
        <v>101.96+4.13i</v>
      </c>
      <c r="H47" t="str">
        <f t="shared" si="3"/>
        <v>0.0208297910519343+0.0396623476162761i</v>
      </c>
      <c r="I47">
        <f t="shared" si="4"/>
        <v>4.4799352826816199E-2</v>
      </c>
      <c r="J47">
        <f t="shared" si="5"/>
        <v>1.093800926453296</v>
      </c>
    </row>
    <row r="48" spans="1:10">
      <c r="A48">
        <v>34.5</v>
      </c>
      <c r="B48">
        <v>52</v>
      </c>
      <c r="C48">
        <v>4.18</v>
      </c>
      <c r="D48" t="str">
        <f t="shared" si="0"/>
        <v>52+4.18i</v>
      </c>
      <c r="E48" t="str">
        <f t="shared" si="6"/>
        <v>50</v>
      </c>
      <c r="F48" t="str">
        <f t="shared" si="1"/>
        <v>2+4.18i</v>
      </c>
      <c r="G48" t="str">
        <f t="shared" si="2"/>
        <v>102+4.18i</v>
      </c>
      <c r="H48" t="str">
        <f t="shared" si="3"/>
        <v>0.0212515459907565+0.0401094954682219i</v>
      </c>
      <c r="I48">
        <f t="shared" si="4"/>
        <v>4.5391627352547655E-2</v>
      </c>
      <c r="J48">
        <f t="shared" si="5"/>
        <v>1.0950999983933962</v>
      </c>
    </row>
    <row r="49" spans="1:10">
      <c r="A49">
        <v>35.25</v>
      </c>
      <c r="B49">
        <v>52.15</v>
      </c>
      <c r="C49">
        <v>4.22</v>
      </c>
      <c r="D49" t="str">
        <f t="shared" si="0"/>
        <v>52.15+4.22i</v>
      </c>
      <c r="E49" t="str">
        <f t="shared" si="6"/>
        <v>50</v>
      </c>
      <c r="F49" t="str">
        <f t="shared" si="1"/>
        <v>2.15+4.22i</v>
      </c>
      <c r="G49" t="str">
        <f t="shared" si="2"/>
        <v>102.15+4.22i</v>
      </c>
      <c r="H49" t="str">
        <f t="shared" si="3"/>
        <v>0.0227153761906237+0.0403733833820418i</v>
      </c>
      <c r="I49">
        <f t="shared" si="4"/>
        <v>4.6324922031179751E-2</v>
      </c>
      <c r="J49">
        <f t="shared" si="5"/>
        <v>1.0971503253075348</v>
      </c>
    </row>
    <row r="50" spans="1:10">
      <c r="A50">
        <v>36</v>
      </c>
      <c r="B50">
        <v>52.17</v>
      </c>
      <c r="C50">
        <v>4.2300000000000004</v>
      </c>
      <c r="D50" t="str">
        <f t="shared" si="0"/>
        <v>52.17+4.23i</v>
      </c>
      <c r="E50" t="str">
        <f t="shared" si="6"/>
        <v>50</v>
      </c>
      <c r="F50" t="str">
        <f t="shared" si="1"/>
        <v>2.17+4.23i</v>
      </c>
      <c r="G50" t="str">
        <f t="shared" si="2"/>
        <v>102.17+4.23i</v>
      </c>
      <c r="H50" t="str">
        <f t="shared" si="3"/>
        <v>0.0229139260137074+0.0404529127235198i</v>
      </c>
      <c r="I50">
        <f t="shared" si="4"/>
        <v>4.6491785867810741E-2</v>
      </c>
      <c r="J50">
        <f t="shared" si="5"/>
        <v>1.097517326392671</v>
      </c>
    </row>
    <row r="51" spans="1:10">
      <c r="A51">
        <v>36.75</v>
      </c>
      <c r="B51">
        <v>52.09</v>
      </c>
      <c r="C51">
        <v>4.28</v>
      </c>
      <c r="D51" t="str">
        <f t="shared" si="0"/>
        <v>52.09+4.28i</v>
      </c>
      <c r="E51" t="str">
        <f t="shared" si="6"/>
        <v>50</v>
      </c>
      <c r="F51" t="str">
        <f t="shared" si="1"/>
        <v>2.09+4.28i</v>
      </c>
      <c r="G51" t="str">
        <f t="shared" si="2"/>
        <v>102.09+4.28i</v>
      </c>
      <c r="H51" t="str">
        <f t="shared" si="3"/>
        <v>0.0221907342970216+0.0409934729866662i</v>
      </c>
      <c r="I51">
        <f t="shared" si="4"/>
        <v>4.661430591727761E-2</v>
      </c>
      <c r="J51">
        <f t="shared" si="5"/>
        <v>1.0977868793429433</v>
      </c>
    </row>
    <row r="52" spans="1:10">
      <c r="A52">
        <v>37.5</v>
      </c>
      <c r="B52">
        <v>51.95</v>
      </c>
      <c r="C52">
        <v>4.51</v>
      </c>
      <c r="D52" t="str">
        <f t="shared" si="0"/>
        <v>51.95+4.51i</v>
      </c>
      <c r="E52" t="str">
        <f t="shared" si="6"/>
        <v>50</v>
      </c>
      <c r="F52" t="str">
        <f t="shared" si="1"/>
        <v>1.95+4.51i</v>
      </c>
      <c r="G52" t="str">
        <f t="shared" si="2"/>
        <v>101.95+4.51i</v>
      </c>
      <c r="H52" t="str">
        <f t="shared" si="3"/>
        <v>0.0210427884864953+0.0433064936137902i</v>
      </c>
      <c r="I52">
        <f t="shared" si="4"/>
        <v>4.8148222567490802E-2</v>
      </c>
      <c r="J52">
        <f t="shared" si="5"/>
        <v>1.1011674794522401</v>
      </c>
    </row>
    <row r="53" spans="1:10">
      <c r="A53">
        <v>38.25</v>
      </c>
      <c r="B53">
        <v>51.99</v>
      </c>
      <c r="C53">
        <v>4.9800000000000004</v>
      </c>
      <c r="D53" t="str">
        <f t="shared" si="0"/>
        <v>51.99+4.98i</v>
      </c>
      <c r="E53" t="str">
        <f t="shared" si="6"/>
        <v>50</v>
      </c>
      <c r="F53" t="str">
        <f t="shared" si="1"/>
        <v>1.99+4.98i</v>
      </c>
      <c r="G53" t="str">
        <f t="shared" si="2"/>
        <v>101.99+4.98i</v>
      </c>
      <c r="H53" t="str">
        <f t="shared" si="3"/>
        <v>0.0218438411431815+0.0477617185126675i</v>
      </c>
      <c r="I53">
        <f t="shared" si="4"/>
        <v>5.2519854828167935E-2</v>
      </c>
      <c r="J53">
        <f t="shared" si="5"/>
        <v>1.1108621749928977</v>
      </c>
    </row>
    <row r="54" spans="1:10">
      <c r="A54">
        <v>39</v>
      </c>
      <c r="B54">
        <v>52.37</v>
      </c>
      <c r="C54">
        <v>5.35</v>
      </c>
      <c r="D54" t="str">
        <f t="shared" si="0"/>
        <v>52.37+5.35i</v>
      </c>
      <c r="E54" t="str">
        <f t="shared" si="6"/>
        <v>50</v>
      </c>
      <c r="F54" t="str">
        <f t="shared" si="1"/>
        <v>2.37+5.35i</v>
      </c>
      <c r="G54" t="str">
        <f t="shared" si="2"/>
        <v>102.37+5.35i</v>
      </c>
      <c r="H54" t="str">
        <f t="shared" si="3"/>
        <v>0.0258120689560993+0.0509124297263346i</v>
      </c>
      <c r="I54">
        <f t="shared" si="4"/>
        <v>5.7081857051373017E-2</v>
      </c>
      <c r="J54">
        <f t="shared" si="5"/>
        <v>1.1210748938881814</v>
      </c>
    </row>
    <row r="55" spans="1:10">
      <c r="A55">
        <v>39.75</v>
      </c>
      <c r="B55">
        <v>52.66</v>
      </c>
      <c r="C55">
        <v>5.36</v>
      </c>
      <c r="D55" t="str">
        <f t="shared" si="0"/>
        <v>52.66+5.36i</v>
      </c>
      <c r="E55" t="str">
        <f t="shared" si="6"/>
        <v>50</v>
      </c>
      <c r="F55" t="str">
        <f t="shared" si="1"/>
        <v>2.66+5.36i</v>
      </c>
      <c r="G55" t="str">
        <f t="shared" si="2"/>
        <v>102.66+5.36i</v>
      </c>
      <c r="H55" t="str">
        <f t="shared" si="3"/>
        <v>0.0285589291521006+0.0507200870810904i</v>
      </c>
      <c r="I55">
        <f t="shared" si="4"/>
        <v>5.8207728591898295E-2</v>
      </c>
      <c r="J55">
        <f t="shared" si="5"/>
        <v>1.1236105463147836</v>
      </c>
    </row>
    <row r="56" spans="1:10">
      <c r="A56">
        <v>40.5</v>
      </c>
      <c r="B56">
        <v>52.94</v>
      </c>
      <c r="C56">
        <v>5.4</v>
      </c>
      <c r="D56" t="str">
        <f t="shared" si="0"/>
        <v>52.94+5.4i</v>
      </c>
      <c r="E56" t="str">
        <f t="shared" si="6"/>
        <v>50</v>
      </c>
      <c r="F56" t="str">
        <f t="shared" si="1"/>
        <v>2.94+5.4i</v>
      </c>
      <c r="G56" t="str">
        <f t="shared" si="2"/>
        <v>102.94+5.4i</v>
      </c>
      <c r="H56" t="str">
        <f t="shared" si="3"/>
        <v>0.0312262123873624+0.0508196857694603i</v>
      </c>
      <c r="I56">
        <f t="shared" si="4"/>
        <v>5.9646599247294471E-2</v>
      </c>
      <c r="J56">
        <f t="shared" si="5"/>
        <v>1.1268599639232451</v>
      </c>
    </row>
    <row r="57" spans="1:10">
      <c r="A57">
        <v>41.25</v>
      </c>
      <c r="B57">
        <v>53.07</v>
      </c>
      <c r="C57">
        <v>5.42</v>
      </c>
      <c r="D57" t="str">
        <f t="shared" si="0"/>
        <v>53.07+5.42i</v>
      </c>
      <c r="E57" t="str">
        <f t="shared" si="6"/>
        <v>50</v>
      </c>
      <c r="F57" t="str">
        <f t="shared" si="1"/>
        <v>3.07+5.42i</v>
      </c>
      <c r="G57" t="str">
        <f t="shared" si="2"/>
        <v>103.07+5.42i</v>
      </c>
      <c r="H57" t="str">
        <f t="shared" si="3"/>
        <v>0.0324610673063056+0.050878636026i</v>
      </c>
      <c r="I57">
        <f t="shared" si="4"/>
        <v>6.0351938614519152E-2</v>
      </c>
      <c r="J57">
        <f t="shared" si="5"/>
        <v>1.1284564744922312</v>
      </c>
    </row>
    <row r="58" spans="1:10">
      <c r="A58">
        <v>42</v>
      </c>
      <c r="B58">
        <v>53.23</v>
      </c>
      <c r="C58">
        <v>5.53</v>
      </c>
      <c r="D58" t="str">
        <f t="shared" si="0"/>
        <v>53.23+5.53i</v>
      </c>
      <c r="E58" t="str">
        <f t="shared" si="6"/>
        <v>50</v>
      </c>
      <c r="F58" t="str">
        <f t="shared" si="1"/>
        <v>3.23+5.53i</v>
      </c>
      <c r="G58" t="str">
        <f t="shared" si="2"/>
        <v>103.23+5.53i</v>
      </c>
      <c r="H58" t="str">
        <f t="shared" si="3"/>
        <v>0.0340613202913615+0.0517450440646011i</v>
      </c>
      <c r="I58">
        <f t="shared" si="4"/>
        <v>6.1949359360999233E-2</v>
      </c>
      <c r="J58">
        <f t="shared" si="5"/>
        <v>1.1320810554935483</v>
      </c>
    </row>
    <row r="59" spans="1:10">
      <c r="A59">
        <v>42.75</v>
      </c>
      <c r="B59">
        <v>53.42</v>
      </c>
      <c r="C59">
        <v>5.6</v>
      </c>
      <c r="D59" t="str">
        <f t="shared" si="0"/>
        <v>53.42+5.6i</v>
      </c>
      <c r="E59" t="str">
        <f t="shared" si="6"/>
        <v>50</v>
      </c>
      <c r="F59" t="str">
        <f t="shared" si="1"/>
        <v>3.42+5.6i</v>
      </c>
      <c r="G59" t="str">
        <f t="shared" si="2"/>
        <v>103.42+5.6i</v>
      </c>
      <c r="H59" t="str">
        <f t="shared" si="3"/>
        <v>0.0358958120141887+0.0522044425906067i</v>
      </c>
      <c r="I59">
        <f t="shared" si="4"/>
        <v>6.3354661599237694E-2</v>
      </c>
      <c r="J59">
        <f t="shared" si="5"/>
        <v>1.1352799378843013</v>
      </c>
    </row>
    <row r="60" spans="1:10">
      <c r="A60">
        <v>43.5</v>
      </c>
      <c r="B60">
        <v>53.58</v>
      </c>
      <c r="C60">
        <v>5.67</v>
      </c>
      <c r="D60" t="str">
        <f t="shared" si="0"/>
        <v>53.58+5.67i</v>
      </c>
      <c r="E60" t="str">
        <f t="shared" si="6"/>
        <v>50</v>
      </c>
      <c r="F60" t="str">
        <f t="shared" si="1"/>
        <v>3.58+5.67i</v>
      </c>
      <c r="G60" t="str">
        <f t="shared" si="2"/>
        <v>103.58+5.67i</v>
      </c>
      <c r="H60" t="str">
        <f t="shared" si="3"/>
        <v>0.0374469472548155+0.0526904403269473i</v>
      </c>
      <c r="I60">
        <f t="shared" si="4"/>
        <v>6.4641754002753737E-2</v>
      </c>
      <c r="J60">
        <f t="shared" si="5"/>
        <v>1.1382181731531857</v>
      </c>
    </row>
    <row r="61" spans="1:10">
      <c r="A61">
        <v>44.25</v>
      </c>
      <c r="B61">
        <v>53.78</v>
      </c>
      <c r="C61">
        <v>5.77</v>
      </c>
      <c r="D61" t="str">
        <f t="shared" si="0"/>
        <v>53.78+5.77i</v>
      </c>
      <c r="E61" t="str">
        <f t="shared" si="6"/>
        <v>50</v>
      </c>
      <c r="F61" t="str">
        <f t="shared" si="1"/>
        <v>3.78+5.77i</v>
      </c>
      <c r="G61" t="str">
        <f t="shared" si="2"/>
        <v>103.78+5.77i</v>
      </c>
      <c r="H61" t="str">
        <f t="shared" si="3"/>
        <v>0.0393926132624188+0.0534082156627081i</v>
      </c>
      <c r="I61">
        <f t="shared" si="4"/>
        <v>6.6364263575487928E-2</v>
      </c>
      <c r="J61">
        <f t="shared" si="5"/>
        <v>1.1421630749260716</v>
      </c>
    </row>
    <row r="62" spans="1:10">
      <c r="A62">
        <v>45</v>
      </c>
      <c r="B62">
        <v>53.98</v>
      </c>
      <c r="C62">
        <v>5.9</v>
      </c>
      <c r="D62" t="str">
        <f t="shared" si="0"/>
        <v>53.98+5.9i</v>
      </c>
      <c r="E62" t="str">
        <f t="shared" si="6"/>
        <v>50</v>
      </c>
      <c r="F62" t="str">
        <f t="shared" si="1"/>
        <v>3.98+5.9i</v>
      </c>
      <c r="G62" t="str">
        <f t="shared" si="2"/>
        <v>103.98+5.9i</v>
      </c>
      <c r="H62" t="str">
        <f t="shared" si="3"/>
        <v>0.0413630368320897+0.0543946728475733i</v>
      </c>
      <c r="I62">
        <f t="shared" si="4"/>
        <v>6.8335066036167236E-2</v>
      </c>
      <c r="J62">
        <f t="shared" si="5"/>
        <v>1.1466945111810336</v>
      </c>
    </row>
    <row r="63" spans="1:10">
      <c r="A63">
        <v>45.75</v>
      </c>
      <c r="B63">
        <v>54.18</v>
      </c>
      <c r="C63">
        <v>5.92</v>
      </c>
      <c r="D63" t="str">
        <f t="shared" si="0"/>
        <v>54.18+5.92i</v>
      </c>
      <c r="E63" t="str">
        <f t="shared" si="6"/>
        <v>50</v>
      </c>
      <c r="F63" t="str">
        <f t="shared" si="1"/>
        <v>4.18+5.92i</v>
      </c>
      <c r="G63" t="str">
        <f t="shared" si="2"/>
        <v>104.18+5.92i</v>
      </c>
      <c r="H63" t="str">
        <f t="shared" si="3"/>
        <v>0.0432123788958329+0.0543691948256543i</v>
      </c>
      <c r="I63">
        <f t="shared" si="4"/>
        <v>6.9450119048328332E-2</v>
      </c>
      <c r="J63">
        <f t="shared" si="5"/>
        <v>1.1492668377482393</v>
      </c>
    </row>
    <row r="64" spans="1:10">
      <c r="A64">
        <v>46.5</v>
      </c>
      <c r="B64">
        <v>54.44</v>
      </c>
      <c r="C64">
        <v>5.95</v>
      </c>
      <c r="D64" t="str">
        <f t="shared" si="0"/>
        <v>54.44+5.95i</v>
      </c>
      <c r="E64" t="str">
        <f t="shared" si="6"/>
        <v>50</v>
      </c>
      <c r="F64" t="str">
        <f t="shared" si="1"/>
        <v>4.44+5.95i</v>
      </c>
      <c r="G64" t="str">
        <f t="shared" si="2"/>
        <v>104.44+5.95i</v>
      </c>
      <c r="H64" t="str">
        <f t="shared" si="3"/>
        <v>0.045610052515115+0.0543720814585893i</v>
      </c>
      <c r="I64">
        <f t="shared" si="4"/>
        <v>7.0969008254103544E-2</v>
      </c>
      <c r="J64">
        <f t="shared" si="5"/>
        <v>1.1527807121283089</v>
      </c>
    </row>
    <row r="65" spans="1:10">
      <c r="A65">
        <v>47.25</v>
      </c>
      <c r="B65">
        <v>54.61</v>
      </c>
      <c r="C65">
        <v>6.01</v>
      </c>
      <c r="D65" t="str">
        <f t="shared" si="0"/>
        <v>54.61+6.01i</v>
      </c>
      <c r="E65" t="str">
        <f t="shared" si="6"/>
        <v>50</v>
      </c>
      <c r="F65" t="str">
        <f t="shared" si="1"/>
        <v>4.61+6.01i</v>
      </c>
      <c r="G65" t="str">
        <f t="shared" si="2"/>
        <v>104.61+6.01i</v>
      </c>
      <c r="H65" t="str">
        <f t="shared" si="3"/>
        <v>0.0472132823769286+0.0547390132197176i</v>
      </c>
      <c r="I65">
        <f t="shared" si="4"/>
        <v>7.2287299030134033E-2</v>
      </c>
      <c r="J65">
        <f t="shared" si="5"/>
        <v>1.1558398391108844</v>
      </c>
    </row>
    <row r="66" spans="1:10">
      <c r="A66">
        <v>48</v>
      </c>
      <c r="B66">
        <v>54.79</v>
      </c>
      <c r="C66">
        <v>6.06</v>
      </c>
      <c r="D66" t="str">
        <f t="shared" si="0"/>
        <v>54.79+6.06i</v>
      </c>
      <c r="E66" t="str">
        <f t="shared" si="6"/>
        <v>50</v>
      </c>
      <c r="F66" t="str">
        <f t="shared" si="1"/>
        <v>4.79+6.06i</v>
      </c>
      <c r="G66" t="str">
        <f t="shared" si="2"/>
        <v>104.79+6.06i</v>
      </c>
      <c r="H66" t="str">
        <f t="shared" si="3"/>
        <v>0.0488912639832113+0.0550025664687636i</v>
      </c>
      <c r="I66">
        <f t="shared" si="4"/>
        <v>7.3591018555437954E-2</v>
      </c>
      <c r="J66">
        <f t="shared" si="5"/>
        <v>1.1588737156686164</v>
      </c>
    </row>
    <row r="67" spans="1:10">
      <c r="A67">
        <v>48.75</v>
      </c>
      <c r="B67">
        <v>55.01</v>
      </c>
      <c r="C67">
        <v>6.12</v>
      </c>
      <c r="D67" t="str">
        <f t="shared" ref="D67:D130" si="7">COMPLEX(B67,C67)</f>
        <v>55.01+6.12i</v>
      </c>
      <c r="E67" t="str">
        <f t="shared" si="6"/>
        <v>50</v>
      </c>
      <c r="F67" t="str">
        <f t="shared" ref="F67:F130" si="8">IMSUB(D67,E67)</f>
        <v>5.01+6.12i</v>
      </c>
      <c r="G67" t="str">
        <f t="shared" ref="G67:G130" si="9">IMSUM(D67,E67)</f>
        <v>105.01+6.12i</v>
      </c>
      <c r="H67" t="str">
        <f t="shared" ref="H67:H130" si="10">IMDIV(F67,G67)</f>
        <v>0.0509333204513566+0.0553117615354509i</v>
      </c>
      <c r="I67">
        <f t="shared" ref="I67:I130" si="11">IMABS(H67)</f>
        <v>7.5190385664359816E-2</v>
      </c>
      <c r="J67">
        <f t="shared" ref="J67:J130" si="12">(1+I67)/(1-I67)</f>
        <v>1.1626072750516867</v>
      </c>
    </row>
    <row r="68" spans="1:10">
      <c r="A68">
        <v>49.5</v>
      </c>
      <c r="B68">
        <v>55.19</v>
      </c>
      <c r="C68">
        <v>6.13</v>
      </c>
      <c r="D68" t="str">
        <f t="shared" si="7"/>
        <v>55.19+6.13i</v>
      </c>
      <c r="E68" t="str">
        <f t="shared" ref="E68:E131" si="13">COMPLEX(50,0)</f>
        <v>50</v>
      </c>
      <c r="F68" t="str">
        <f t="shared" si="8"/>
        <v>5.19+6.13i</v>
      </c>
      <c r="G68" t="str">
        <f t="shared" si="9"/>
        <v>105.19+6.13i</v>
      </c>
      <c r="H68" t="str">
        <f t="shared" si="10"/>
        <v>0.0525568400595433+0.0552127252631904i</v>
      </c>
      <c r="I68">
        <f t="shared" si="11"/>
        <v>7.622772768509474E-2</v>
      </c>
      <c r="J68">
        <f t="shared" si="12"/>
        <v>1.1650357560399029</v>
      </c>
    </row>
    <row r="69" spans="1:10">
      <c r="A69">
        <v>50.25</v>
      </c>
      <c r="B69">
        <v>55.42</v>
      </c>
      <c r="C69">
        <v>6.17</v>
      </c>
      <c r="D69" t="str">
        <f t="shared" si="7"/>
        <v>55.42+6.17i</v>
      </c>
      <c r="E69" t="str">
        <f t="shared" si="13"/>
        <v>50</v>
      </c>
      <c r="F69" t="str">
        <f t="shared" si="8"/>
        <v>5.42+6.17i</v>
      </c>
      <c r="G69" t="str">
        <f t="shared" si="9"/>
        <v>105.42+6.17i</v>
      </c>
      <c r="H69" t="str">
        <f t="shared" si="10"/>
        <v>0.0546516871674024+0.0553291509218092i</v>
      </c>
      <c r="I69">
        <f t="shared" si="11"/>
        <v>7.7769671800593035E-2</v>
      </c>
      <c r="J69">
        <f t="shared" si="12"/>
        <v>1.1686556371496331</v>
      </c>
    </row>
    <row r="70" spans="1:10">
      <c r="A70">
        <v>51</v>
      </c>
      <c r="B70">
        <v>55.56</v>
      </c>
      <c r="C70">
        <v>6.2</v>
      </c>
      <c r="D70" t="str">
        <f t="shared" si="7"/>
        <v>55.56+6.2i</v>
      </c>
      <c r="E70" t="str">
        <f t="shared" si="13"/>
        <v>50</v>
      </c>
      <c r="F70" t="str">
        <f t="shared" si="8"/>
        <v>5.56+6.2i</v>
      </c>
      <c r="G70" t="str">
        <f t="shared" si="9"/>
        <v>105.56+6.2i</v>
      </c>
      <c r="H70" t="str">
        <f t="shared" si="10"/>
        <v>0.0559282554126542+0.0554494582838343i</v>
      </c>
      <c r="I70">
        <f t="shared" si="11"/>
        <v>7.8756664336891283E-2</v>
      </c>
      <c r="J70">
        <f t="shared" si="12"/>
        <v>1.1709790698897213</v>
      </c>
    </row>
    <row r="71" spans="1:10">
      <c r="A71">
        <v>51.75</v>
      </c>
      <c r="B71">
        <v>55.84</v>
      </c>
      <c r="C71">
        <v>6.22</v>
      </c>
      <c r="D71" t="str">
        <f t="shared" si="7"/>
        <v>55.84+6.22i</v>
      </c>
      <c r="E71" t="str">
        <f t="shared" si="13"/>
        <v>50</v>
      </c>
      <c r="F71" t="str">
        <f t="shared" si="8"/>
        <v>5.84+6.22i</v>
      </c>
      <c r="G71" t="str">
        <f t="shared" si="9"/>
        <v>105.84+6.22i</v>
      </c>
      <c r="H71" t="str">
        <f t="shared" si="10"/>
        <v>0.0584295023999194+0.0553341694545777i</v>
      </c>
      <c r="I71">
        <f t="shared" si="11"/>
        <v>8.0472834297855483E-2</v>
      </c>
      <c r="J71">
        <f t="shared" si="12"/>
        <v>1.1750309013141707</v>
      </c>
    </row>
    <row r="72" spans="1:10">
      <c r="A72">
        <v>52.5</v>
      </c>
      <c r="B72">
        <v>56.05</v>
      </c>
      <c r="C72">
        <v>6.24</v>
      </c>
      <c r="D72" t="str">
        <f t="shared" si="7"/>
        <v>56.05+6.24i</v>
      </c>
      <c r="E72" t="str">
        <f t="shared" si="13"/>
        <v>50</v>
      </c>
      <c r="F72" t="str">
        <f t="shared" si="8"/>
        <v>6.05+6.24i</v>
      </c>
      <c r="G72" t="str">
        <f t="shared" si="9"/>
        <v>106.05+6.24i</v>
      </c>
      <c r="H72" t="str">
        <f t="shared" si="10"/>
        <v>0.0603019522300045+0.0552919926269191i</v>
      </c>
      <c r="I72">
        <f t="shared" si="11"/>
        <v>8.1813995693921587E-2</v>
      </c>
      <c r="J72">
        <f t="shared" si="12"/>
        <v>1.1782078910160534</v>
      </c>
    </row>
    <row r="73" spans="1:10">
      <c r="A73">
        <v>53.25</v>
      </c>
      <c r="B73">
        <v>56.23</v>
      </c>
      <c r="C73">
        <v>6.31</v>
      </c>
      <c r="D73" t="str">
        <f t="shared" si="7"/>
        <v>56.23+6.31i</v>
      </c>
      <c r="E73" t="str">
        <f t="shared" si="13"/>
        <v>50</v>
      </c>
      <c r="F73" t="str">
        <f t="shared" si="8"/>
        <v>6.23+6.31i</v>
      </c>
      <c r="G73" t="str">
        <f t="shared" si="9"/>
        <v>106.23+6.31i</v>
      </c>
      <c r="H73" t="str">
        <f t="shared" si="10"/>
        <v>0.0619560252260803+0.0557192646222671i</v>
      </c>
      <c r="I73">
        <f t="shared" si="11"/>
        <v>8.3325779395460348E-2</v>
      </c>
      <c r="J73">
        <f t="shared" si="12"/>
        <v>1.181800202345622</v>
      </c>
    </row>
    <row r="74" spans="1:10">
      <c r="A74">
        <v>54</v>
      </c>
      <c r="B74">
        <v>56.44</v>
      </c>
      <c r="C74">
        <v>6.31</v>
      </c>
      <c r="D74" t="str">
        <f t="shared" si="7"/>
        <v>56.44+6.31i</v>
      </c>
      <c r="E74" t="str">
        <f t="shared" si="13"/>
        <v>50</v>
      </c>
      <c r="F74" t="str">
        <f t="shared" si="8"/>
        <v>6.44+6.31i</v>
      </c>
      <c r="G74" t="str">
        <f t="shared" si="9"/>
        <v>106.44+6.31i</v>
      </c>
      <c r="H74" t="str">
        <f t="shared" si="10"/>
        <v>0.0637937566143644+0.0555003889117189i</v>
      </c>
      <c r="I74">
        <f t="shared" si="11"/>
        <v>8.4557297451638147E-2</v>
      </c>
      <c r="J74">
        <f t="shared" si="12"/>
        <v>1.18473531378043</v>
      </c>
    </row>
    <row r="75" spans="1:10">
      <c r="A75">
        <v>54.75</v>
      </c>
      <c r="B75">
        <v>56.69</v>
      </c>
      <c r="C75">
        <v>6.3</v>
      </c>
      <c r="D75" t="str">
        <f t="shared" si="7"/>
        <v>56.69+6.3i</v>
      </c>
      <c r="E75" t="str">
        <f t="shared" si="13"/>
        <v>50</v>
      </c>
      <c r="F75" t="str">
        <f t="shared" si="8"/>
        <v>6.69+6.3i</v>
      </c>
      <c r="G75" t="str">
        <f t="shared" si="9"/>
        <v>106.69+6.3i</v>
      </c>
      <c r="H75" t="str">
        <f t="shared" si="10"/>
        <v>0.0659618870952694+0.0551545609832206i</v>
      </c>
      <c r="I75">
        <f t="shared" si="11"/>
        <v>8.5982533961385832E-2</v>
      </c>
      <c r="J75">
        <f t="shared" si="12"/>
        <v>1.1881419932466659</v>
      </c>
    </row>
    <row r="76" spans="1:10">
      <c r="A76">
        <v>55.5</v>
      </c>
      <c r="B76">
        <v>56.87</v>
      </c>
      <c r="C76">
        <v>6.3</v>
      </c>
      <c r="D76" t="str">
        <f t="shared" si="7"/>
        <v>56.87+6.3i</v>
      </c>
      <c r="E76" t="str">
        <f t="shared" si="13"/>
        <v>50</v>
      </c>
      <c r="F76" t="str">
        <f t="shared" si="8"/>
        <v>6.87+6.3i</v>
      </c>
      <c r="G76" t="str">
        <f t="shared" si="9"/>
        <v>106.87+6.3i</v>
      </c>
      <c r="H76" t="str">
        <f t="shared" si="10"/>
        <v>0.0675241721476197+0.0549695678438289i</v>
      </c>
      <c r="I76">
        <f t="shared" si="11"/>
        <v>8.7069898433147885E-2</v>
      </c>
      <c r="J76">
        <f t="shared" si="12"/>
        <v>1.1907482254856332</v>
      </c>
    </row>
    <row r="77" spans="1:10">
      <c r="A77">
        <v>56.25</v>
      </c>
      <c r="B77">
        <v>57.06</v>
      </c>
      <c r="C77">
        <v>6.3</v>
      </c>
      <c r="D77" t="str">
        <f t="shared" si="7"/>
        <v>57.06+6.3i</v>
      </c>
      <c r="E77" t="str">
        <f t="shared" si="13"/>
        <v>50</v>
      </c>
      <c r="F77" t="str">
        <f t="shared" si="8"/>
        <v>7.06+6.3i</v>
      </c>
      <c r="G77" t="str">
        <f t="shared" si="9"/>
        <v>107.06+6.3i</v>
      </c>
      <c r="H77" t="str">
        <f t="shared" si="10"/>
        <v>0.0691676108306113+0.0547753040516266i</v>
      </c>
      <c r="I77">
        <f t="shared" si="11"/>
        <v>8.8229770043693534E-2</v>
      </c>
      <c r="J77">
        <f t="shared" si="12"/>
        <v>1.1935350972095715</v>
      </c>
    </row>
    <row r="78" spans="1:10">
      <c r="A78">
        <v>57</v>
      </c>
      <c r="B78">
        <v>57.31</v>
      </c>
      <c r="C78">
        <v>6.32</v>
      </c>
      <c r="D78" t="str">
        <f t="shared" si="7"/>
        <v>57.31+6.32i</v>
      </c>
      <c r="E78" t="str">
        <f t="shared" si="13"/>
        <v>50</v>
      </c>
      <c r="F78" t="str">
        <f t="shared" si="8"/>
        <v>7.31+6.32i</v>
      </c>
      <c r="G78" t="str">
        <f t="shared" si="9"/>
        <v>107.31+6.32i</v>
      </c>
      <c r="H78" t="str">
        <f t="shared" si="10"/>
        <v>0.0713415402186956+0.054693145706997i</v>
      </c>
      <c r="I78">
        <f t="shared" si="11"/>
        <v>8.989413522640155E-2</v>
      </c>
      <c r="J78">
        <f t="shared" si="12"/>
        <v>1.1975465464092223</v>
      </c>
    </row>
    <row r="79" spans="1:10">
      <c r="A79">
        <v>57.75</v>
      </c>
      <c r="B79">
        <v>57.55</v>
      </c>
      <c r="C79">
        <v>6.28</v>
      </c>
      <c r="D79" t="str">
        <f t="shared" si="7"/>
        <v>57.55+6.28i</v>
      </c>
      <c r="E79" t="str">
        <f t="shared" si="13"/>
        <v>50</v>
      </c>
      <c r="F79" t="str">
        <f t="shared" si="8"/>
        <v>7.55+6.28i</v>
      </c>
      <c r="G79" t="str">
        <f t="shared" si="9"/>
        <v>107.55+6.28i</v>
      </c>
      <c r="H79" t="str">
        <f t="shared" si="10"/>
        <v>0.0733593448100011+0.0541078876298763i</v>
      </c>
      <c r="I79">
        <f t="shared" si="11"/>
        <v>9.115512588285947E-2</v>
      </c>
      <c r="J79">
        <f t="shared" si="12"/>
        <v>1.2005955658195429</v>
      </c>
    </row>
    <row r="80" spans="1:10">
      <c r="A80">
        <v>58.5</v>
      </c>
      <c r="B80">
        <v>57.76</v>
      </c>
      <c r="C80">
        <v>6.32</v>
      </c>
      <c r="D80" t="str">
        <f t="shared" si="7"/>
        <v>57.76+6.32i</v>
      </c>
      <c r="E80" t="str">
        <f t="shared" si="13"/>
        <v>50</v>
      </c>
      <c r="F80" t="str">
        <f t="shared" si="8"/>
        <v>7.76+6.32i</v>
      </c>
      <c r="G80" t="str">
        <f t="shared" si="9"/>
        <v>107.76+6.32i</v>
      </c>
      <c r="H80" t="str">
        <f t="shared" si="10"/>
        <v>0.0751929256034933+0.05423887073298i</v>
      </c>
      <c r="I80">
        <f t="shared" si="11"/>
        <v>9.2713705347167483E-2</v>
      </c>
      <c r="J80">
        <f t="shared" si="12"/>
        <v>1.2043758533410753</v>
      </c>
    </row>
    <row r="81" spans="1:10">
      <c r="A81">
        <v>59.25</v>
      </c>
      <c r="B81">
        <v>58.07</v>
      </c>
      <c r="C81">
        <v>6.31</v>
      </c>
      <c r="D81" t="str">
        <f t="shared" si="7"/>
        <v>58.07+6.31i</v>
      </c>
      <c r="E81" t="str">
        <f t="shared" si="13"/>
        <v>50</v>
      </c>
      <c r="F81" t="str">
        <f t="shared" si="8"/>
        <v>8.07+6.31i</v>
      </c>
      <c r="G81" t="str">
        <f t="shared" si="9"/>
        <v>108.07+6.31i</v>
      </c>
      <c r="H81" t="str">
        <f t="shared" si="10"/>
        <v>0.077817697008629+0.0538444557404974i</v>
      </c>
      <c r="I81">
        <f t="shared" si="11"/>
        <v>9.4629907437961541E-2</v>
      </c>
      <c r="J81">
        <f t="shared" si="12"/>
        <v>1.2090413814535788</v>
      </c>
    </row>
    <row r="82" spans="1:10">
      <c r="A82">
        <v>60</v>
      </c>
      <c r="B82">
        <v>58.29</v>
      </c>
      <c r="C82">
        <v>6.3</v>
      </c>
      <c r="D82" t="str">
        <f t="shared" si="7"/>
        <v>58.29+6.3i</v>
      </c>
      <c r="E82" t="str">
        <f t="shared" si="13"/>
        <v>50</v>
      </c>
      <c r="F82" t="str">
        <f t="shared" si="8"/>
        <v>8.29+6.3i</v>
      </c>
      <c r="G82" t="str">
        <f t="shared" si="9"/>
        <v>108.29+6.3i</v>
      </c>
      <c r="H82" t="str">
        <f t="shared" si="10"/>
        <v>0.0796686307343203+0.0535422257491346i</v>
      </c>
      <c r="I82">
        <f t="shared" si="11"/>
        <v>9.5988856963987124E-2</v>
      </c>
      <c r="J82">
        <f t="shared" si="12"/>
        <v>1.2123621101430675</v>
      </c>
    </row>
    <row r="83" spans="1:10">
      <c r="A83">
        <v>60.75</v>
      </c>
      <c r="B83">
        <v>58.5</v>
      </c>
      <c r="C83">
        <v>6.34</v>
      </c>
      <c r="D83" t="str">
        <f t="shared" si="7"/>
        <v>58.5+6.34i</v>
      </c>
      <c r="E83" t="str">
        <f t="shared" si="13"/>
        <v>50</v>
      </c>
      <c r="F83" t="str">
        <f t="shared" si="8"/>
        <v>8.5+6.34i</v>
      </c>
      <c r="G83" t="str">
        <f t="shared" si="9"/>
        <v>108.5+6.34i</v>
      </c>
      <c r="H83" t="str">
        <f t="shared" si="10"/>
        <v>0.0814772514169293+0.0536722048480799i</v>
      </c>
      <c r="I83">
        <f t="shared" si="11"/>
        <v>9.7566634008311254E-2</v>
      </c>
      <c r="J83">
        <f t="shared" si="12"/>
        <v>1.2162301122390233</v>
      </c>
    </row>
    <row r="84" spans="1:10">
      <c r="A84">
        <v>61.5</v>
      </c>
      <c r="B84">
        <v>58.74</v>
      </c>
      <c r="C84">
        <v>6.3</v>
      </c>
      <c r="D84" t="str">
        <f t="shared" si="7"/>
        <v>58.74+6.3i</v>
      </c>
      <c r="E84" t="str">
        <f t="shared" si="13"/>
        <v>50</v>
      </c>
      <c r="F84" t="str">
        <f t="shared" si="8"/>
        <v>8.74+6.3i</v>
      </c>
      <c r="G84" t="str">
        <f t="shared" si="9"/>
        <v>108.74+6.3i</v>
      </c>
      <c r="H84" t="str">
        <f t="shared" si="10"/>
        <v>0.0834517130939872+0.0531014733079629i</v>
      </c>
      <c r="I84">
        <f t="shared" si="11"/>
        <v>9.8913876103393361E-2</v>
      </c>
      <c r="J84">
        <f t="shared" si="12"/>
        <v>1.2195436673148528</v>
      </c>
    </row>
    <row r="85" spans="1:10">
      <c r="A85">
        <v>62.25</v>
      </c>
      <c r="B85">
        <v>58.94</v>
      </c>
      <c r="C85">
        <v>6.23</v>
      </c>
      <c r="D85" t="str">
        <f t="shared" si="7"/>
        <v>58.94+6.23i</v>
      </c>
      <c r="E85" t="str">
        <f t="shared" si="13"/>
        <v>50</v>
      </c>
      <c r="F85" t="str">
        <f t="shared" si="8"/>
        <v>8.94+6.23i</v>
      </c>
      <c r="G85" t="str">
        <f t="shared" si="9"/>
        <v>108.94+6.23i</v>
      </c>
      <c r="H85" t="str">
        <f t="shared" si="10"/>
        <v>0.0850557581416201+0.0523233213399826i</v>
      </c>
      <c r="I85">
        <f t="shared" si="11"/>
        <v>9.9860963089151364E-2</v>
      </c>
      <c r="J85">
        <f t="shared" si="12"/>
        <v>1.2218789742346032</v>
      </c>
    </row>
    <row r="86" spans="1:10">
      <c r="A86">
        <v>63</v>
      </c>
      <c r="B86">
        <v>59.27</v>
      </c>
      <c r="C86">
        <v>6.22</v>
      </c>
      <c r="D86" t="str">
        <f t="shared" si="7"/>
        <v>59.27+6.22i</v>
      </c>
      <c r="E86" t="str">
        <f t="shared" si="13"/>
        <v>50</v>
      </c>
      <c r="F86" t="str">
        <f t="shared" si="8"/>
        <v>9.27+6.22i</v>
      </c>
      <c r="G86" t="str">
        <f t="shared" si="9"/>
        <v>109.27+6.22i</v>
      </c>
      <c r="H86" t="str">
        <f t="shared" si="10"/>
        <v>0.0877915140367615+0.0519258422503097i</v>
      </c>
      <c r="I86">
        <f t="shared" si="11"/>
        <v>0.10199825013337697</v>
      </c>
      <c r="J86">
        <f t="shared" si="12"/>
        <v>1.2271671522879022</v>
      </c>
    </row>
    <row r="87" spans="1:10">
      <c r="A87">
        <v>63.75</v>
      </c>
      <c r="B87">
        <v>59.47</v>
      </c>
      <c r="C87">
        <v>6.25</v>
      </c>
      <c r="D87" t="str">
        <f t="shared" si="7"/>
        <v>59.47+6.25i</v>
      </c>
      <c r="E87" t="str">
        <f t="shared" si="13"/>
        <v>50</v>
      </c>
      <c r="F87" t="str">
        <f t="shared" si="8"/>
        <v>9.47+6.25i</v>
      </c>
      <c r="G87" t="str">
        <f t="shared" si="9"/>
        <v>109.47+6.25i</v>
      </c>
      <c r="H87" t="str">
        <f t="shared" si="10"/>
        <v>0.08947570152749+0.0519848073942924i</v>
      </c>
      <c r="I87">
        <f t="shared" si="11"/>
        <v>0.10348101934006136</v>
      </c>
      <c r="J87">
        <f t="shared" si="12"/>
        <v>1.2308507049429955</v>
      </c>
    </row>
    <row r="88" spans="1:10">
      <c r="A88">
        <v>64.5</v>
      </c>
      <c r="B88">
        <v>59.8</v>
      </c>
      <c r="C88">
        <v>6.09</v>
      </c>
      <c r="D88" t="str">
        <f t="shared" si="7"/>
        <v>59.8+6.09i</v>
      </c>
      <c r="E88" t="str">
        <f t="shared" si="13"/>
        <v>50</v>
      </c>
      <c r="F88" t="str">
        <f t="shared" si="8"/>
        <v>9.8+6.09i</v>
      </c>
      <c r="G88" t="str">
        <f t="shared" si="9"/>
        <v>109.8+6.09i</v>
      </c>
      <c r="H88" t="str">
        <f t="shared" si="10"/>
        <v>0.0920463333221452+0.0503591787802198i</v>
      </c>
      <c r="I88">
        <f t="shared" si="11"/>
        <v>0.10492175353790842</v>
      </c>
      <c r="J88">
        <f t="shared" si="12"/>
        <v>1.2344415227442398</v>
      </c>
    </row>
    <row r="89" spans="1:10">
      <c r="A89">
        <v>65.25</v>
      </c>
      <c r="B89">
        <v>60.01</v>
      </c>
      <c r="C89">
        <v>6.14</v>
      </c>
      <c r="D89" t="str">
        <f t="shared" si="7"/>
        <v>60.01+6.14i</v>
      </c>
      <c r="E89" t="str">
        <f t="shared" si="13"/>
        <v>50</v>
      </c>
      <c r="F89" t="str">
        <f t="shared" si="8"/>
        <v>10.01+6.14i</v>
      </c>
      <c r="G89" t="str">
        <f t="shared" si="9"/>
        <v>110.01+6.14i</v>
      </c>
      <c r="H89" t="str">
        <f t="shared" si="10"/>
        <v>0.0938145889294291+0.0505770241248369i</v>
      </c>
      <c r="I89">
        <f t="shared" si="11"/>
        <v>0.1065796062355369</v>
      </c>
      <c r="J89">
        <f t="shared" si="12"/>
        <v>1.2385878069929865</v>
      </c>
    </row>
    <row r="90" spans="1:10">
      <c r="A90">
        <v>66</v>
      </c>
      <c r="B90">
        <v>60.27</v>
      </c>
      <c r="C90">
        <v>6.01</v>
      </c>
      <c r="D90" t="str">
        <f t="shared" si="7"/>
        <v>60.27+6.01i</v>
      </c>
      <c r="E90" t="str">
        <f t="shared" si="13"/>
        <v>50</v>
      </c>
      <c r="F90" t="str">
        <f t="shared" si="8"/>
        <v>10.27+6.01i</v>
      </c>
      <c r="G90" t="str">
        <f t="shared" si="9"/>
        <v>110.27+6.01i</v>
      </c>
      <c r="H90" t="str">
        <f t="shared" si="10"/>
        <v>0.0958209248209579+0.0492800965069923i</v>
      </c>
      <c r="I90">
        <f t="shared" si="11"/>
        <v>0.10775053385149486</v>
      </c>
      <c r="J90">
        <f t="shared" si="12"/>
        <v>1.2415255776315834</v>
      </c>
    </row>
    <row r="91" spans="1:10">
      <c r="A91">
        <v>66.75</v>
      </c>
      <c r="B91">
        <v>60.58</v>
      </c>
      <c r="C91">
        <v>5.96</v>
      </c>
      <c r="D91" t="str">
        <f t="shared" si="7"/>
        <v>60.58+5.96i</v>
      </c>
      <c r="E91" t="str">
        <f t="shared" si="13"/>
        <v>50</v>
      </c>
      <c r="F91" t="str">
        <f t="shared" si="8"/>
        <v>10.58+5.96i</v>
      </c>
      <c r="G91" t="str">
        <f t="shared" si="9"/>
        <v>110.58+5.96i</v>
      </c>
      <c r="H91" t="str">
        <f t="shared" si="10"/>
        <v>0.0982967446865313+0.0485996690329922i</v>
      </c>
      <c r="I91">
        <f t="shared" si="11"/>
        <v>0.10965481223405336</v>
      </c>
      <c r="J91">
        <f t="shared" si="12"/>
        <v>1.2463197729168372</v>
      </c>
    </row>
    <row r="92" spans="1:10">
      <c r="A92">
        <v>67.5</v>
      </c>
      <c r="B92">
        <v>60.84</v>
      </c>
      <c r="C92">
        <v>5.85</v>
      </c>
      <c r="D92" t="str">
        <f t="shared" si="7"/>
        <v>60.84+5.85i</v>
      </c>
      <c r="E92" t="str">
        <f t="shared" si="13"/>
        <v>50</v>
      </c>
      <c r="F92" t="str">
        <f t="shared" si="8"/>
        <v>10.84+5.85i</v>
      </c>
      <c r="G92" t="str">
        <f t="shared" si="9"/>
        <v>110.84+5.85i</v>
      </c>
      <c r="H92" t="str">
        <f t="shared" si="10"/>
        <v>0.100304819227301+0.0474848142143657i</v>
      </c>
      <c r="I92">
        <f t="shared" si="11"/>
        <v>0.11097686399062806</v>
      </c>
      <c r="J92">
        <f t="shared" si="12"/>
        <v>1.2496602382898125</v>
      </c>
    </row>
    <row r="93" spans="1:10">
      <c r="A93">
        <v>68.25</v>
      </c>
      <c r="B93">
        <v>61.11</v>
      </c>
      <c r="C93">
        <v>5.8</v>
      </c>
      <c r="D93" t="str">
        <f t="shared" si="7"/>
        <v>61.11+5.8i</v>
      </c>
      <c r="E93" t="str">
        <f t="shared" si="13"/>
        <v>50</v>
      </c>
      <c r="F93" t="str">
        <f t="shared" si="8"/>
        <v>11.11+5.8i</v>
      </c>
      <c r="G93" t="str">
        <f t="shared" si="9"/>
        <v>111.11+5.8i</v>
      </c>
      <c r="H93" t="str">
        <f t="shared" si="10"/>
        <v>0.102436765030232+0.0468532693981159i</v>
      </c>
      <c r="I93">
        <f t="shared" si="11"/>
        <v>0.11264332951023502</v>
      </c>
      <c r="J93">
        <f t="shared" si="12"/>
        <v>1.253885124789929</v>
      </c>
    </row>
    <row r="94" spans="1:10">
      <c r="A94">
        <v>69</v>
      </c>
      <c r="B94">
        <v>61.36</v>
      </c>
      <c r="C94">
        <v>5.65</v>
      </c>
      <c r="D94" t="str">
        <f t="shared" si="7"/>
        <v>61.36+5.65i</v>
      </c>
      <c r="E94" t="str">
        <f t="shared" si="13"/>
        <v>50</v>
      </c>
      <c r="F94" t="str">
        <f t="shared" si="8"/>
        <v>11.36+5.65i</v>
      </c>
      <c r="G94" t="str">
        <f t="shared" si="9"/>
        <v>111.36+5.65i</v>
      </c>
      <c r="H94" t="str">
        <f t="shared" si="10"/>
        <v>0.104317140710064+0.0454436795526952i</v>
      </c>
      <c r="I94">
        <f t="shared" si="11"/>
        <v>0.11378573661584891</v>
      </c>
      <c r="J94">
        <f t="shared" si="12"/>
        <v>1.2567905783446542</v>
      </c>
    </row>
    <row r="95" spans="1:10">
      <c r="A95">
        <v>69.75</v>
      </c>
      <c r="B95">
        <v>61.64</v>
      </c>
      <c r="C95">
        <v>5.61</v>
      </c>
      <c r="D95" t="str">
        <f t="shared" si="7"/>
        <v>61.64+5.61i</v>
      </c>
      <c r="E95" t="str">
        <f t="shared" si="13"/>
        <v>50</v>
      </c>
      <c r="F95" t="str">
        <f t="shared" si="8"/>
        <v>11.64+5.61i</v>
      </c>
      <c r="G95" t="str">
        <f t="shared" si="9"/>
        <v>111.64+5.61i</v>
      </c>
      <c r="H95" t="str">
        <f t="shared" si="10"/>
        <v>0.106519870325013+0.0448980968064912i</v>
      </c>
      <c r="I95">
        <f t="shared" si="11"/>
        <v>0.11559550973503531</v>
      </c>
      <c r="J95">
        <f t="shared" si="12"/>
        <v>1.2614086902711299</v>
      </c>
    </row>
    <row r="96" spans="1:10">
      <c r="A96">
        <v>70.5</v>
      </c>
      <c r="B96">
        <v>61.96</v>
      </c>
      <c r="C96">
        <v>5.45</v>
      </c>
      <c r="D96" t="str">
        <f t="shared" si="7"/>
        <v>61.96+5.45i</v>
      </c>
      <c r="E96" t="str">
        <f t="shared" si="13"/>
        <v>50</v>
      </c>
      <c r="F96" t="str">
        <f t="shared" si="8"/>
        <v>11.96+5.45i</v>
      </c>
      <c r="G96" t="str">
        <f t="shared" si="9"/>
        <v>111.96+5.45i</v>
      </c>
      <c r="H96" t="str">
        <f t="shared" si="10"/>
        <v>0.108935294591475+0.0433753362314796i</v>
      </c>
      <c r="I96">
        <f t="shared" si="11"/>
        <v>0.11725322256094008</v>
      </c>
      <c r="J96">
        <f t="shared" si="12"/>
        <v>1.2656553964458617</v>
      </c>
    </row>
    <row r="97" spans="1:10">
      <c r="A97">
        <v>71.25</v>
      </c>
      <c r="B97">
        <v>62.18</v>
      </c>
      <c r="C97">
        <v>5.33</v>
      </c>
      <c r="D97" t="str">
        <f t="shared" si="7"/>
        <v>62.18+5.33i</v>
      </c>
      <c r="E97" t="str">
        <f t="shared" si="13"/>
        <v>50</v>
      </c>
      <c r="F97" t="str">
        <f t="shared" si="8"/>
        <v>12.18+5.33i</v>
      </c>
      <c r="G97" t="str">
        <f t="shared" si="9"/>
        <v>112.18+5.33i</v>
      </c>
      <c r="H97" t="str">
        <f t="shared" si="10"/>
        <v>0.110583342285246+0.0422587875344949i</v>
      </c>
      <c r="I97">
        <f t="shared" si="11"/>
        <v>0.11838277203572087</v>
      </c>
      <c r="J97">
        <f t="shared" si="12"/>
        <v>1.2685582093468741</v>
      </c>
    </row>
    <row r="98" spans="1:10">
      <c r="A98">
        <v>72</v>
      </c>
      <c r="B98">
        <v>62.47</v>
      </c>
      <c r="C98">
        <v>5.16</v>
      </c>
      <c r="D98" t="str">
        <f t="shared" si="7"/>
        <v>62.47+5.16i</v>
      </c>
      <c r="E98" t="str">
        <f t="shared" si="13"/>
        <v>50</v>
      </c>
      <c r="F98" t="str">
        <f t="shared" si="8"/>
        <v>12.47+5.16i</v>
      </c>
      <c r="G98" t="str">
        <f t="shared" si="9"/>
        <v>112.47+5.16i</v>
      </c>
      <c r="H98" t="str">
        <f t="shared" si="10"/>
        <v>0.112741577642034+0.0407064413565138i</v>
      </c>
      <c r="I98">
        <f t="shared" si="11"/>
        <v>0.11986524807935817</v>
      </c>
      <c r="J98">
        <f t="shared" si="12"/>
        <v>1.2723793096859013</v>
      </c>
    </row>
    <row r="99" spans="1:10">
      <c r="A99">
        <v>72.75</v>
      </c>
      <c r="B99">
        <v>62.73</v>
      </c>
      <c r="C99">
        <v>5.03</v>
      </c>
      <c r="D99" t="str">
        <f t="shared" si="7"/>
        <v>62.73+5.03i</v>
      </c>
      <c r="E99" t="str">
        <f t="shared" si="13"/>
        <v>50</v>
      </c>
      <c r="F99" t="str">
        <f t="shared" si="8"/>
        <v>12.73+5.03i</v>
      </c>
      <c r="G99" t="str">
        <f t="shared" si="9"/>
        <v>112.73+5.03i</v>
      </c>
      <c r="H99" t="str">
        <f t="shared" si="10"/>
        <v>0.11468728686389+0.0395025543074127i</v>
      </c>
      <c r="I99">
        <f t="shared" si="11"/>
        <v>0.12129973439793793</v>
      </c>
      <c r="J99">
        <f t="shared" si="12"/>
        <v>1.2760889899465924</v>
      </c>
    </row>
    <row r="100" spans="1:10">
      <c r="A100">
        <v>73.5</v>
      </c>
      <c r="B100">
        <v>62.99</v>
      </c>
      <c r="C100">
        <v>4.8099999999999996</v>
      </c>
      <c r="D100" t="str">
        <f t="shared" si="7"/>
        <v>62.99+4.81i</v>
      </c>
      <c r="E100" t="str">
        <f t="shared" si="13"/>
        <v>50</v>
      </c>
      <c r="F100" t="str">
        <f t="shared" si="8"/>
        <v>12.99+4.81i</v>
      </c>
      <c r="G100" t="str">
        <f t="shared" si="9"/>
        <v>112.99+4.81i</v>
      </c>
      <c r="H100" t="str">
        <f t="shared" si="10"/>
        <v>0.116566898434873+0.0376078698869658i</v>
      </c>
      <c r="I100">
        <f t="shared" si="11"/>
        <v>0.12248344250616468</v>
      </c>
      <c r="J100">
        <f t="shared" si="12"/>
        <v>1.2791592738853255</v>
      </c>
    </row>
    <row r="101" spans="1:10">
      <c r="A101">
        <v>74.25</v>
      </c>
      <c r="B101">
        <v>63.32</v>
      </c>
      <c r="C101">
        <v>4.5999999999999996</v>
      </c>
      <c r="D101" t="str">
        <f t="shared" si="7"/>
        <v>63.32+4.6i</v>
      </c>
      <c r="E101" t="str">
        <f t="shared" si="13"/>
        <v>50</v>
      </c>
      <c r="F101" t="str">
        <f t="shared" si="8"/>
        <v>13.32+4.6i</v>
      </c>
      <c r="G101" t="str">
        <f t="shared" si="9"/>
        <v>113.32+4.6i</v>
      </c>
      <c r="H101" t="str">
        <f t="shared" si="10"/>
        <v>0.118994953921539+0.0357626474758288i</v>
      </c>
      <c r="I101">
        <f t="shared" si="11"/>
        <v>0.12425283100706233</v>
      </c>
      <c r="J101">
        <f t="shared" si="12"/>
        <v>1.2837641625492124</v>
      </c>
    </row>
    <row r="102" spans="1:10">
      <c r="A102">
        <v>75</v>
      </c>
      <c r="B102">
        <v>63.54</v>
      </c>
      <c r="C102">
        <v>4.4000000000000004</v>
      </c>
      <c r="D102" t="str">
        <f t="shared" si="7"/>
        <v>63.54+4.4i</v>
      </c>
      <c r="E102" t="str">
        <f t="shared" si="13"/>
        <v>50</v>
      </c>
      <c r="F102" t="str">
        <f t="shared" si="8"/>
        <v>13.54+4.4i</v>
      </c>
      <c r="G102" t="str">
        <f t="shared" si="9"/>
        <v>113.54+4.4i</v>
      </c>
      <c r="H102" t="str">
        <f t="shared" si="10"/>
        <v>0.120573835099585+0.0340802811833876i</v>
      </c>
      <c r="I102">
        <f t="shared" si="11"/>
        <v>0.12529770658779305</v>
      </c>
      <c r="J102">
        <f t="shared" si="12"/>
        <v>1.2864922329150588</v>
      </c>
    </row>
    <row r="103" spans="1:10">
      <c r="A103">
        <v>75.75</v>
      </c>
      <c r="B103">
        <v>63.73</v>
      </c>
      <c r="C103">
        <v>4.1900000000000004</v>
      </c>
      <c r="D103" t="str">
        <f t="shared" si="7"/>
        <v>63.73+4.19i</v>
      </c>
      <c r="E103" t="str">
        <f t="shared" si="13"/>
        <v>50</v>
      </c>
      <c r="F103" t="str">
        <f t="shared" si="8"/>
        <v>13.73+4.19i</v>
      </c>
      <c r="G103" t="str">
        <f t="shared" si="9"/>
        <v>113.73+4.19i</v>
      </c>
      <c r="H103" t="str">
        <f t="shared" si="10"/>
        <v>0.121916351742722+0.0323500438424162i</v>
      </c>
      <c r="I103">
        <f t="shared" si="11"/>
        <v>0.12613533271395994</v>
      </c>
      <c r="J103">
        <f t="shared" si="12"/>
        <v>1.2886839059546789</v>
      </c>
    </row>
    <row r="104" spans="1:10">
      <c r="A104">
        <v>76.5</v>
      </c>
      <c r="B104">
        <v>63.95</v>
      </c>
      <c r="C104">
        <v>3.97</v>
      </c>
      <c r="D104" t="str">
        <f t="shared" si="7"/>
        <v>63.95+3.97i</v>
      </c>
      <c r="E104" t="str">
        <f t="shared" si="13"/>
        <v>50</v>
      </c>
      <c r="F104" t="str">
        <f t="shared" si="8"/>
        <v>13.95+3.97i</v>
      </c>
      <c r="G104" t="str">
        <f t="shared" si="9"/>
        <v>113.95+3.97i</v>
      </c>
      <c r="H104" t="str">
        <f t="shared" si="10"/>
        <v>0.123486040397917+0.0305376078948685i</v>
      </c>
      <c r="I104">
        <f t="shared" si="11"/>
        <v>0.12720592623418425</v>
      </c>
      <c r="J104">
        <f t="shared" si="12"/>
        <v>1.291491269378888</v>
      </c>
    </row>
    <row r="105" spans="1:10">
      <c r="A105">
        <v>77.25</v>
      </c>
      <c r="B105">
        <v>64.150000000000006</v>
      </c>
      <c r="C105">
        <v>3.72</v>
      </c>
      <c r="D105" t="str">
        <f t="shared" si="7"/>
        <v>64.15+3.72i</v>
      </c>
      <c r="E105" t="str">
        <f t="shared" si="13"/>
        <v>50</v>
      </c>
      <c r="F105" t="str">
        <f t="shared" si="8"/>
        <v>14.15+3.72i</v>
      </c>
      <c r="G105" t="str">
        <f t="shared" si="9"/>
        <v>114.15+3.72i</v>
      </c>
      <c r="H105" t="str">
        <f t="shared" si="10"/>
        <v>0.124889090329224+0.028518726097024i</v>
      </c>
      <c r="I105">
        <f t="shared" si="11"/>
        <v>0.12810387434210627</v>
      </c>
      <c r="J105">
        <f t="shared" si="12"/>
        <v>1.293851229687355</v>
      </c>
    </row>
    <row r="106" spans="1:10">
      <c r="A106">
        <v>78</v>
      </c>
      <c r="B106">
        <v>64.349999999999994</v>
      </c>
      <c r="C106">
        <v>3.46</v>
      </c>
      <c r="D106" t="str">
        <f t="shared" si="7"/>
        <v>64.35+3.46i</v>
      </c>
      <c r="E106" t="str">
        <f t="shared" si="13"/>
        <v>50</v>
      </c>
      <c r="F106" t="str">
        <f t="shared" si="8"/>
        <v>14.35+3.46i</v>
      </c>
      <c r="G106" t="str">
        <f t="shared" si="9"/>
        <v>114.35+3.46i</v>
      </c>
      <c r="H106" t="str">
        <f t="shared" si="10"/>
        <v>0.126291830249452+0.0264366442268203i</v>
      </c>
      <c r="I106">
        <f t="shared" si="11"/>
        <v>0.12902915385962924</v>
      </c>
      <c r="J106">
        <f t="shared" si="12"/>
        <v>1.2962881121254757</v>
      </c>
    </row>
    <row r="107" spans="1:10">
      <c r="A107">
        <v>78.75</v>
      </c>
      <c r="B107">
        <v>64.52</v>
      </c>
      <c r="C107">
        <v>3.1</v>
      </c>
      <c r="D107" t="str">
        <f t="shared" si="7"/>
        <v>64.52+3.1i</v>
      </c>
      <c r="E107" t="str">
        <f t="shared" si="13"/>
        <v>50</v>
      </c>
      <c r="F107" t="str">
        <f t="shared" si="8"/>
        <v>14.52+3.1i</v>
      </c>
      <c r="G107" t="str">
        <f t="shared" si="9"/>
        <v>114.52+3.1i</v>
      </c>
      <c r="H107" t="str">
        <f t="shared" si="10"/>
        <v>0.127429463583072+0.0236200546881984i</v>
      </c>
      <c r="I107">
        <f t="shared" si="11"/>
        <v>0.12960005853603215</v>
      </c>
      <c r="J107">
        <f t="shared" si="12"/>
        <v>1.2977942721780324</v>
      </c>
    </row>
    <row r="108" spans="1:10">
      <c r="A108">
        <v>79.5</v>
      </c>
      <c r="B108">
        <v>64.680000000000007</v>
      </c>
      <c r="C108">
        <v>2.86</v>
      </c>
      <c r="D108" t="str">
        <f t="shared" si="7"/>
        <v>64.68+2.86i</v>
      </c>
      <c r="E108" t="str">
        <f t="shared" si="13"/>
        <v>50</v>
      </c>
      <c r="F108" t="str">
        <f t="shared" si="8"/>
        <v>14.68+2.86i</v>
      </c>
      <c r="G108" t="str">
        <f t="shared" si="9"/>
        <v>114.68+2.86i</v>
      </c>
      <c r="H108" t="str">
        <f t="shared" si="10"/>
        <v>0.128550370746041+0.02173304795663i</v>
      </c>
      <c r="I108">
        <f t="shared" si="11"/>
        <v>0.13037454963461917</v>
      </c>
      <c r="J108">
        <f t="shared" si="12"/>
        <v>1.2998406948183063</v>
      </c>
    </row>
    <row r="109" spans="1:10">
      <c r="A109">
        <v>80.25</v>
      </c>
      <c r="B109">
        <v>64.8</v>
      </c>
      <c r="C109">
        <v>2.4700000000000002</v>
      </c>
      <c r="D109" t="str">
        <f t="shared" si="7"/>
        <v>64.8+2.47i</v>
      </c>
      <c r="E109" t="str">
        <f t="shared" si="13"/>
        <v>50</v>
      </c>
      <c r="F109" t="str">
        <f t="shared" si="8"/>
        <v>14.8+2.47i</v>
      </c>
      <c r="G109" t="str">
        <f t="shared" si="9"/>
        <v>114.8+2.47i</v>
      </c>
      <c r="H109" t="str">
        <f t="shared" si="10"/>
        <v>0.129322918346667+0.0187332089867921i</v>
      </c>
      <c r="I109">
        <f t="shared" si="11"/>
        <v>0.13067268394213663</v>
      </c>
      <c r="J109">
        <f t="shared" si="12"/>
        <v>1.3006294212281233</v>
      </c>
    </row>
    <row r="110" spans="1:10">
      <c r="A110">
        <v>81</v>
      </c>
      <c r="B110">
        <v>64.72</v>
      </c>
      <c r="C110">
        <v>2.12</v>
      </c>
      <c r="D110" t="str">
        <f t="shared" si="7"/>
        <v>64.72+2.12i</v>
      </c>
      <c r="E110" t="str">
        <f t="shared" si="13"/>
        <v>50</v>
      </c>
      <c r="F110" t="str">
        <f t="shared" si="8"/>
        <v>14.72+2.12i</v>
      </c>
      <c r="G110" t="str">
        <f t="shared" si="9"/>
        <v>114.72+2.12i</v>
      </c>
      <c r="H110" t="str">
        <f t="shared" si="10"/>
        <v>0.128609994393693+0.0161030928511626i</v>
      </c>
      <c r="I110">
        <f t="shared" si="11"/>
        <v>0.12961419774592176</v>
      </c>
      <c r="J110">
        <f t="shared" si="12"/>
        <v>1.2978315992982741</v>
      </c>
    </row>
    <row r="111" spans="1:10">
      <c r="A111">
        <v>81.75</v>
      </c>
      <c r="B111">
        <v>64.69</v>
      </c>
      <c r="C111">
        <v>1.8</v>
      </c>
      <c r="D111" t="str">
        <f t="shared" si="7"/>
        <v>64.69+1.8i</v>
      </c>
      <c r="E111" t="str">
        <f t="shared" si="13"/>
        <v>50</v>
      </c>
      <c r="F111" t="str">
        <f t="shared" si="8"/>
        <v>14.69+1.8i</v>
      </c>
      <c r="G111" t="str">
        <f t="shared" si="9"/>
        <v>114.69+1.8i</v>
      </c>
      <c r="H111" t="str">
        <f t="shared" si="10"/>
        <v>0.128299115938429+0.0136808927658107i</v>
      </c>
      <c r="I111">
        <f t="shared" si="11"/>
        <v>0.12902647006506868</v>
      </c>
      <c r="J111">
        <f t="shared" si="12"/>
        <v>1.2962810364046495</v>
      </c>
    </row>
    <row r="112" spans="1:10">
      <c r="A112">
        <v>82.5</v>
      </c>
      <c r="B112">
        <v>64.59</v>
      </c>
      <c r="C112">
        <v>1.5</v>
      </c>
      <c r="D112" t="str">
        <f t="shared" si="7"/>
        <v>64.59+1.5i</v>
      </c>
      <c r="E112" t="str">
        <f t="shared" si="13"/>
        <v>50</v>
      </c>
      <c r="F112" t="str">
        <f t="shared" si="8"/>
        <v>14.59+1.5i</v>
      </c>
      <c r="G112" t="str">
        <f t="shared" si="9"/>
        <v>114.59+1.5i</v>
      </c>
      <c r="H112" t="str">
        <f t="shared" si="10"/>
        <v>0.127473010388904+0.0114215069763212i</v>
      </c>
      <c r="I112">
        <f t="shared" si="11"/>
        <v>0.12798366770498407</v>
      </c>
      <c r="J112">
        <f t="shared" si="12"/>
        <v>1.2935350244373298</v>
      </c>
    </row>
    <row r="113" spans="1:10">
      <c r="A113">
        <v>83.25</v>
      </c>
      <c r="B113">
        <v>64.44</v>
      </c>
      <c r="C113">
        <v>1.24</v>
      </c>
      <c r="D113" t="str">
        <f t="shared" si="7"/>
        <v>64.44+1.24i</v>
      </c>
      <c r="E113" t="str">
        <f t="shared" si="13"/>
        <v>50</v>
      </c>
      <c r="F113" t="str">
        <f t="shared" si="8"/>
        <v>14.44+1.24i</v>
      </c>
      <c r="G113" t="str">
        <f t="shared" si="9"/>
        <v>114.44+1.24i</v>
      </c>
      <c r="H113" t="str">
        <f t="shared" si="10"/>
        <v>0.126282236551343+0.00946705720618958i</v>
      </c>
      <c r="I113">
        <f t="shared" si="11"/>
        <v>0.12663659992496093</v>
      </c>
      <c r="J113">
        <f t="shared" si="12"/>
        <v>1.28999749683598</v>
      </c>
    </row>
    <row r="114" spans="1:10">
      <c r="A114">
        <v>84</v>
      </c>
      <c r="B114">
        <v>64.069999999999993</v>
      </c>
      <c r="C114">
        <v>1.07</v>
      </c>
      <c r="D114" t="str">
        <f t="shared" si="7"/>
        <v>64.07+1.07i</v>
      </c>
      <c r="E114" t="str">
        <f t="shared" si="13"/>
        <v>50</v>
      </c>
      <c r="F114" t="str">
        <f t="shared" si="8"/>
        <v>14.07+1.07i</v>
      </c>
      <c r="G114" t="str">
        <f t="shared" si="9"/>
        <v>114.07+1.07i</v>
      </c>
      <c r="H114" t="str">
        <f t="shared" si="10"/>
        <v>0.123422442804563+0.00822247730515576i</v>
      </c>
      <c r="I114">
        <f t="shared" si="11"/>
        <v>0.12369603276127908</v>
      </c>
      <c r="J114">
        <f t="shared" si="12"/>
        <v>1.2823130725998004</v>
      </c>
    </row>
    <row r="115" spans="1:10">
      <c r="A115">
        <v>84.75</v>
      </c>
      <c r="B115">
        <v>63.78</v>
      </c>
      <c r="C115">
        <v>1.07</v>
      </c>
      <c r="D115" t="str">
        <f t="shared" si="7"/>
        <v>63.78+1.07i</v>
      </c>
      <c r="E115" t="str">
        <f t="shared" si="13"/>
        <v>50</v>
      </c>
      <c r="F115" t="str">
        <f t="shared" si="8"/>
        <v>13.78+1.07i</v>
      </c>
      <c r="G115" t="str">
        <f t="shared" si="9"/>
        <v>113.78+1.07i</v>
      </c>
      <c r="H115" t="str">
        <f t="shared" si="10"/>
        <v>0.121188635546338+0.00826444155357197i</v>
      </c>
      <c r="I115">
        <f t="shared" si="11"/>
        <v>0.12147010488089466</v>
      </c>
      <c r="J115">
        <f t="shared" si="12"/>
        <v>1.2765303845794034</v>
      </c>
    </row>
    <row r="116" spans="1:10">
      <c r="A116">
        <v>85.5</v>
      </c>
      <c r="B116">
        <v>63.43</v>
      </c>
      <c r="C116">
        <v>1.07</v>
      </c>
      <c r="D116" t="str">
        <f t="shared" si="7"/>
        <v>63.43+1.07i</v>
      </c>
      <c r="E116" t="str">
        <f t="shared" si="13"/>
        <v>50</v>
      </c>
      <c r="F116" t="str">
        <f t="shared" si="8"/>
        <v>13.43+1.07i</v>
      </c>
      <c r="G116" t="str">
        <f t="shared" si="9"/>
        <v>113.43+1.07i</v>
      </c>
      <c r="H116" t="str">
        <f t="shared" si="10"/>
        <v>0.118477453967045+0.00831551727281373i</v>
      </c>
      <c r="I116">
        <f t="shared" si="11"/>
        <v>0.11876891397174485</v>
      </c>
      <c r="J116">
        <f t="shared" si="12"/>
        <v>1.2695522567344766</v>
      </c>
    </row>
    <row r="117" spans="1:10">
      <c r="A117">
        <v>86.25</v>
      </c>
      <c r="B117">
        <v>63.12</v>
      </c>
      <c r="C117">
        <v>1.29</v>
      </c>
      <c r="D117" t="str">
        <f t="shared" si="7"/>
        <v>63.12+1.29i</v>
      </c>
      <c r="E117" t="str">
        <f t="shared" si="13"/>
        <v>50</v>
      </c>
      <c r="F117" t="str">
        <f t="shared" si="8"/>
        <v>13.12+1.29i</v>
      </c>
      <c r="G117" t="str">
        <f t="shared" si="9"/>
        <v>113.12+1.29i</v>
      </c>
      <c r="H117" t="str">
        <f t="shared" si="10"/>
        <v>0.116097975757315+0.0100798586569401i</v>
      </c>
      <c r="I117">
        <f t="shared" si="11"/>
        <v>0.1165347309839002</v>
      </c>
      <c r="J117">
        <f t="shared" si="12"/>
        <v>1.2638128177097057</v>
      </c>
    </row>
    <row r="118" spans="1:10">
      <c r="A118">
        <v>87</v>
      </c>
      <c r="B118">
        <v>62.61</v>
      </c>
      <c r="C118">
        <v>1.62</v>
      </c>
      <c r="D118" t="str">
        <f t="shared" si="7"/>
        <v>62.61+1.62i</v>
      </c>
      <c r="E118" t="str">
        <f t="shared" si="13"/>
        <v>50</v>
      </c>
      <c r="F118" t="str">
        <f t="shared" si="8"/>
        <v>12.61+1.62i</v>
      </c>
      <c r="G118" t="str">
        <f t="shared" si="9"/>
        <v>112.61+1.62i</v>
      </c>
      <c r="H118" t="str">
        <f t="shared" si="10"/>
        <v>0.112163140279209+0.0127723622480036i</v>
      </c>
      <c r="I118">
        <f t="shared" si="11"/>
        <v>0.11288801209467614</v>
      </c>
      <c r="J118">
        <f t="shared" si="12"/>
        <v>1.2545067897486784</v>
      </c>
    </row>
    <row r="119" spans="1:10">
      <c r="A119">
        <v>87.75</v>
      </c>
      <c r="B119">
        <v>62.19</v>
      </c>
      <c r="C119">
        <v>2.34</v>
      </c>
      <c r="D119" t="str">
        <f t="shared" si="7"/>
        <v>62.19+2.34i</v>
      </c>
      <c r="E119" t="str">
        <f t="shared" si="13"/>
        <v>50</v>
      </c>
      <c r="F119" t="str">
        <f t="shared" si="8"/>
        <v>12.19+2.34i</v>
      </c>
      <c r="G119" t="str">
        <f t="shared" si="9"/>
        <v>112.19+2.34i</v>
      </c>
      <c r="H119" t="str">
        <f t="shared" si="10"/>
        <v>0.109042557310089+0.0185831216320028i</v>
      </c>
      <c r="I119">
        <f t="shared" si="11"/>
        <v>0.11061469935914418</v>
      </c>
      <c r="J119">
        <f t="shared" si="12"/>
        <v>1.2487441590937911</v>
      </c>
    </row>
    <row r="120" spans="1:10">
      <c r="A120">
        <v>88.5</v>
      </c>
      <c r="B120">
        <v>62.06</v>
      </c>
      <c r="C120">
        <v>3.48</v>
      </c>
      <c r="D120" t="str">
        <f t="shared" si="7"/>
        <v>62.06+3.48i</v>
      </c>
      <c r="E120" t="str">
        <f t="shared" si="13"/>
        <v>50</v>
      </c>
      <c r="F120" t="str">
        <f t="shared" si="8"/>
        <v>12.06+3.48i</v>
      </c>
      <c r="G120" t="str">
        <f t="shared" si="9"/>
        <v>112.06+3.48i</v>
      </c>
      <c r="H120" t="str">
        <f t="shared" si="10"/>
        <v>0.108480698678728+0.027685946533982i</v>
      </c>
      <c r="I120">
        <f t="shared" si="11"/>
        <v>0.11195791004349576</v>
      </c>
      <c r="J120">
        <f t="shared" si="12"/>
        <v>1.2521455037091302</v>
      </c>
    </row>
    <row r="121" spans="1:10">
      <c r="A121">
        <v>89.25</v>
      </c>
      <c r="B121">
        <v>62.4</v>
      </c>
      <c r="C121">
        <v>4.67</v>
      </c>
      <c r="D121" t="str">
        <f t="shared" si="7"/>
        <v>62.4+4.67i</v>
      </c>
      <c r="E121" t="str">
        <f t="shared" si="13"/>
        <v>50</v>
      </c>
      <c r="F121" t="str">
        <f t="shared" si="8"/>
        <v>12.4+4.67i</v>
      </c>
      <c r="G121" t="str">
        <f t="shared" si="9"/>
        <v>112.4+4.67i</v>
      </c>
      <c r="H121" t="str">
        <f t="shared" si="10"/>
        <v>0.111853438686585+0.0369007512574168i</v>
      </c>
      <c r="I121">
        <f t="shared" si="11"/>
        <v>0.11778309381815105</v>
      </c>
      <c r="J121">
        <f t="shared" si="12"/>
        <v>1.267016179338265</v>
      </c>
    </row>
    <row r="122" spans="1:10">
      <c r="A122">
        <v>90</v>
      </c>
      <c r="B122">
        <v>63.35</v>
      </c>
      <c r="C122">
        <v>5.88</v>
      </c>
      <c r="D122" t="str">
        <f t="shared" si="7"/>
        <v>63.35+5.88i</v>
      </c>
      <c r="E122" t="str">
        <f t="shared" si="13"/>
        <v>50</v>
      </c>
      <c r="F122" t="str">
        <f t="shared" si="8"/>
        <v>13.35+5.88i</v>
      </c>
      <c r="G122" t="str">
        <f t="shared" si="9"/>
        <v>113.35+5.88i</v>
      </c>
      <c r="H122" t="str">
        <f t="shared" si="10"/>
        <v>0.120144477322312+0.045642262667356i</v>
      </c>
      <c r="I122">
        <f t="shared" si="11"/>
        <v>0.12852202757678335</v>
      </c>
      <c r="J122">
        <f t="shared" si="12"/>
        <v>1.2949518671583109</v>
      </c>
    </row>
    <row r="123" spans="1:10">
      <c r="A123">
        <v>90.75</v>
      </c>
      <c r="B123">
        <v>64.69</v>
      </c>
      <c r="C123">
        <v>6.56</v>
      </c>
      <c r="D123" t="str">
        <f t="shared" si="7"/>
        <v>64.69+6.56i</v>
      </c>
      <c r="E123" t="str">
        <f t="shared" si="13"/>
        <v>50</v>
      </c>
      <c r="F123" t="str">
        <f t="shared" si="8"/>
        <v>14.69+6.56i</v>
      </c>
      <c r="G123" t="str">
        <f t="shared" si="9"/>
        <v>114.69+6.56i</v>
      </c>
      <c r="H123" t="str">
        <f t="shared" si="10"/>
        <v>0.130927634839449+0.0497089084964096i</v>
      </c>
      <c r="I123">
        <f t="shared" si="11"/>
        <v>0.14004649638086816</v>
      </c>
      <c r="J123">
        <f t="shared" si="12"/>
        <v>1.3257071360055621</v>
      </c>
    </row>
    <row r="124" spans="1:10">
      <c r="A124">
        <v>91.5</v>
      </c>
      <c r="B124">
        <v>66.040000000000006</v>
      </c>
      <c r="C124">
        <v>6.75</v>
      </c>
      <c r="D124" t="str">
        <f t="shared" si="7"/>
        <v>66.04+6.75i</v>
      </c>
      <c r="E124" t="str">
        <f t="shared" si="13"/>
        <v>50</v>
      </c>
      <c r="F124" t="str">
        <f t="shared" si="8"/>
        <v>16.04+6.75i</v>
      </c>
      <c r="G124" t="str">
        <f t="shared" si="9"/>
        <v>116.04+6.75i</v>
      </c>
      <c r="H124" t="str">
        <f t="shared" si="10"/>
        <v>0.14113434259818+0.0499598689026395i</v>
      </c>
      <c r="I124">
        <f t="shared" si="11"/>
        <v>0.14971603508438691</v>
      </c>
      <c r="J124">
        <f t="shared" si="12"/>
        <v>1.3521553769375048</v>
      </c>
    </row>
    <row r="125" spans="1:10">
      <c r="A125">
        <v>92.25</v>
      </c>
      <c r="B125">
        <v>67.239999999999995</v>
      </c>
      <c r="C125">
        <v>6.69</v>
      </c>
      <c r="D125" t="str">
        <f t="shared" si="7"/>
        <v>67.24+6.69i</v>
      </c>
      <c r="E125" t="str">
        <f t="shared" si="13"/>
        <v>50</v>
      </c>
      <c r="F125" t="str">
        <f t="shared" si="8"/>
        <v>17.24+6.69i</v>
      </c>
      <c r="G125" t="str">
        <f t="shared" si="9"/>
        <v>117.24+6.69i</v>
      </c>
      <c r="H125" t="str">
        <f t="shared" si="10"/>
        <v>0.149817087758478+0.048513508042441i</v>
      </c>
      <c r="I125">
        <f t="shared" si="11"/>
        <v>0.15747609420802727</v>
      </c>
      <c r="J125">
        <f t="shared" si="12"/>
        <v>1.3738198836269215</v>
      </c>
    </row>
    <row r="126" spans="1:10">
      <c r="A126">
        <v>93</v>
      </c>
      <c r="B126">
        <v>68.34</v>
      </c>
      <c r="C126">
        <v>6.51</v>
      </c>
      <c r="D126" t="str">
        <f t="shared" si="7"/>
        <v>68.34+6.51i</v>
      </c>
      <c r="E126" t="str">
        <f t="shared" si="13"/>
        <v>50</v>
      </c>
      <c r="F126" t="str">
        <f t="shared" si="8"/>
        <v>18.34+6.51i</v>
      </c>
      <c r="G126" t="str">
        <f t="shared" si="9"/>
        <v>118.34+6.51i</v>
      </c>
      <c r="H126" t="str">
        <f t="shared" si="10"/>
        <v>0.157526684295768+0.0463452871829859i</v>
      </c>
      <c r="I126">
        <f t="shared" si="11"/>
        <v>0.16420274635124713</v>
      </c>
      <c r="J126">
        <f t="shared" si="12"/>
        <v>1.3929248286816076</v>
      </c>
    </row>
    <row r="127" spans="1:10">
      <c r="A127">
        <v>93.75</v>
      </c>
      <c r="B127">
        <v>69.33</v>
      </c>
      <c r="C127">
        <v>6.19</v>
      </c>
      <c r="D127" t="str">
        <f t="shared" si="7"/>
        <v>69.33+6.19i</v>
      </c>
      <c r="E127" t="str">
        <f t="shared" si="13"/>
        <v>50</v>
      </c>
      <c r="F127" t="str">
        <f t="shared" si="8"/>
        <v>19.33+6.19i</v>
      </c>
      <c r="G127" t="str">
        <f t="shared" si="9"/>
        <v>119.33+6.19i</v>
      </c>
      <c r="H127" t="str">
        <f t="shared" si="10"/>
        <v>0.164236640165458+0.0433535171153592i</v>
      </c>
      <c r="I127">
        <f t="shared" si="11"/>
        <v>0.16986230134762062</v>
      </c>
      <c r="J127">
        <f t="shared" si="12"/>
        <v>1.4092388566941845</v>
      </c>
    </row>
    <row r="128" spans="1:10">
      <c r="A128">
        <v>94.5</v>
      </c>
      <c r="B128">
        <v>70.3</v>
      </c>
      <c r="C128">
        <v>6.02</v>
      </c>
      <c r="D128" t="str">
        <f t="shared" si="7"/>
        <v>70.3+6.02i</v>
      </c>
      <c r="E128" t="str">
        <f t="shared" si="13"/>
        <v>50</v>
      </c>
      <c r="F128" t="str">
        <f t="shared" si="8"/>
        <v>20.3+6.02i</v>
      </c>
      <c r="G128" t="str">
        <f t="shared" si="9"/>
        <v>120.3+6.02i</v>
      </c>
      <c r="H128" t="str">
        <f t="shared" si="10"/>
        <v>0.170821199384872+0.0414934029900505i</v>
      </c>
      <c r="I128">
        <f t="shared" si="11"/>
        <v>0.17578846563691525</v>
      </c>
      <c r="J128">
        <f t="shared" si="12"/>
        <v>1.4265615277339139</v>
      </c>
    </row>
    <row r="129" spans="1:10">
      <c r="A129">
        <v>95.25</v>
      </c>
      <c r="B129">
        <v>71.31</v>
      </c>
      <c r="C129">
        <v>5.71</v>
      </c>
      <c r="D129" t="str">
        <f t="shared" si="7"/>
        <v>71.31+5.71i</v>
      </c>
      <c r="E129" t="str">
        <f t="shared" si="13"/>
        <v>50</v>
      </c>
      <c r="F129" t="str">
        <f t="shared" si="8"/>
        <v>21.31+5.71i</v>
      </c>
      <c r="G129" t="str">
        <f t="shared" si="9"/>
        <v>121.31+5.71i</v>
      </c>
      <c r="H129" t="str">
        <f t="shared" si="10"/>
        <v>0.177487955870232+0.0387152235758056i</v>
      </c>
      <c r="I129">
        <f t="shared" si="11"/>
        <v>0.18166134155487795</v>
      </c>
      <c r="J129">
        <f t="shared" si="12"/>
        <v>1.4439759497615381</v>
      </c>
    </row>
    <row r="130" spans="1:10">
      <c r="A130">
        <v>96</v>
      </c>
      <c r="B130">
        <v>72.260000000000005</v>
      </c>
      <c r="C130">
        <v>5.2</v>
      </c>
      <c r="D130" t="str">
        <f t="shared" si="7"/>
        <v>72.26+5.2i</v>
      </c>
      <c r="E130" t="str">
        <f t="shared" si="13"/>
        <v>50</v>
      </c>
      <c r="F130" t="str">
        <f t="shared" si="8"/>
        <v>22.26+5.2i</v>
      </c>
      <c r="G130" t="str">
        <f t="shared" si="9"/>
        <v>122.26+5.2i</v>
      </c>
      <c r="H130" t="str">
        <f t="shared" si="10"/>
        <v>0.183547955732566+0.0347255899737499i</v>
      </c>
      <c r="I130">
        <f t="shared" si="11"/>
        <v>0.18680395780772152</v>
      </c>
      <c r="J130">
        <f t="shared" si="12"/>
        <v>1.4594315469222416</v>
      </c>
    </row>
    <row r="131" spans="1:10">
      <c r="A131">
        <v>96.75</v>
      </c>
      <c r="B131">
        <v>73.11</v>
      </c>
      <c r="C131">
        <v>4.59</v>
      </c>
      <c r="D131" t="str">
        <f t="shared" ref="D131:D194" si="14">COMPLEX(B131,C131)</f>
        <v>73.11+4.59i</v>
      </c>
      <c r="E131" t="str">
        <f t="shared" si="13"/>
        <v>50</v>
      </c>
      <c r="F131" t="str">
        <f t="shared" ref="F131:F194" si="15">IMSUB(D131,E131)</f>
        <v>23.11+4.59i</v>
      </c>
      <c r="G131" t="str">
        <f t="shared" ref="G131:G194" si="16">IMSUM(D131,E131)</f>
        <v>123.11+4.59i</v>
      </c>
      <c r="H131" t="str">
        <f t="shared" ref="H131:H194" si="17">IMDIV(F131,G131)</f>
        <v>0.18884586702309+0.0302428516803185i</v>
      </c>
      <c r="I131">
        <f t="shared" ref="I131:I194" si="18">IMABS(H131)</f>
        <v>0.19125216748957471</v>
      </c>
      <c r="J131">
        <f t="shared" ref="J131:J194" si="19">(1+I131)/(1-I131)</f>
        <v>1.4729587142036868</v>
      </c>
    </row>
    <row r="132" spans="1:10">
      <c r="A132">
        <v>97.5</v>
      </c>
      <c r="B132">
        <v>73.89</v>
      </c>
      <c r="C132">
        <v>3.95</v>
      </c>
      <c r="D132" t="str">
        <f t="shared" si="14"/>
        <v>73.89+3.95i</v>
      </c>
      <c r="E132" t="str">
        <f t="shared" ref="E132:E195" si="20">COMPLEX(50,0)</f>
        <v>50</v>
      </c>
      <c r="F132" t="str">
        <f t="shared" si="15"/>
        <v>23.89+3.95i</v>
      </c>
      <c r="G132" t="str">
        <f t="shared" si="16"/>
        <v>123.89+3.95i</v>
      </c>
      <c r="H132" t="str">
        <f t="shared" si="17"/>
        <v>0.193652030983496+0.0257088907709677i</v>
      </c>
      <c r="I132">
        <f t="shared" si="18"/>
        <v>0.19535110997561914</v>
      </c>
      <c r="J132">
        <f t="shared" si="19"/>
        <v>1.4855561534912449</v>
      </c>
    </row>
    <row r="133" spans="1:10">
      <c r="A133">
        <v>98.25</v>
      </c>
      <c r="B133">
        <v>74.790000000000006</v>
      </c>
      <c r="C133">
        <v>3.3</v>
      </c>
      <c r="D133" t="str">
        <f t="shared" si="14"/>
        <v>74.79+3.3i</v>
      </c>
      <c r="E133" t="str">
        <f t="shared" si="20"/>
        <v>50</v>
      </c>
      <c r="F133" t="str">
        <f t="shared" si="15"/>
        <v>24.79+3.3i</v>
      </c>
      <c r="G133" t="str">
        <f t="shared" si="16"/>
        <v>124.79+3.3i</v>
      </c>
      <c r="H133" t="str">
        <f t="shared" si="17"/>
        <v>0.199213734282099+0.0211763336554938i</v>
      </c>
      <c r="I133">
        <f t="shared" si="18"/>
        <v>0.20033609019272475</v>
      </c>
      <c r="J133">
        <f t="shared" si="19"/>
        <v>1.5010507232744994</v>
      </c>
    </row>
    <row r="134" spans="1:10">
      <c r="A134">
        <v>99</v>
      </c>
      <c r="B134">
        <v>75.44</v>
      </c>
      <c r="C134">
        <v>2.62</v>
      </c>
      <c r="D134" t="str">
        <f t="shared" si="14"/>
        <v>75.44+2.62i</v>
      </c>
      <c r="E134" t="str">
        <f t="shared" si="20"/>
        <v>50</v>
      </c>
      <c r="F134" t="str">
        <f t="shared" si="15"/>
        <v>25.44+2.62i</v>
      </c>
      <c r="G134" t="str">
        <f t="shared" si="16"/>
        <v>125.44+2.62i</v>
      </c>
      <c r="H134" t="str">
        <f t="shared" si="17"/>
        <v>0.203153742668208+0.016643313091592i</v>
      </c>
      <c r="I134">
        <f t="shared" si="18"/>
        <v>0.20383435193991523</v>
      </c>
      <c r="J134">
        <f t="shared" si="19"/>
        <v>1.5120400570825241</v>
      </c>
    </row>
    <row r="135" spans="1:10">
      <c r="A135">
        <v>99.75</v>
      </c>
      <c r="B135">
        <v>76.02</v>
      </c>
      <c r="C135">
        <v>1.79</v>
      </c>
      <c r="D135" t="str">
        <f t="shared" si="14"/>
        <v>76.02+1.79i</v>
      </c>
      <c r="E135" t="str">
        <f t="shared" si="20"/>
        <v>50</v>
      </c>
      <c r="F135" t="str">
        <f t="shared" si="15"/>
        <v>26.02+1.79i</v>
      </c>
      <c r="G135" t="str">
        <f t="shared" si="16"/>
        <v>126.02+1.79i</v>
      </c>
      <c r="H135" t="str">
        <f t="shared" si="17"/>
        <v>0.206635229015771+0.0112690282499744i</v>
      </c>
      <c r="I135">
        <f t="shared" si="18"/>
        <v>0.20694228390567951</v>
      </c>
      <c r="J135">
        <f t="shared" si="19"/>
        <v>1.5218845481381518</v>
      </c>
    </row>
    <row r="136" spans="1:10">
      <c r="A136">
        <v>100.5</v>
      </c>
      <c r="B136">
        <v>76.77</v>
      </c>
      <c r="C136">
        <v>0.94</v>
      </c>
      <c r="D136" t="str">
        <f t="shared" si="14"/>
        <v>76.77+0.94i</v>
      </c>
      <c r="E136" t="str">
        <f t="shared" si="20"/>
        <v>50</v>
      </c>
      <c r="F136" t="str">
        <f t="shared" si="15"/>
        <v>26.77+0.94i</v>
      </c>
      <c r="G136" t="str">
        <f t="shared" si="16"/>
        <v>126.77+0.94i</v>
      </c>
      <c r="H136" t="str">
        <f t="shared" si="17"/>
        <v>0.21121320442909+0.00584885688914297i</v>
      </c>
      <c r="I136">
        <f t="shared" si="18"/>
        <v>0.21129417136332521</v>
      </c>
      <c r="J136">
        <f t="shared" si="19"/>
        <v>1.5357996953783384</v>
      </c>
    </row>
    <row r="137" spans="1:10">
      <c r="A137">
        <v>101.25</v>
      </c>
      <c r="B137">
        <v>77.11</v>
      </c>
      <c r="C137">
        <v>-0.01</v>
      </c>
      <c r="D137" t="str">
        <f t="shared" si="14"/>
        <v>77.11-0.01i</v>
      </c>
      <c r="E137" t="str">
        <f t="shared" si="20"/>
        <v>50</v>
      </c>
      <c r="F137" t="str">
        <f t="shared" si="15"/>
        <v>27.11-0.01i</v>
      </c>
      <c r="G137" t="str">
        <f t="shared" si="16"/>
        <v>127.11-0.01i</v>
      </c>
      <c r="H137" t="str">
        <f t="shared" si="17"/>
        <v>0.213279841231442-0.0000618928612043551i</v>
      </c>
      <c r="I137">
        <f t="shared" si="18"/>
        <v>0.21327985021195833</v>
      </c>
      <c r="J137">
        <f t="shared" si="19"/>
        <v>1.5422000447539581</v>
      </c>
    </row>
    <row r="138" spans="1:10">
      <c r="A138">
        <v>102</v>
      </c>
      <c r="B138">
        <v>77.510000000000005</v>
      </c>
      <c r="C138">
        <v>-0.91</v>
      </c>
      <c r="D138" t="str">
        <f t="shared" si="14"/>
        <v>77.51-0.91i</v>
      </c>
      <c r="E138" t="str">
        <f t="shared" si="20"/>
        <v>50</v>
      </c>
      <c r="F138" t="str">
        <f t="shared" si="15"/>
        <v>27.51-0.91i</v>
      </c>
      <c r="G138" t="str">
        <f t="shared" si="16"/>
        <v>127.51-0.91i</v>
      </c>
      <c r="H138" t="str">
        <f t="shared" si="17"/>
        <v>0.215787726314677-0.00559668393893533i</v>
      </c>
      <c r="I138">
        <f t="shared" si="18"/>
        <v>0.21586029208534457</v>
      </c>
      <c r="J138">
        <f t="shared" si="19"/>
        <v>1.5505659002001169</v>
      </c>
    </row>
    <row r="139" spans="1:10">
      <c r="A139">
        <v>102.75</v>
      </c>
      <c r="B139">
        <v>77.94</v>
      </c>
      <c r="C139">
        <v>-1.63</v>
      </c>
      <c r="D139" t="str">
        <f t="shared" si="14"/>
        <v>77.94-1.63i</v>
      </c>
      <c r="E139" t="str">
        <f t="shared" si="20"/>
        <v>50</v>
      </c>
      <c r="F139" t="str">
        <f t="shared" si="15"/>
        <v>27.94-1.63i</v>
      </c>
      <c r="G139" t="str">
        <f t="shared" si="16"/>
        <v>127.94-1.63i</v>
      </c>
      <c r="H139" t="str">
        <f t="shared" si="17"/>
        <v>0.218510465921751-0.00995644787046698i</v>
      </c>
      <c r="I139">
        <f t="shared" si="18"/>
        <v>0.2187371815022266</v>
      </c>
      <c r="J139">
        <f t="shared" si="19"/>
        <v>1.559957997035667</v>
      </c>
    </row>
    <row r="140" spans="1:10">
      <c r="A140">
        <v>103.5</v>
      </c>
      <c r="B140">
        <v>78.3</v>
      </c>
      <c r="C140">
        <v>-2.42</v>
      </c>
      <c r="D140" t="str">
        <f t="shared" si="14"/>
        <v>78.3-2.42i</v>
      </c>
      <c r="E140" t="str">
        <f t="shared" si="20"/>
        <v>50</v>
      </c>
      <c r="F140" t="str">
        <f t="shared" si="15"/>
        <v>28.3-2.42i</v>
      </c>
      <c r="G140" t="str">
        <f t="shared" si="16"/>
        <v>128.3-2.42i</v>
      </c>
      <c r="H140" t="str">
        <f t="shared" si="17"/>
        <v>0.220853975136218-0.0146962851143441i</v>
      </c>
      <c r="I140">
        <f t="shared" si="18"/>
        <v>0.22134240246647566</v>
      </c>
      <c r="J140">
        <f t="shared" si="19"/>
        <v>1.5685230662812506</v>
      </c>
    </row>
    <row r="141" spans="1:10">
      <c r="A141">
        <v>104.25</v>
      </c>
      <c r="B141">
        <v>78.400000000000006</v>
      </c>
      <c r="C141">
        <v>-3.22</v>
      </c>
      <c r="D141" t="str">
        <f t="shared" si="14"/>
        <v>78.4-3.22i</v>
      </c>
      <c r="E141" t="str">
        <f t="shared" si="20"/>
        <v>50</v>
      </c>
      <c r="F141" t="str">
        <f t="shared" si="15"/>
        <v>28.4-3.22i</v>
      </c>
      <c r="G141" t="str">
        <f t="shared" si="16"/>
        <v>128.4-3.22i</v>
      </c>
      <c r="H141" t="str">
        <f t="shared" si="17"/>
        <v>0.221673290404776-0.0195187850848646i</v>
      </c>
      <c r="I141">
        <f t="shared" si="18"/>
        <v>0.22253096559820454</v>
      </c>
      <c r="J141">
        <f t="shared" si="19"/>
        <v>1.5724497201857706</v>
      </c>
    </row>
    <row r="142" spans="1:10">
      <c r="A142">
        <v>105</v>
      </c>
      <c r="B142">
        <v>78.680000000000007</v>
      </c>
      <c r="C142">
        <v>-4.01</v>
      </c>
      <c r="D142" t="str">
        <f t="shared" si="14"/>
        <v>78.68-4.01i</v>
      </c>
      <c r="E142" t="str">
        <f t="shared" si="20"/>
        <v>50</v>
      </c>
      <c r="F142" t="str">
        <f t="shared" si="15"/>
        <v>28.68-4.01i</v>
      </c>
      <c r="G142" t="str">
        <f t="shared" si="16"/>
        <v>128.68-4.01i</v>
      </c>
      <c r="H142" t="str">
        <f t="shared" si="17"/>
        <v>0.223632393437618-0.0241936128560394i</v>
      </c>
      <c r="I142">
        <f t="shared" si="18"/>
        <v>0.22493727636313529</v>
      </c>
      <c r="J142">
        <f t="shared" si="19"/>
        <v>1.5804363169670994</v>
      </c>
    </row>
    <row r="143" spans="1:10">
      <c r="A143">
        <v>105.75</v>
      </c>
      <c r="B143">
        <v>79.11</v>
      </c>
      <c r="C143">
        <v>-4.79</v>
      </c>
      <c r="D143" t="str">
        <f t="shared" si="14"/>
        <v>79.11-4.79i</v>
      </c>
      <c r="E143" t="str">
        <f t="shared" si="20"/>
        <v>50</v>
      </c>
      <c r="F143" t="str">
        <f t="shared" si="15"/>
        <v>29.11-4.79i</v>
      </c>
      <c r="G143" t="str">
        <f t="shared" si="16"/>
        <v>129.11-4.79i</v>
      </c>
      <c r="H143" t="str">
        <f t="shared" si="17"/>
        <v>0.226531274873316-0.0286958035268904i</v>
      </c>
      <c r="I143">
        <f t="shared" si="18"/>
        <v>0.22834155915160023</v>
      </c>
      <c r="J143">
        <f t="shared" si="19"/>
        <v>1.5918202848932752</v>
      </c>
    </row>
    <row r="144" spans="1:10">
      <c r="A144">
        <v>106.5</v>
      </c>
      <c r="B144">
        <v>79.239999999999995</v>
      </c>
      <c r="C144">
        <v>-5.57</v>
      </c>
      <c r="D144" t="str">
        <f t="shared" si="14"/>
        <v>79.24-5.57i</v>
      </c>
      <c r="E144" t="str">
        <f t="shared" si="20"/>
        <v>50</v>
      </c>
      <c r="F144" t="str">
        <f t="shared" si="15"/>
        <v>29.24-5.57i</v>
      </c>
      <c r="G144" t="str">
        <f t="shared" si="16"/>
        <v>129.24-5.57i</v>
      </c>
      <c r="H144" t="str">
        <f t="shared" si="17"/>
        <v>0.227680287486511-0.0332855215003105i</v>
      </c>
      <c r="I144">
        <f t="shared" si="18"/>
        <v>0.23010049815567099</v>
      </c>
      <c r="J144">
        <f t="shared" si="19"/>
        <v>1.5977416470707018</v>
      </c>
    </row>
    <row r="145" spans="1:10">
      <c r="A145">
        <v>107.25</v>
      </c>
      <c r="B145">
        <v>79.39</v>
      </c>
      <c r="C145">
        <v>-6.54</v>
      </c>
      <c r="D145" t="str">
        <f t="shared" si="14"/>
        <v>79.39-6.54i</v>
      </c>
      <c r="E145" t="str">
        <f t="shared" si="20"/>
        <v>50</v>
      </c>
      <c r="F145" t="str">
        <f t="shared" si="15"/>
        <v>29.39-6.54i</v>
      </c>
      <c r="G145" t="str">
        <f t="shared" si="16"/>
        <v>129.39-6.54i</v>
      </c>
      <c r="H145" t="str">
        <f t="shared" si="17"/>
        <v>0.229112198027761-0.0389644193902036i</v>
      </c>
      <c r="I145">
        <f t="shared" si="18"/>
        <v>0.2324018615750047</v>
      </c>
      <c r="J145">
        <f t="shared" si="19"/>
        <v>1.6055300291682861</v>
      </c>
    </row>
    <row r="146" spans="1:10">
      <c r="A146">
        <v>108</v>
      </c>
      <c r="B146">
        <v>79.66</v>
      </c>
      <c r="C146">
        <v>-7.25</v>
      </c>
      <c r="D146" t="str">
        <f t="shared" si="14"/>
        <v>79.66-7.25i</v>
      </c>
      <c r="E146" t="str">
        <f t="shared" si="20"/>
        <v>50</v>
      </c>
      <c r="F146" t="str">
        <f t="shared" si="15"/>
        <v>29.66-7.25i</v>
      </c>
      <c r="G146" t="str">
        <f t="shared" si="16"/>
        <v>129.66-7.25i</v>
      </c>
      <c r="H146" t="str">
        <f t="shared" si="17"/>
        <v>0.231155942571891-0.0429902777753647i</v>
      </c>
      <c r="I146">
        <f t="shared" si="18"/>
        <v>0.23511961587562702</v>
      </c>
      <c r="J146">
        <f t="shared" si="19"/>
        <v>1.6147879348345153</v>
      </c>
    </row>
    <row r="147" spans="1:10">
      <c r="A147">
        <v>108.75</v>
      </c>
      <c r="B147">
        <v>79.72</v>
      </c>
      <c r="C147">
        <v>-8.1199999999999992</v>
      </c>
      <c r="D147" t="str">
        <f t="shared" si="14"/>
        <v>79.72-8.12i</v>
      </c>
      <c r="E147" t="str">
        <f t="shared" si="20"/>
        <v>50</v>
      </c>
      <c r="F147" t="str">
        <f t="shared" si="15"/>
        <v>29.72-8.12i</v>
      </c>
      <c r="G147" t="str">
        <f t="shared" si="16"/>
        <v>129.72-8.12i</v>
      </c>
      <c r="H147" t="str">
        <f t="shared" si="17"/>
        <v>0.232117646679973-0.0480666412963199i</v>
      </c>
      <c r="I147">
        <f t="shared" si="18"/>
        <v>0.23704219857602965</v>
      </c>
      <c r="J147">
        <f t="shared" si="19"/>
        <v>1.6213769572409336</v>
      </c>
    </row>
    <row r="148" spans="1:10">
      <c r="A148">
        <v>109.5</v>
      </c>
      <c r="B148">
        <v>79.73</v>
      </c>
      <c r="C148">
        <v>-8.9</v>
      </c>
      <c r="D148" t="str">
        <f t="shared" si="14"/>
        <v>79.73-8.9i</v>
      </c>
      <c r="E148" t="str">
        <f t="shared" si="20"/>
        <v>50</v>
      </c>
      <c r="F148" t="str">
        <f t="shared" si="15"/>
        <v>29.73-8.9i</v>
      </c>
      <c r="G148" t="str">
        <f t="shared" si="16"/>
        <v>129.73-8.9i</v>
      </c>
      <c r="H148" t="str">
        <f t="shared" si="17"/>
        <v>0.232779206493807-0.0526344335327613i</v>
      </c>
      <c r="I148">
        <f t="shared" si="18"/>
        <v>0.2386556987989206</v>
      </c>
      <c r="J148">
        <f t="shared" si="19"/>
        <v>1.6269323837386653</v>
      </c>
    </row>
    <row r="149" spans="1:10">
      <c r="A149">
        <v>110.25</v>
      </c>
      <c r="B149">
        <v>79.88</v>
      </c>
      <c r="C149">
        <v>-9.7200000000000006</v>
      </c>
      <c r="D149" t="str">
        <f t="shared" si="14"/>
        <v>79.88-9.72i</v>
      </c>
      <c r="E149" t="str">
        <f t="shared" si="20"/>
        <v>50</v>
      </c>
      <c r="F149" t="str">
        <f t="shared" si="15"/>
        <v>29.88-9.72i</v>
      </c>
      <c r="G149" t="str">
        <f t="shared" si="16"/>
        <v>129.88-9.72i</v>
      </c>
      <c r="H149" t="str">
        <f t="shared" si="17"/>
        <v>0.234346765505339-0.0573001958676325i</v>
      </c>
      <c r="I149">
        <f t="shared" si="18"/>
        <v>0.24125032424700157</v>
      </c>
      <c r="J149">
        <f t="shared" si="19"/>
        <v>1.6359154592259428</v>
      </c>
    </row>
    <row r="150" spans="1:10">
      <c r="A150">
        <v>111</v>
      </c>
      <c r="B150">
        <v>79.989999999999995</v>
      </c>
      <c r="C150">
        <v>-10.44</v>
      </c>
      <c r="D150" t="str">
        <f t="shared" si="14"/>
        <v>79.99-10.44i</v>
      </c>
      <c r="E150" t="str">
        <f t="shared" si="20"/>
        <v>50</v>
      </c>
      <c r="F150" t="str">
        <f t="shared" si="15"/>
        <v>29.99-10.44i</v>
      </c>
      <c r="G150" t="str">
        <f t="shared" si="16"/>
        <v>129.99-10.44i</v>
      </c>
      <c r="H150" t="str">
        <f t="shared" si="17"/>
        <v>0.235640416815706-0.061388676424679i</v>
      </c>
      <c r="I150">
        <f t="shared" si="18"/>
        <v>0.24350559671238275</v>
      </c>
      <c r="J150">
        <f t="shared" si="19"/>
        <v>1.6437736899417681</v>
      </c>
    </row>
    <row r="151" spans="1:10">
      <c r="A151">
        <v>111.75</v>
      </c>
      <c r="B151">
        <v>80.09</v>
      </c>
      <c r="C151">
        <v>-11.27</v>
      </c>
      <c r="D151" t="str">
        <f t="shared" si="14"/>
        <v>80.09-11.27i</v>
      </c>
      <c r="E151" t="str">
        <f t="shared" si="20"/>
        <v>50</v>
      </c>
      <c r="F151" t="str">
        <f t="shared" si="15"/>
        <v>30.09-11.27i</v>
      </c>
      <c r="G151" t="str">
        <f t="shared" si="16"/>
        <v>130.09-11.27i</v>
      </c>
      <c r="H151" t="str">
        <f t="shared" si="17"/>
        <v>0.237027637030194-0.0660980746457815i</v>
      </c>
      <c r="I151">
        <f t="shared" si="18"/>
        <v>0.24607124209869932</v>
      </c>
      <c r="J151">
        <f t="shared" si="19"/>
        <v>1.6527705423618111</v>
      </c>
    </row>
    <row r="152" spans="1:10">
      <c r="A152">
        <v>112.5</v>
      </c>
      <c r="B152">
        <v>80.14</v>
      </c>
      <c r="C152">
        <v>-12.15</v>
      </c>
      <c r="D152" t="str">
        <f t="shared" si="14"/>
        <v>80.14-12.15i</v>
      </c>
      <c r="E152" t="str">
        <f t="shared" si="20"/>
        <v>50</v>
      </c>
      <c r="F152" t="str">
        <f t="shared" si="15"/>
        <v>30.14-12.15i</v>
      </c>
      <c r="G152" t="str">
        <f t="shared" si="16"/>
        <v>130.14-12.15i</v>
      </c>
      <c r="H152" t="str">
        <f t="shared" si="17"/>
        <v>0.238236482688134-0.0711190005789087i</v>
      </c>
      <c r="I152">
        <f t="shared" si="18"/>
        <v>0.24862528818878493</v>
      </c>
      <c r="J152">
        <f t="shared" si="19"/>
        <v>1.6617877452635184</v>
      </c>
    </row>
    <row r="153" spans="1:10">
      <c r="A153">
        <v>113.25</v>
      </c>
      <c r="B153">
        <v>80.239999999999995</v>
      </c>
      <c r="C153">
        <v>-12.93</v>
      </c>
      <c r="D153" t="str">
        <f t="shared" si="14"/>
        <v>80.24-12.93i</v>
      </c>
      <c r="E153" t="str">
        <f t="shared" si="20"/>
        <v>50</v>
      </c>
      <c r="F153" t="str">
        <f t="shared" si="15"/>
        <v>30.24-12.93i</v>
      </c>
      <c r="G153" t="str">
        <f t="shared" si="16"/>
        <v>130.24-12.93i</v>
      </c>
      <c r="H153" t="str">
        <f t="shared" si="17"/>
        <v>0.23968057126703-0.075483186528849i</v>
      </c>
      <c r="I153">
        <f t="shared" si="18"/>
        <v>0.25128566949079856</v>
      </c>
      <c r="J153">
        <f t="shared" si="19"/>
        <v>1.6712457856119807</v>
      </c>
    </row>
    <row r="154" spans="1:10">
      <c r="A154">
        <v>114</v>
      </c>
      <c r="B154">
        <v>80.19</v>
      </c>
      <c r="C154">
        <v>-13.86</v>
      </c>
      <c r="D154" t="str">
        <f t="shared" si="14"/>
        <v>80.19-13.86i</v>
      </c>
      <c r="E154" t="str">
        <f t="shared" si="20"/>
        <v>50</v>
      </c>
      <c r="F154" t="str">
        <f t="shared" si="15"/>
        <v>30.19-13.86i</v>
      </c>
      <c r="G154" t="str">
        <f t="shared" si="16"/>
        <v>130.19-13.86i</v>
      </c>
      <c r="H154" t="str">
        <f t="shared" si="17"/>
        <v>0.2404997878924-0.0808562327353202i</v>
      </c>
      <c r="I154">
        <f t="shared" si="18"/>
        <v>0.25372796130587905</v>
      </c>
      <c r="J154">
        <f t="shared" si="19"/>
        <v>1.6799878546967133</v>
      </c>
    </row>
    <row r="155" spans="1:10">
      <c r="A155">
        <v>114.75</v>
      </c>
      <c r="B155">
        <v>80.180000000000007</v>
      </c>
      <c r="C155">
        <v>-14.76</v>
      </c>
      <c r="D155" t="str">
        <f t="shared" si="14"/>
        <v>80.18-14.76i</v>
      </c>
      <c r="E155" t="str">
        <f t="shared" si="20"/>
        <v>50</v>
      </c>
      <c r="F155" t="str">
        <f t="shared" si="15"/>
        <v>30.18-14.76i</v>
      </c>
      <c r="G155" t="str">
        <f t="shared" si="16"/>
        <v>130.18-14.76i</v>
      </c>
      <c r="H155" t="str">
        <f t="shared" si="17"/>
        <v>0.241582574459545-0.0859904839528124i</v>
      </c>
      <c r="I155">
        <f t="shared" si="18"/>
        <v>0.25643030946621831</v>
      </c>
      <c r="J155">
        <f t="shared" si="19"/>
        <v>1.6897277087293228</v>
      </c>
    </row>
    <row r="156" spans="1:10">
      <c r="A156">
        <v>115.5</v>
      </c>
      <c r="B156">
        <v>80.040000000000006</v>
      </c>
      <c r="C156">
        <v>-15.64</v>
      </c>
      <c r="D156" t="str">
        <f t="shared" si="14"/>
        <v>80.04-15.64i</v>
      </c>
      <c r="E156" t="str">
        <f t="shared" si="20"/>
        <v>50</v>
      </c>
      <c r="F156" t="str">
        <f t="shared" si="15"/>
        <v>30.04-15.64i</v>
      </c>
      <c r="G156" t="str">
        <f t="shared" si="16"/>
        <v>130.04-15.64i</v>
      </c>
      <c r="H156" t="str">
        <f t="shared" si="17"/>
        <v>0.241970765953216-0.091168695943492i</v>
      </c>
      <c r="I156">
        <f t="shared" si="18"/>
        <v>0.2585760675237036</v>
      </c>
      <c r="J156">
        <f t="shared" si="19"/>
        <v>1.6975120607722505</v>
      </c>
    </row>
    <row r="157" spans="1:10">
      <c r="A157">
        <v>116.25</v>
      </c>
      <c r="B157">
        <v>79.91</v>
      </c>
      <c r="C157">
        <v>-16.55</v>
      </c>
      <c r="D157" t="str">
        <f t="shared" si="14"/>
        <v>79.91-16.55i</v>
      </c>
      <c r="E157" t="str">
        <f t="shared" si="20"/>
        <v>50</v>
      </c>
      <c r="F157" t="str">
        <f t="shared" si="15"/>
        <v>29.91-16.55i</v>
      </c>
      <c r="G157" t="str">
        <f t="shared" si="16"/>
        <v>129.91-16.55i</v>
      </c>
      <c r="H157" t="str">
        <f t="shared" si="17"/>
        <v>0.242529840481834-0.0964985847126907i</v>
      </c>
      <c r="I157">
        <f t="shared" si="18"/>
        <v>0.26102241355043859</v>
      </c>
      <c r="J157">
        <f t="shared" si="19"/>
        <v>1.7064420310892734</v>
      </c>
    </row>
    <row r="158" spans="1:10">
      <c r="A158">
        <v>117</v>
      </c>
      <c r="B158">
        <v>79.709999999999994</v>
      </c>
      <c r="C158">
        <v>-17.440000000000001</v>
      </c>
      <c r="D158" t="str">
        <f t="shared" si="14"/>
        <v>79.71-17.44i</v>
      </c>
      <c r="E158" t="str">
        <f t="shared" si="20"/>
        <v>50</v>
      </c>
      <c r="F158" t="str">
        <f t="shared" si="15"/>
        <v>29.71-17.44i</v>
      </c>
      <c r="G158" t="str">
        <f t="shared" si="16"/>
        <v>129.71-17.44i</v>
      </c>
      <c r="H158" t="str">
        <f t="shared" si="17"/>
        <v>0.242739044693033-0.10181659903287i</v>
      </c>
      <c r="I158">
        <f t="shared" si="18"/>
        <v>0.26322777903767391</v>
      </c>
      <c r="J158">
        <f t="shared" si="19"/>
        <v>1.714543169648449</v>
      </c>
    </row>
    <row r="159" spans="1:10">
      <c r="A159">
        <v>117.75</v>
      </c>
      <c r="B159">
        <v>79.52</v>
      </c>
      <c r="C159">
        <v>-18.32</v>
      </c>
      <c r="D159" t="str">
        <f t="shared" si="14"/>
        <v>79.52-18.32i</v>
      </c>
      <c r="E159" t="str">
        <f t="shared" si="20"/>
        <v>50</v>
      </c>
      <c r="F159" t="str">
        <f t="shared" si="15"/>
        <v>29.52-18.32i</v>
      </c>
      <c r="G159" t="str">
        <f t="shared" si="16"/>
        <v>129.52-18.32i</v>
      </c>
      <c r="H159" t="str">
        <f t="shared" si="17"/>
        <v>0.243062355578729-0.10706529992123i</v>
      </c>
      <c r="I159">
        <f t="shared" si="18"/>
        <v>0.26559798031367526</v>
      </c>
      <c r="J159">
        <f t="shared" si="19"/>
        <v>1.7233040574346907</v>
      </c>
    </row>
    <row r="160" spans="1:10">
      <c r="A160">
        <v>118.5</v>
      </c>
      <c r="B160">
        <v>79.22</v>
      </c>
      <c r="C160">
        <v>-19.079999999999998</v>
      </c>
      <c r="D160" t="str">
        <f t="shared" si="14"/>
        <v>79.22-19.08i</v>
      </c>
      <c r="E160" t="str">
        <f t="shared" si="20"/>
        <v>50</v>
      </c>
      <c r="F160" t="str">
        <f t="shared" si="15"/>
        <v>29.22-19.08i</v>
      </c>
      <c r="G160" t="str">
        <f t="shared" si="16"/>
        <v>129.22-19.08i</v>
      </c>
      <c r="H160" t="str">
        <f t="shared" si="17"/>
        <v>0.242638027842084-0.111828404494452i</v>
      </c>
      <c r="I160">
        <f t="shared" si="18"/>
        <v>0.26716812049133165</v>
      </c>
      <c r="J160">
        <f t="shared" si="19"/>
        <v>1.7291389142908362</v>
      </c>
    </row>
    <row r="161" spans="1:10">
      <c r="A161">
        <v>119.25</v>
      </c>
      <c r="B161">
        <v>78.98</v>
      </c>
      <c r="C161">
        <v>-20</v>
      </c>
      <c r="D161" t="str">
        <f t="shared" si="14"/>
        <v>78.98-20i</v>
      </c>
      <c r="E161" t="str">
        <f t="shared" si="20"/>
        <v>50</v>
      </c>
      <c r="F161" t="str">
        <f t="shared" si="15"/>
        <v>28.98-20i</v>
      </c>
      <c r="G161" t="str">
        <f t="shared" si="16"/>
        <v>128.98-20i</v>
      </c>
      <c r="H161" t="str">
        <f t="shared" si="17"/>
        <v>0.24289030085067-0.117399550185971i</v>
      </c>
      <c r="I161">
        <f t="shared" si="18"/>
        <v>0.26977463303875943</v>
      </c>
      <c r="J161">
        <f t="shared" si="19"/>
        <v>1.7388804751097577</v>
      </c>
    </row>
    <row r="162" spans="1:10">
      <c r="A162">
        <v>120</v>
      </c>
      <c r="B162">
        <v>78.680000000000007</v>
      </c>
      <c r="C162">
        <v>-20.95</v>
      </c>
      <c r="D162" t="str">
        <f t="shared" si="14"/>
        <v>78.68-20.95i</v>
      </c>
      <c r="E162" t="str">
        <f t="shared" si="20"/>
        <v>50</v>
      </c>
      <c r="F162" t="str">
        <f t="shared" si="15"/>
        <v>28.68-20.95i</v>
      </c>
      <c r="G162" t="str">
        <f t="shared" si="16"/>
        <v>128.68-20.95i</v>
      </c>
      <c r="H162" t="str">
        <f t="shared" si="17"/>
        <v>0.242945038168648-0.123253819166668i</v>
      </c>
      <c r="I162">
        <f t="shared" si="18"/>
        <v>0.27242209071574119</v>
      </c>
      <c r="J162">
        <f t="shared" si="19"/>
        <v>1.748846514550535</v>
      </c>
    </row>
    <row r="163" spans="1:10">
      <c r="A163">
        <v>120.75</v>
      </c>
      <c r="B163">
        <v>78.209999999999994</v>
      </c>
      <c r="C163">
        <v>-21.75</v>
      </c>
      <c r="D163" t="str">
        <f t="shared" si="14"/>
        <v>78.21-21.75i</v>
      </c>
      <c r="E163" t="str">
        <f t="shared" si="20"/>
        <v>50</v>
      </c>
      <c r="F163" t="str">
        <f t="shared" si="15"/>
        <v>28.21-21.75i</v>
      </c>
      <c r="G163" t="str">
        <f t="shared" si="16"/>
        <v>128.21-21.75i</v>
      </c>
      <c r="H163" t="str">
        <f t="shared" si="17"/>
        <v>0.241848433716578-0.128615525830001i</v>
      </c>
      <c r="I163">
        <f t="shared" si="18"/>
        <v>0.27392082501279391</v>
      </c>
      <c r="J163">
        <f t="shared" si="19"/>
        <v>1.754520538390653</v>
      </c>
    </row>
    <row r="164" spans="1:10">
      <c r="A164">
        <v>121.5</v>
      </c>
      <c r="B164">
        <v>77.83</v>
      </c>
      <c r="C164">
        <v>-22.62</v>
      </c>
      <c r="D164" t="str">
        <f t="shared" si="14"/>
        <v>77.83-22.62i</v>
      </c>
      <c r="E164" t="str">
        <f t="shared" si="20"/>
        <v>50</v>
      </c>
      <c r="F164" t="str">
        <f t="shared" si="15"/>
        <v>27.83-22.62i</v>
      </c>
      <c r="G164" t="str">
        <f t="shared" si="16"/>
        <v>127.83-22.62i</v>
      </c>
      <c r="H164" t="str">
        <f t="shared" si="17"/>
        <v>0.241462820703369-0.134226011074785i</v>
      </c>
      <c r="I164">
        <f t="shared" si="18"/>
        <v>0.27626240394066581</v>
      </c>
      <c r="J164">
        <f t="shared" si="19"/>
        <v>1.7634325077068871</v>
      </c>
    </row>
    <row r="165" spans="1:10">
      <c r="A165">
        <v>122.25</v>
      </c>
      <c r="B165">
        <v>77.400000000000006</v>
      </c>
      <c r="C165">
        <v>-23.39</v>
      </c>
      <c r="D165" t="str">
        <f t="shared" si="14"/>
        <v>77.4-23.39i</v>
      </c>
      <c r="E165" t="str">
        <f t="shared" si="20"/>
        <v>50</v>
      </c>
      <c r="F165" t="str">
        <f t="shared" si="15"/>
        <v>27.4-23.39i</v>
      </c>
      <c r="G165" t="str">
        <f t="shared" si="16"/>
        <v>127.4-23.39i</v>
      </c>
      <c r="H165" t="str">
        <f t="shared" si="17"/>
        <v>0.240665615356092-0.139409978467983i</v>
      </c>
      <c r="I165">
        <f t="shared" si="18"/>
        <v>0.27812781326427943</v>
      </c>
      <c r="J165">
        <f t="shared" si="19"/>
        <v>1.7705735679385661</v>
      </c>
    </row>
    <row r="166" spans="1:10">
      <c r="A166">
        <v>123</v>
      </c>
      <c r="B166">
        <v>76.84</v>
      </c>
      <c r="C166">
        <v>-24.15</v>
      </c>
      <c r="D166" t="str">
        <f t="shared" si="14"/>
        <v>76.84-24.15i</v>
      </c>
      <c r="E166" t="str">
        <f t="shared" si="20"/>
        <v>50</v>
      </c>
      <c r="F166" t="str">
        <f t="shared" si="15"/>
        <v>26.84-24.15i</v>
      </c>
      <c r="G166" t="str">
        <f t="shared" si="16"/>
        <v>126.84-24.15i</v>
      </c>
      <c r="H166" t="str">
        <f t="shared" si="17"/>
        <v>0.239185570826848-0.144857051912107i</v>
      </c>
      <c r="I166">
        <f t="shared" si="18"/>
        <v>0.27963065422165712</v>
      </c>
      <c r="J166">
        <f t="shared" si="19"/>
        <v>1.7763535632392089</v>
      </c>
    </row>
    <row r="167" spans="1:10">
      <c r="A167">
        <v>123.75</v>
      </c>
      <c r="B167">
        <v>76.37</v>
      </c>
      <c r="C167">
        <v>-25</v>
      </c>
      <c r="D167" t="str">
        <f t="shared" si="14"/>
        <v>76.37-25i</v>
      </c>
      <c r="E167" t="str">
        <f t="shared" si="20"/>
        <v>50</v>
      </c>
      <c r="F167" t="str">
        <f t="shared" si="15"/>
        <v>26.37-25i</v>
      </c>
      <c r="G167" t="str">
        <f t="shared" si="16"/>
        <v>126.37-25i</v>
      </c>
      <c r="H167" t="str">
        <f t="shared" si="17"/>
        <v>0.238476980717486-0.15065344213075i</v>
      </c>
      <c r="I167">
        <f t="shared" si="18"/>
        <v>0.28207752473029718</v>
      </c>
      <c r="J167">
        <f t="shared" si="19"/>
        <v>1.7858161137087363</v>
      </c>
    </row>
    <row r="168" spans="1:10">
      <c r="A168">
        <v>124.5</v>
      </c>
      <c r="B168">
        <v>75.77</v>
      </c>
      <c r="C168">
        <v>-25.65</v>
      </c>
      <c r="D168" t="str">
        <f t="shared" si="14"/>
        <v>75.77-25.65i</v>
      </c>
      <c r="E168" t="str">
        <f t="shared" si="20"/>
        <v>50</v>
      </c>
      <c r="F168" t="str">
        <f t="shared" si="15"/>
        <v>25.77-25.65i</v>
      </c>
      <c r="G168" t="str">
        <f t="shared" si="16"/>
        <v>125.77-25.65i</v>
      </c>
      <c r="H168" t="str">
        <f t="shared" si="17"/>
        <v>0.236647957976538-0.155680845017904i</v>
      </c>
      <c r="I168">
        <f t="shared" si="18"/>
        <v>0.28326450804849157</v>
      </c>
      <c r="J168">
        <f t="shared" si="19"/>
        <v>1.7904296947182747</v>
      </c>
    </row>
    <row r="169" spans="1:10">
      <c r="A169">
        <v>125.25</v>
      </c>
      <c r="B169">
        <v>75.209999999999994</v>
      </c>
      <c r="C169">
        <v>-26.27</v>
      </c>
      <c r="D169" t="str">
        <f t="shared" si="14"/>
        <v>75.21-26.27i</v>
      </c>
      <c r="E169" t="str">
        <f t="shared" si="20"/>
        <v>50</v>
      </c>
      <c r="F169" t="str">
        <f t="shared" si="15"/>
        <v>25.21-26.27i</v>
      </c>
      <c r="G169" t="str">
        <f t="shared" si="16"/>
        <v>125.21-26.27i</v>
      </c>
      <c r="H169" t="str">
        <f t="shared" si="17"/>
        <v>0.235015738660701-0.160499453281554i</v>
      </c>
      <c r="I169">
        <f t="shared" si="18"/>
        <v>0.28459176362275956</v>
      </c>
      <c r="J169">
        <f t="shared" si="19"/>
        <v>1.7956066177373222</v>
      </c>
    </row>
    <row r="170" spans="1:10">
      <c r="A170">
        <v>126</v>
      </c>
      <c r="B170">
        <v>74.44</v>
      </c>
      <c r="C170">
        <v>-26.89</v>
      </c>
      <c r="D170" t="str">
        <f t="shared" si="14"/>
        <v>74.44-26.89i</v>
      </c>
      <c r="E170" t="str">
        <f t="shared" si="20"/>
        <v>50</v>
      </c>
      <c r="F170" t="str">
        <f t="shared" si="15"/>
        <v>24.44-26.89i</v>
      </c>
      <c r="G170" t="str">
        <f t="shared" si="16"/>
        <v>124.44-26.89i</v>
      </c>
      <c r="H170" t="str">
        <f t="shared" si="17"/>
        <v>0.232249267118563-0.165901777621198i</v>
      </c>
      <c r="I170">
        <f t="shared" si="18"/>
        <v>0.28541745198039847</v>
      </c>
      <c r="J170">
        <f t="shared" si="19"/>
        <v>1.7988368951114357</v>
      </c>
    </row>
    <row r="171" spans="1:10">
      <c r="A171">
        <v>126.75</v>
      </c>
      <c r="B171">
        <v>73.849999999999994</v>
      </c>
      <c r="C171">
        <v>-27.5</v>
      </c>
      <c r="D171" t="str">
        <f t="shared" si="14"/>
        <v>73.85-27.5i</v>
      </c>
      <c r="E171" t="str">
        <f t="shared" si="20"/>
        <v>50</v>
      </c>
      <c r="F171" t="str">
        <f t="shared" si="15"/>
        <v>23.85-27.5i</v>
      </c>
      <c r="G171" t="str">
        <f t="shared" si="16"/>
        <v>123.85-27.5i</v>
      </c>
      <c r="H171" t="str">
        <f t="shared" si="17"/>
        <v>0.230509834609319-0.170859746049606i</v>
      </c>
      <c r="I171">
        <f t="shared" si="18"/>
        <v>0.28692827792281372</v>
      </c>
      <c r="J171">
        <f t="shared" si="19"/>
        <v>1.8047669513158882</v>
      </c>
    </row>
    <row r="172" spans="1:10">
      <c r="A172">
        <v>127.5</v>
      </c>
      <c r="B172">
        <v>73.12</v>
      </c>
      <c r="C172">
        <v>-28.03</v>
      </c>
      <c r="D172" t="str">
        <f t="shared" si="14"/>
        <v>73.12-28.03i</v>
      </c>
      <c r="E172" t="str">
        <f t="shared" si="20"/>
        <v>50</v>
      </c>
      <c r="F172" t="str">
        <f t="shared" si="15"/>
        <v>23.12-28.03i</v>
      </c>
      <c r="G172" t="str">
        <f t="shared" si="16"/>
        <v>123.12-28.03i</v>
      </c>
      <c r="H172" t="str">
        <f t="shared" si="17"/>
        <v>0.227807717824784-0.175800435911073i</v>
      </c>
      <c r="I172">
        <f t="shared" si="18"/>
        <v>0.28775362650548769</v>
      </c>
      <c r="J172">
        <f t="shared" si="19"/>
        <v>1.8080171053554819</v>
      </c>
    </row>
    <row r="173" spans="1:10">
      <c r="A173">
        <v>128.25</v>
      </c>
      <c r="B173">
        <v>72.52</v>
      </c>
      <c r="C173">
        <v>-28.49</v>
      </c>
      <c r="D173" t="str">
        <f t="shared" si="14"/>
        <v>72.52-28.49i</v>
      </c>
      <c r="E173" t="str">
        <f t="shared" si="20"/>
        <v>50</v>
      </c>
      <c r="F173" t="str">
        <f t="shared" si="15"/>
        <v>22.52-28.49i</v>
      </c>
      <c r="G173" t="str">
        <f t="shared" si="16"/>
        <v>122.52-28.49i</v>
      </c>
      <c r="H173" t="str">
        <f t="shared" si="17"/>
        <v>0.225675835938456-0.180056280069486i</v>
      </c>
      <c r="I173">
        <f t="shared" si="18"/>
        <v>0.28870373554732903</v>
      </c>
      <c r="J173">
        <f t="shared" si="19"/>
        <v>1.8117678946886668</v>
      </c>
    </row>
    <row r="174" spans="1:10">
      <c r="A174">
        <v>129</v>
      </c>
      <c r="B174">
        <v>71.83</v>
      </c>
      <c r="C174">
        <v>-28.93</v>
      </c>
      <c r="D174" t="str">
        <f t="shared" si="14"/>
        <v>71.83-28.93i</v>
      </c>
      <c r="E174" t="str">
        <f t="shared" si="20"/>
        <v>50</v>
      </c>
      <c r="F174" t="str">
        <f t="shared" si="15"/>
        <v>21.83-28.93i</v>
      </c>
      <c r="G174" t="str">
        <f t="shared" si="16"/>
        <v>121.83-28.93i</v>
      </c>
      <c r="H174" t="str">
        <f t="shared" si="17"/>
        <v>0.222997875097218-0.184508507538681i</v>
      </c>
      <c r="I174">
        <f t="shared" si="18"/>
        <v>0.28943296573131738</v>
      </c>
      <c r="J174">
        <f t="shared" si="19"/>
        <v>1.8146535140887938</v>
      </c>
    </row>
    <row r="175" spans="1:10">
      <c r="A175">
        <v>129.75</v>
      </c>
      <c r="B175">
        <v>71.209999999999994</v>
      </c>
      <c r="C175">
        <v>-29.27</v>
      </c>
      <c r="D175" t="str">
        <f t="shared" si="14"/>
        <v>71.21-29.27i</v>
      </c>
      <c r="E175" t="str">
        <f t="shared" si="20"/>
        <v>50</v>
      </c>
      <c r="F175" t="str">
        <f t="shared" si="15"/>
        <v>21.21-29.27i</v>
      </c>
      <c r="G175" t="str">
        <f t="shared" si="16"/>
        <v>121.21-29.27i</v>
      </c>
      <c r="H175" t="str">
        <f t="shared" si="17"/>
        <v>0.220444133962698-0.188248495989702i</v>
      </c>
      <c r="I175">
        <f t="shared" si="18"/>
        <v>0.28988465368306199</v>
      </c>
      <c r="J175">
        <f t="shared" si="19"/>
        <v>1.8164438501056726</v>
      </c>
    </row>
    <row r="176" spans="1:10">
      <c r="A176">
        <v>130.5</v>
      </c>
      <c r="B176">
        <v>70.52</v>
      </c>
      <c r="C176">
        <v>-29.67</v>
      </c>
      <c r="D176" t="str">
        <f t="shared" si="14"/>
        <v>70.52-29.67i</v>
      </c>
      <c r="E176" t="str">
        <f t="shared" si="20"/>
        <v>50</v>
      </c>
      <c r="F176" t="str">
        <f t="shared" si="15"/>
        <v>20.52-29.67i</v>
      </c>
      <c r="G176" t="str">
        <f t="shared" si="16"/>
        <v>120.52-29.67i</v>
      </c>
      <c r="H176" t="str">
        <f t="shared" si="17"/>
        <v>0.217675867286176-0.192595063206266i</v>
      </c>
      <c r="I176">
        <f t="shared" si="18"/>
        <v>0.29064693628217464</v>
      </c>
      <c r="J176">
        <f t="shared" si="19"/>
        <v>1.8194704475056487</v>
      </c>
    </row>
    <row r="177" spans="1:10">
      <c r="A177">
        <v>131.25</v>
      </c>
      <c r="B177">
        <v>69.819999999999993</v>
      </c>
      <c r="C177">
        <v>-30.02</v>
      </c>
      <c r="D177" t="str">
        <f t="shared" si="14"/>
        <v>69.82-30.02i</v>
      </c>
      <c r="E177" t="str">
        <f t="shared" si="20"/>
        <v>50</v>
      </c>
      <c r="F177" t="str">
        <f t="shared" si="15"/>
        <v>19.82-30.02i</v>
      </c>
      <c r="G177" t="str">
        <f t="shared" si="16"/>
        <v>119.82-30.02i</v>
      </c>
      <c r="H177" t="str">
        <f t="shared" si="17"/>
        <v>0.214708727064737-0.19674882334766i</v>
      </c>
      <c r="I177">
        <f t="shared" si="18"/>
        <v>0.29122145691285944</v>
      </c>
      <c r="J177">
        <f t="shared" si="19"/>
        <v>1.8217558495617592</v>
      </c>
    </row>
    <row r="178" spans="1:10">
      <c r="A178">
        <v>132</v>
      </c>
      <c r="B178">
        <v>69.180000000000007</v>
      </c>
      <c r="C178">
        <v>-30.32</v>
      </c>
      <c r="D178" t="str">
        <f t="shared" si="14"/>
        <v>69.18-30.32i</v>
      </c>
      <c r="E178" t="str">
        <f t="shared" si="20"/>
        <v>50</v>
      </c>
      <c r="F178" t="str">
        <f t="shared" si="15"/>
        <v>19.18-30.32i</v>
      </c>
      <c r="G178" t="str">
        <f t="shared" si="16"/>
        <v>119.18-30.32i</v>
      </c>
      <c r="H178" t="str">
        <f t="shared" si="17"/>
        <v>0.211937958952904-0.200487003562241i</v>
      </c>
      <c r="I178">
        <f t="shared" si="18"/>
        <v>0.29174087310914948</v>
      </c>
      <c r="J178">
        <f t="shared" si="19"/>
        <v>1.8238252414475686</v>
      </c>
    </row>
    <row r="179" spans="1:10">
      <c r="A179">
        <v>132.75</v>
      </c>
      <c r="B179">
        <v>68.48</v>
      </c>
      <c r="C179">
        <v>-30.5</v>
      </c>
      <c r="D179" t="str">
        <f t="shared" si="14"/>
        <v>68.48-30.5i</v>
      </c>
      <c r="E179" t="str">
        <f t="shared" si="20"/>
        <v>50</v>
      </c>
      <c r="F179" t="str">
        <f t="shared" si="15"/>
        <v>18.48-30.5i</v>
      </c>
      <c r="G179" t="str">
        <f t="shared" si="16"/>
        <v>118.48-30.5i</v>
      </c>
      <c r="H179" t="str">
        <f t="shared" si="17"/>
        <v>0.208432010977407-0.203771300347646i</v>
      </c>
      <c r="I179">
        <f t="shared" si="18"/>
        <v>0.29149038756956713</v>
      </c>
      <c r="J179">
        <f t="shared" si="19"/>
        <v>1.8228269100532153</v>
      </c>
    </row>
    <row r="180" spans="1:10">
      <c r="A180">
        <v>133.5</v>
      </c>
      <c r="B180">
        <v>67.849999999999994</v>
      </c>
      <c r="C180">
        <v>-30.66</v>
      </c>
      <c r="D180" t="str">
        <f t="shared" si="14"/>
        <v>67.85-30.66i</v>
      </c>
      <c r="E180" t="str">
        <f t="shared" si="20"/>
        <v>50</v>
      </c>
      <c r="F180" t="str">
        <f t="shared" si="15"/>
        <v>17.85-30.66i</v>
      </c>
      <c r="G180" t="str">
        <f t="shared" si="16"/>
        <v>117.85-30.66i</v>
      </c>
      <c r="H180" t="str">
        <f t="shared" si="17"/>
        <v>0.20525512689513-0.206761797279553i</v>
      </c>
      <c r="I180">
        <f t="shared" si="18"/>
        <v>0.29134190898497059</v>
      </c>
      <c r="J180">
        <f t="shared" si="19"/>
        <v>1.8222354692025711</v>
      </c>
    </row>
    <row r="181" spans="1:10">
      <c r="A181">
        <v>134.25</v>
      </c>
      <c r="B181">
        <v>67.22</v>
      </c>
      <c r="C181">
        <v>-30.81</v>
      </c>
      <c r="D181" t="str">
        <f t="shared" si="14"/>
        <v>67.22-30.81i</v>
      </c>
      <c r="E181" t="str">
        <f t="shared" si="20"/>
        <v>50</v>
      </c>
      <c r="F181" t="str">
        <f t="shared" si="15"/>
        <v>17.22-30.81i</v>
      </c>
      <c r="G181" t="str">
        <f t="shared" si="16"/>
        <v>117.22-30.81i</v>
      </c>
      <c r="H181" t="str">
        <f t="shared" si="17"/>
        <v>0.202030499494394-0.209737590091945i</v>
      </c>
      <c r="I181">
        <f t="shared" si="18"/>
        <v>0.29121500549170037</v>
      </c>
      <c r="J181">
        <f t="shared" si="19"/>
        <v>1.8217301657005958</v>
      </c>
    </row>
    <row r="182" spans="1:10">
      <c r="A182">
        <v>135</v>
      </c>
      <c r="B182">
        <v>66.599999999999994</v>
      </c>
      <c r="C182">
        <v>-30.94</v>
      </c>
      <c r="D182" t="str">
        <f t="shared" si="14"/>
        <v>66.6-30.94i</v>
      </c>
      <c r="E182" t="str">
        <f t="shared" si="20"/>
        <v>50</v>
      </c>
      <c r="F182" t="str">
        <f t="shared" si="15"/>
        <v>16.6-30.94i</v>
      </c>
      <c r="G182" t="str">
        <f t="shared" si="16"/>
        <v>116.6-30.94i</v>
      </c>
      <c r="H182" t="str">
        <f t="shared" si="17"/>
        <v>0.198782016732455-0.212604497446808i</v>
      </c>
      <c r="I182">
        <f t="shared" si="18"/>
        <v>0.29105834897977384</v>
      </c>
      <c r="J182">
        <f t="shared" si="19"/>
        <v>1.8211066413178476</v>
      </c>
    </row>
    <row r="183" spans="1:10">
      <c r="A183">
        <v>135.75</v>
      </c>
      <c r="B183">
        <v>66.05</v>
      </c>
      <c r="C183">
        <v>-31.05</v>
      </c>
      <c r="D183" t="str">
        <f t="shared" si="14"/>
        <v>66.05-31.05i</v>
      </c>
      <c r="E183" t="str">
        <f t="shared" si="20"/>
        <v>50</v>
      </c>
      <c r="F183" t="str">
        <f t="shared" si="15"/>
        <v>16.05-31.05i</v>
      </c>
      <c r="G183" t="str">
        <f t="shared" si="16"/>
        <v>116.05-31.05i</v>
      </c>
      <c r="H183" t="str">
        <f t="shared" si="17"/>
        <v>0.195867709324713-0.215151293627468i</v>
      </c>
      <c r="I183">
        <f t="shared" si="18"/>
        <v>0.29095401476123889</v>
      </c>
      <c r="J183">
        <f t="shared" si="19"/>
        <v>1.8206915230279859</v>
      </c>
    </row>
    <row r="184" spans="1:10">
      <c r="A184">
        <v>136.5</v>
      </c>
      <c r="B184">
        <v>65.41</v>
      </c>
      <c r="C184">
        <v>-30.98</v>
      </c>
      <c r="D184" t="str">
        <f t="shared" si="14"/>
        <v>65.41-30.98i</v>
      </c>
      <c r="E184" t="str">
        <f t="shared" si="20"/>
        <v>50</v>
      </c>
      <c r="F184" t="str">
        <f t="shared" si="15"/>
        <v>15.41-30.98i</v>
      </c>
      <c r="G184" t="str">
        <f t="shared" si="16"/>
        <v>115.41-30.98i</v>
      </c>
      <c r="H184" t="str">
        <f t="shared" si="17"/>
        <v>0.191763056386415-0.216958500243903i</v>
      </c>
      <c r="I184">
        <f t="shared" si="18"/>
        <v>0.2895583889697258</v>
      </c>
      <c r="J184">
        <f t="shared" si="19"/>
        <v>1.8151504204541495</v>
      </c>
    </row>
    <row r="185" spans="1:10">
      <c r="A185">
        <v>137.25</v>
      </c>
      <c r="B185">
        <v>64.87</v>
      </c>
      <c r="C185">
        <v>-30.92</v>
      </c>
      <c r="D185" t="str">
        <f t="shared" si="14"/>
        <v>64.87-30.92i</v>
      </c>
      <c r="E185" t="str">
        <f t="shared" si="20"/>
        <v>50</v>
      </c>
      <c r="F185" t="str">
        <f t="shared" si="15"/>
        <v>14.87-30.92i</v>
      </c>
      <c r="G185" t="str">
        <f t="shared" si="16"/>
        <v>114.87-30.92i</v>
      </c>
      <c r="H185" t="str">
        <f t="shared" si="17"/>
        <v>0.188264614259663-0.218497937904511i</v>
      </c>
      <c r="I185">
        <f t="shared" si="18"/>
        <v>0.28841794994567044</v>
      </c>
      <c r="J185">
        <f t="shared" si="19"/>
        <v>1.8106386323928483</v>
      </c>
    </row>
    <row r="186" spans="1:10">
      <c r="A186">
        <v>138</v>
      </c>
      <c r="B186">
        <v>64.510000000000005</v>
      </c>
      <c r="C186">
        <v>-30.93</v>
      </c>
      <c r="D186" t="str">
        <f t="shared" si="14"/>
        <v>64.51-30.93i</v>
      </c>
      <c r="E186" t="str">
        <f t="shared" si="20"/>
        <v>50</v>
      </c>
      <c r="F186" t="str">
        <f t="shared" si="15"/>
        <v>14.51-30.93i</v>
      </c>
      <c r="G186" t="str">
        <f t="shared" si="16"/>
        <v>114.51-30.93i</v>
      </c>
      <c r="H186" t="str">
        <f t="shared" si="17"/>
        <v>0.18609473669621-0.219841846074458i</v>
      </c>
      <c r="I186">
        <f t="shared" si="18"/>
        <v>0.28803070723701907</v>
      </c>
      <c r="J186">
        <f t="shared" si="19"/>
        <v>1.8091099157359483</v>
      </c>
    </row>
    <row r="187" spans="1:10">
      <c r="A187">
        <v>138.75</v>
      </c>
      <c r="B187">
        <v>64.03</v>
      </c>
      <c r="C187">
        <v>-30.91</v>
      </c>
      <c r="D187" t="str">
        <f t="shared" si="14"/>
        <v>64.03-30.91i</v>
      </c>
      <c r="E187" t="str">
        <f t="shared" si="20"/>
        <v>50</v>
      </c>
      <c r="F187" t="str">
        <f t="shared" si="15"/>
        <v>14.03-30.91i</v>
      </c>
      <c r="G187" t="str">
        <f t="shared" si="16"/>
        <v>114.03-30.91i</v>
      </c>
      <c r="H187" t="str">
        <f t="shared" si="17"/>
        <v>0.183064891499082-0.221445796753165i</v>
      </c>
      <c r="I187">
        <f t="shared" si="18"/>
        <v>0.2873168902087288</v>
      </c>
      <c r="J187">
        <f t="shared" si="19"/>
        <v>1.8062963363699682</v>
      </c>
    </row>
    <row r="188" spans="1:10">
      <c r="A188">
        <v>139.5</v>
      </c>
      <c r="B188">
        <v>63.64</v>
      </c>
      <c r="C188">
        <v>-30.78</v>
      </c>
      <c r="D188" t="str">
        <f t="shared" si="14"/>
        <v>63.64-30.78i</v>
      </c>
      <c r="E188" t="str">
        <f t="shared" si="20"/>
        <v>50</v>
      </c>
      <c r="F188" t="str">
        <f t="shared" si="15"/>
        <v>13.64-30.78i</v>
      </c>
      <c r="G188" t="str">
        <f t="shared" si="16"/>
        <v>113.64-30.78i</v>
      </c>
      <c r="H188" t="str">
        <f t="shared" si="17"/>
        <v>0.1801728216469-0.222054563091415i</v>
      </c>
      <c r="I188">
        <f t="shared" si="18"/>
        <v>0.28595537178015179</v>
      </c>
      <c r="J188">
        <f t="shared" si="19"/>
        <v>1.8009453764621237</v>
      </c>
    </row>
    <row r="189" spans="1:10">
      <c r="A189">
        <v>140.25</v>
      </c>
      <c r="B189">
        <v>63.35</v>
      </c>
      <c r="C189">
        <v>-30.62</v>
      </c>
      <c r="D189" t="str">
        <f t="shared" si="14"/>
        <v>63.35-30.62i</v>
      </c>
      <c r="E189" t="str">
        <f t="shared" si="20"/>
        <v>50</v>
      </c>
      <c r="F189" t="str">
        <f t="shared" si="15"/>
        <v>13.35-30.62i</v>
      </c>
      <c r="G189" t="str">
        <f t="shared" si="16"/>
        <v>113.35-30.62i</v>
      </c>
      <c r="H189" t="str">
        <f t="shared" si="17"/>
        <v>0.17777754452661-0.222112497455626i</v>
      </c>
      <c r="I189">
        <f t="shared" si="18"/>
        <v>0.28449748129620811</v>
      </c>
      <c r="J189">
        <f t="shared" si="19"/>
        <v>1.7952382384665964</v>
      </c>
    </row>
    <row r="190" spans="1:10">
      <c r="A190">
        <v>141</v>
      </c>
      <c r="B190">
        <v>63.06</v>
      </c>
      <c r="C190">
        <v>-30.56</v>
      </c>
      <c r="D190" t="str">
        <f t="shared" si="14"/>
        <v>63.06-30.56i</v>
      </c>
      <c r="E190" t="str">
        <f t="shared" si="20"/>
        <v>50</v>
      </c>
      <c r="F190" t="str">
        <f t="shared" si="15"/>
        <v>13.06-30.56i</v>
      </c>
      <c r="G190" t="str">
        <f t="shared" si="16"/>
        <v>113.06-30.56i</v>
      </c>
      <c r="H190" t="str">
        <f t="shared" si="17"/>
        <v>0.175735880638507-0.222797731184214i</v>
      </c>
      <c r="I190">
        <f t="shared" si="18"/>
        <v>0.28376386092070438</v>
      </c>
      <c r="J190">
        <f t="shared" si="19"/>
        <v>1.7923751551701261</v>
      </c>
    </row>
    <row r="191" spans="1:10">
      <c r="A191">
        <v>141.75</v>
      </c>
      <c r="B191">
        <v>62.9</v>
      </c>
      <c r="C191">
        <v>-30.43</v>
      </c>
      <c r="D191" t="str">
        <f t="shared" si="14"/>
        <v>62.9-30.43i</v>
      </c>
      <c r="E191" t="str">
        <f t="shared" si="20"/>
        <v>50</v>
      </c>
      <c r="F191" t="str">
        <f t="shared" si="15"/>
        <v>12.9-30.43i</v>
      </c>
      <c r="G191" t="str">
        <f t="shared" si="16"/>
        <v>112.9-30.43i</v>
      </c>
      <c r="H191" t="str">
        <f t="shared" si="17"/>
        <v>0.174248543684179-0.222565250803281i</v>
      </c>
      <c r="I191">
        <f t="shared" si="18"/>
        <v>0.28266207004333743</v>
      </c>
      <c r="J191">
        <f t="shared" si="19"/>
        <v>1.7880862233519823</v>
      </c>
    </row>
    <row r="192" spans="1:10">
      <c r="A192">
        <v>142.5</v>
      </c>
      <c r="B192">
        <v>62.83</v>
      </c>
      <c r="C192">
        <v>-30.39</v>
      </c>
      <c r="D192" t="str">
        <f t="shared" si="14"/>
        <v>62.83-30.39i</v>
      </c>
      <c r="E192" t="str">
        <f t="shared" si="20"/>
        <v>50</v>
      </c>
      <c r="F192" t="str">
        <f t="shared" si="15"/>
        <v>12.83-30.39i</v>
      </c>
      <c r="G192" t="str">
        <f t="shared" si="16"/>
        <v>112.83-30.39i</v>
      </c>
      <c r="H192" t="str">
        <f t="shared" si="17"/>
        <v>0.173658491356591-0.222569515622381i</v>
      </c>
      <c r="I192">
        <f t="shared" si="18"/>
        <v>0.28230207385817857</v>
      </c>
      <c r="J192">
        <f t="shared" si="19"/>
        <v>1.7866877235545862</v>
      </c>
    </row>
    <row r="193" spans="1:10">
      <c r="A193">
        <v>143.25</v>
      </c>
      <c r="B193">
        <v>62.79</v>
      </c>
      <c r="C193">
        <v>-30.33</v>
      </c>
      <c r="D193" t="str">
        <f t="shared" si="14"/>
        <v>62.79-30.33i</v>
      </c>
      <c r="E193" t="str">
        <f t="shared" si="20"/>
        <v>50</v>
      </c>
      <c r="F193" t="str">
        <f t="shared" si="15"/>
        <v>12.79-30.33i</v>
      </c>
      <c r="G193" t="str">
        <f t="shared" si="16"/>
        <v>112.79-30.33i</v>
      </c>
      <c r="H193" t="str">
        <f t="shared" si="17"/>
        <v>0.173184342798842-0.222336367434268i</v>
      </c>
      <c r="I193">
        <f t="shared" si="18"/>
        <v>0.28182667878420004</v>
      </c>
      <c r="J193">
        <f t="shared" si="19"/>
        <v>1.784843074669201</v>
      </c>
    </row>
    <row r="194" spans="1:10">
      <c r="A194">
        <v>144</v>
      </c>
      <c r="B194">
        <v>62.8</v>
      </c>
      <c r="C194">
        <v>-30.28</v>
      </c>
      <c r="D194" t="str">
        <f t="shared" si="14"/>
        <v>62.8-30.28i</v>
      </c>
      <c r="E194" t="str">
        <f t="shared" si="20"/>
        <v>50</v>
      </c>
      <c r="F194" t="str">
        <f t="shared" si="15"/>
        <v>12.8-30.28i</v>
      </c>
      <c r="G194" t="str">
        <f t="shared" si="16"/>
        <v>112.8-30.28i</v>
      </c>
      <c r="H194" t="str">
        <f t="shared" si="17"/>
        <v>0.173064081434303-0.221982443388026i</v>
      </c>
      <c r="I194">
        <f t="shared" si="18"/>
        <v>0.2814735892676562</v>
      </c>
      <c r="J194">
        <f t="shared" si="19"/>
        <v>1.7834745809295158</v>
      </c>
    </row>
    <row r="195" spans="1:10">
      <c r="A195">
        <v>144.75</v>
      </c>
      <c r="B195">
        <v>62.83</v>
      </c>
      <c r="C195">
        <v>-30.41</v>
      </c>
      <c r="D195" t="str">
        <f t="shared" ref="D195:D202" si="21">COMPLEX(B195,C195)</f>
        <v>62.83-30.41i</v>
      </c>
      <c r="E195" t="str">
        <f t="shared" si="20"/>
        <v>50</v>
      </c>
      <c r="F195" t="str">
        <f t="shared" ref="F195:F202" si="22">IMSUB(D195,E195)</f>
        <v>12.83-30.41i</v>
      </c>
      <c r="G195" t="str">
        <f t="shared" ref="G195:G202" si="23">IMSUM(D195,E195)</f>
        <v>112.83-30.41i</v>
      </c>
      <c r="H195" t="str">
        <f t="shared" ref="H195:H202" si="24">IMDIV(F195,G195)</f>
        <v>0.173732076382805-0.222696158443667i</v>
      </c>
      <c r="I195">
        <f t="shared" ref="I195:I202" si="25">IMABS(H195)</f>
        <v>0.2824471868329505</v>
      </c>
      <c r="J195">
        <f t="shared" ref="J195:J202" si="26">(1+I195)/(1-I195)</f>
        <v>1.7872512842262263</v>
      </c>
    </row>
    <row r="196" spans="1:10">
      <c r="A196">
        <v>145.5</v>
      </c>
      <c r="B196">
        <v>62.95</v>
      </c>
      <c r="C196">
        <v>-30.52</v>
      </c>
      <c r="D196" t="str">
        <f t="shared" si="21"/>
        <v>62.95-30.52i</v>
      </c>
      <c r="E196" t="str">
        <f t="shared" ref="E196:E202" si="27">COMPLEX(50,0)</f>
        <v>50</v>
      </c>
      <c r="F196" t="str">
        <f t="shared" si="22"/>
        <v>12.95-30.52i</v>
      </c>
      <c r="G196" t="str">
        <f t="shared" si="23"/>
        <v>112.95-30.52i</v>
      </c>
      <c r="H196" t="str">
        <f t="shared" si="24"/>
        <v>0.174895365665226-0.222949919786607i</v>
      </c>
      <c r="I196">
        <f t="shared" si="25"/>
        <v>0.28336382208042649</v>
      </c>
      <c r="J196">
        <f t="shared" si="26"/>
        <v>1.7908164025518334</v>
      </c>
    </row>
    <row r="197" spans="1:10">
      <c r="A197">
        <v>146.25</v>
      </c>
      <c r="B197">
        <v>63.01</v>
      </c>
      <c r="C197">
        <v>-30.64</v>
      </c>
      <c r="D197" t="str">
        <f t="shared" si="21"/>
        <v>63.01-30.64i</v>
      </c>
      <c r="E197" t="str">
        <f t="shared" si="27"/>
        <v>50</v>
      </c>
      <c r="F197" t="str">
        <f t="shared" si="22"/>
        <v>13.01-30.64i</v>
      </c>
      <c r="G197" t="str">
        <f t="shared" si="23"/>
        <v>113.01-30.64i</v>
      </c>
      <c r="H197" t="str">
        <f t="shared" si="24"/>
        <v>0.175715350301975-0.223485370026966i</v>
      </c>
      <c r="I197">
        <f t="shared" si="25"/>
        <v>0.28429139091403333</v>
      </c>
      <c r="J197">
        <f t="shared" si="26"/>
        <v>1.7944333414602978</v>
      </c>
    </row>
    <row r="198" spans="1:10">
      <c r="A198">
        <v>147</v>
      </c>
      <c r="B198">
        <v>63.21</v>
      </c>
      <c r="C198">
        <v>-30.98</v>
      </c>
      <c r="D198" t="str">
        <f t="shared" si="21"/>
        <v>63.21-30.98i</v>
      </c>
      <c r="E198" t="str">
        <f t="shared" si="27"/>
        <v>50</v>
      </c>
      <c r="F198" t="str">
        <f t="shared" si="22"/>
        <v>13.21-30.98i</v>
      </c>
      <c r="G198" t="str">
        <f t="shared" si="23"/>
        <v>113.21-30.98i</v>
      </c>
      <c r="H198" t="str">
        <f t="shared" si="24"/>
        <v>0.178224256655351-0.224879538281223i</v>
      </c>
      <c r="I198">
        <f t="shared" si="25"/>
        <v>0.28694022443346706</v>
      </c>
      <c r="J198">
        <f t="shared" si="26"/>
        <v>1.8048139420162645</v>
      </c>
    </row>
    <row r="199" spans="1:10">
      <c r="A199">
        <v>147.75</v>
      </c>
      <c r="B199">
        <v>63.27</v>
      </c>
      <c r="C199">
        <v>-31.37</v>
      </c>
      <c r="D199" t="str">
        <f t="shared" si="21"/>
        <v>63.27-31.37i</v>
      </c>
      <c r="E199" t="str">
        <f t="shared" si="27"/>
        <v>50</v>
      </c>
      <c r="F199" t="str">
        <f t="shared" si="22"/>
        <v>13.27-31.37i</v>
      </c>
      <c r="G199" t="str">
        <f t="shared" si="23"/>
        <v>113.27-31.37i</v>
      </c>
      <c r="H199" t="str">
        <f t="shared" si="24"/>
        <v>0.180044826146556-0.22708566967231i</v>
      </c>
      <c r="I199">
        <f t="shared" si="25"/>
        <v>0.28980000136760714</v>
      </c>
      <c r="J199">
        <f t="shared" si="26"/>
        <v>1.816108143975401</v>
      </c>
    </row>
    <row r="200" spans="1:10">
      <c r="A200">
        <v>148.5</v>
      </c>
      <c r="B200">
        <v>63.45</v>
      </c>
      <c r="C200">
        <v>-31.8</v>
      </c>
      <c r="D200" t="str">
        <f t="shared" si="21"/>
        <v>63.45-31.8i</v>
      </c>
      <c r="E200" t="str">
        <f t="shared" si="27"/>
        <v>50</v>
      </c>
      <c r="F200" t="str">
        <f t="shared" si="22"/>
        <v>13.45-31.8i</v>
      </c>
      <c r="G200" t="str">
        <f t="shared" si="23"/>
        <v>113.45-31.8i</v>
      </c>
      <c r="H200" t="str">
        <f t="shared" si="24"/>
        <v>0.182763035316775-0.229071269078242i</v>
      </c>
      <c r="I200">
        <f t="shared" si="25"/>
        <v>0.29304602606982594</v>
      </c>
      <c r="J200">
        <f t="shared" si="26"/>
        <v>1.8290384858881075</v>
      </c>
    </row>
    <row r="201" spans="1:10">
      <c r="A201">
        <v>149.25</v>
      </c>
      <c r="B201">
        <v>63.43</v>
      </c>
      <c r="C201">
        <v>-32.36</v>
      </c>
      <c r="D201" t="str">
        <f t="shared" si="21"/>
        <v>63.43-32.36i</v>
      </c>
      <c r="E201" t="str">
        <f t="shared" si="27"/>
        <v>50</v>
      </c>
      <c r="F201" t="str">
        <f t="shared" si="22"/>
        <v>13.43-32.36i</v>
      </c>
      <c r="G201" t="str">
        <f t="shared" si="23"/>
        <v>113.43-32.36i</v>
      </c>
      <c r="H201" t="str">
        <f t="shared" si="24"/>
        <v>0.184750646933028-0.232579291768026i</v>
      </c>
      <c r="I201">
        <f t="shared" si="25"/>
        <v>0.29702849779354323</v>
      </c>
      <c r="J201">
        <f t="shared" si="26"/>
        <v>1.8450655449367237</v>
      </c>
    </row>
    <row r="202" spans="1:10">
      <c r="A202">
        <v>150</v>
      </c>
      <c r="B202">
        <v>63.4</v>
      </c>
      <c r="C202">
        <v>-33.11</v>
      </c>
      <c r="D202" t="str">
        <f t="shared" si="21"/>
        <v>63.4-33.11i</v>
      </c>
      <c r="E202" t="str">
        <f t="shared" si="27"/>
        <v>50</v>
      </c>
      <c r="F202" t="str">
        <f t="shared" si="22"/>
        <v>13.4-33.11i</v>
      </c>
      <c r="G202" t="str">
        <f t="shared" si="23"/>
        <v>113.4-33.11i</v>
      </c>
      <c r="H202" t="str">
        <f t="shared" si="24"/>
        <v>0.187436483991521-0.237248483377784i</v>
      </c>
      <c r="I202">
        <f t="shared" si="25"/>
        <v>0.302356211108954</v>
      </c>
      <c r="J202">
        <f t="shared" si="26"/>
        <v>1.8667925262821317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2"/>
  <sheetViews>
    <sheetView workbookViewId="0">
      <selection activeCell="C1" activeCellId="1" sqref="A1:A1048576 C1:C1048576"/>
    </sheetView>
  </sheetViews>
  <sheetFormatPr defaultRowHeight="18.75"/>
  <cols>
    <col min="5" max="5" width="3.625" bestFit="1" customWidth="1"/>
    <col min="6" max="6" width="12.375" customWidth="1"/>
    <col min="8" max="8" width="22.625" customWidth="1"/>
    <col min="9" max="9" width="4.875" bestFit="1" customWidth="1"/>
    <col min="10" max="10" width="15.875" bestFit="1" customWidth="1"/>
  </cols>
  <sheetData>
    <row r="1" spans="1:13">
      <c r="A1" t="s">
        <v>0</v>
      </c>
      <c r="B1" t="s">
        <v>1</v>
      </c>
      <c r="C1" t="s">
        <v>164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124</v>
      </c>
    </row>
    <row r="2" spans="1:13">
      <c r="A2">
        <v>0</v>
      </c>
      <c r="M2" t="s">
        <v>78</v>
      </c>
    </row>
    <row r="3" spans="1:13">
      <c r="A3">
        <v>0.75</v>
      </c>
      <c r="B3">
        <v>50.09</v>
      </c>
      <c r="C3">
        <v>3.51</v>
      </c>
      <c r="D3" t="str">
        <f t="shared" ref="D3:D66" si="0">COMPLEX(B3,C3)</f>
        <v>50.09+3.51i</v>
      </c>
      <c r="E3" t="str">
        <f>COMPLEX(50,0)</f>
        <v>50</v>
      </c>
      <c r="F3" t="str">
        <f>IMSUB(D3,E3)</f>
        <v>0.0900000000000034+3.51i</v>
      </c>
      <c r="G3" t="str">
        <f>IMSUM(D3,E3)</f>
        <v>100.09+3.51i</v>
      </c>
      <c r="H3" t="str">
        <f>IMDIV(F3,G3)</f>
        <v>0.00212637109920295+0.0349938698915156i</v>
      </c>
      <c r="I3">
        <f t="shared" ref="I3:I66" si="1">IMABS(H3)</f>
        <v>3.5058413883629243E-2</v>
      </c>
      <c r="J3">
        <f t="shared" ref="J3:J66" si="2">(1+I3)/(1-I3)</f>
        <v>1.0726643237021836</v>
      </c>
    </row>
    <row r="4" spans="1:13">
      <c r="A4">
        <v>1.5</v>
      </c>
      <c r="B4">
        <v>50.15</v>
      </c>
      <c r="C4">
        <v>2.17</v>
      </c>
      <c r="D4" t="str">
        <f t="shared" si="0"/>
        <v>50.15+2.17i</v>
      </c>
      <c r="E4" t="str">
        <f t="shared" ref="E4:E67" si="3">COMPLEX(50,0)</f>
        <v>50</v>
      </c>
      <c r="F4" t="str">
        <f t="shared" ref="F4:F66" si="4">IMSUB(D4,E4)</f>
        <v>0.149999999999999+2.17i</v>
      </c>
      <c r="G4" t="str">
        <f t="shared" ref="G4:G66" si="5">IMSUM(D4,E4)</f>
        <v>100.15+2.17i</v>
      </c>
      <c r="H4" t="str">
        <f t="shared" ref="H4:H66" si="6">IMDIV(F4,G4)</f>
        <v>0.00196631072755967+0.021624893716637i</v>
      </c>
      <c r="I4">
        <f t="shared" si="1"/>
        <v>2.1714106155519334E-2</v>
      </c>
      <c r="J4">
        <f t="shared" si="2"/>
        <v>1.0443921481279608</v>
      </c>
    </row>
    <row r="5" spans="1:13">
      <c r="A5">
        <v>2.25</v>
      </c>
      <c r="B5">
        <v>50.1</v>
      </c>
      <c r="C5">
        <v>1.9</v>
      </c>
      <c r="D5" t="str">
        <f t="shared" si="0"/>
        <v>50.1+1.9i</v>
      </c>
      <c r="E5" t="str">
        <f t="shared" si="3"/>
        <v>50</v>
      </c>
      <c r="F5" t="str">
        <f t="shared" si="4"/>
        <v>0.100000000000001+1.9i</v>
      </c>
      <c r="G5" t="str">
        <f t="shared" si="5"/>
        <v>100.1+1.9i</v>
      </c>
      <c r="H5" t="str">
        <f t="shared" si="6"/>
        <v>0.0013587905367522+0.0189552277520497i</v>
      </c>
      <c r="I5">
        <f t="shared" si="1"/>
        <v>1.9003867260503647E-2</v>
      </c>
      <c r="J5">
        <f t="shared" si="2"/>
        <v>1.0387440207484491</v>
      </c>
    </row>
    <row r="6" spans="1:13">
      <c r="A6">
        <v>3</v>
      </c>
      <c r="B6">
        <v>50.09</v>
      </c>
      <c r="C6">
        <v>1.99</v>
      </c>
      <c r="D6" t="str">
        <f t="shared" si="0"/>
        <v>50.09+1.99i</v>
      </c>
      <c r="E6" t="str">
        <f t="shared" si="3"/>
        <v>50</v>
      </c>
      <c r="F6" t="str">
        <f t="shared" si="4"/>
        <v>0.0900000000000034+1.99i</v>
      </c>
      <c r="G6" t="str">
        <f t="shared" si="5"/>
        <v>100.09+1.99i</v>
      </c>
      <c r="H6" t="str">
        <f t="shared" si="6"/>
        <v>0.00129397736464583+0.0198563791092452i</v>
      </c>
      <c r="I6">
        <f t="shared" si="1"/>
        <v>1.9898496645482669E-2</v>
      </c>
      <c r="J6">
        <f t="shared" si="2"/>
        <v>1.0406049711736542</v>
      </c>
    </row>
    <row r="7" spans="1:13">
      <c r="A7">
        <v>3.75</v>
      </c>
      <c r="B7">
        <v>50.12</v>
      </c>
      <c r="C7">
        <v>2.2400000000000002</v>
      </c>
      <c r="D7" t="str">
        <f t="shared" si="0"/>
        <v>50.12+2.24i</v>
      </c>
      <c r="E7" t="str">
        <f t="shared" si="3"/>
        <v>50</v>
      </c>
      <c r="F7" t="str">
        <f t="shared" si="4"/>
        <v>0.119999999999997+2.24i</v>
      </c>
      <c r="G7" t="str">
        <f t="shared" si="5"/>
        <v>100.12+2.24i</v>
      </c>
      <c r="H7" t="str">
        <f t="shared" si="6"/>
        <v>0.00169826958374444+0.022335156573436i</v>
      </c>
      <c r="I7">
        <f t="shared" si="1"/>
        <v>2.2399628093764702E-2</v>
      </c>
      <c r="J7">
        <f t="shared" si="2"/>
        <v>1.0458257356225988</v>
      </c>
    </row>
    <row r="8" spans="1:13">
      <c r="A8">
        <v>4.5</v>
      </c>
      <c r="B8">
        <v>50.18</v>
      </c>
      <c r="C8">
        <v>2.4500000000000002</v>
      </c>
      <c r="D8" t="str">
        <f t="shared" si="0"/>
        <v>50.18+2.45i</v>
      </c>
      <c r="E8" t="str">
        <f t="shared" si="3"/>
        <v>50</v>
      </c>
      <c r="F8" t="str">
        <f t="shared" si="4"/>
        <v>0.18+2.45i</v>
      </c>
      <c r="G8" t="str">
        <f t="shared" si="5"/>
        <v>100.18+2.45i</v>
      </c>
      <c r="H8" t="str">
        <f t="shared" si="6"/>
        <v>0.00239342924410669+0.0243974455814727i</v>
      </c>
      <c r="I8">
        <f t="shared" si="1"/>
        <v>2.4514564129257264E-2</v>
      </c>
      <c r="J8">
        <f t="shared" si="2"/>
        <v>1.0502612611686506</v>
      </c>
    </row>
    <row r="9" spans="1:13">
      <c r="A9">
        <v>5.25</v>
      </c>
      <c r="B9">
        <v>50.26</v>
      </c>
      <c r="C9">
        <v>2.73</v>
      </c>
      <c r="D9" t="str">
        <f t="shared" si="0"/>
        <v>50.26+2.73i</v>
      </c>
      <c r="E9" t="str">
        <f t="shared" si="3"/>
        <v>50</v>
      </c>
      <c r="F9" t="str">
        <f t="shared" si="4"/>
        <v>0.259999999999998+2.73i</v>
      </c>
      <c r="G9" t="str">
        <f t="shared" si="5"/>
        <v>100.26+2.73i</v>
      </c>
      <c r="H9" t="str">
        <f t="shared" si="6"/>
        <v>0.00333221648089487+0.0271384704668577i</v>
      </c>
      <c r="I9">
        <f t="shared" si="1"/>
        <v>2.7342279457939399E-2</v>
      </c>
      <c r="J9">
        <f t="shared" si="2"/>
        <v>1.0562217908324454</v>
      </c>
    </row>
    <row r="10" spans="1:13">
      <c r="A10">
        <v>6</v>
      </c>
      <c r="B10">
        <v>50.39</v>
      </c>
      <c r="C10">
        <v>2.99</v>
      </c>
      <c r="D10" t="str">
        <f t="shared" si="0"/>
        <v>50.39+2.99i</v>
      </c>
      <c r="E10" t="str">
        <f t="shared" si="3"/>
        <v>50</v>
      </c>
      <c r="F10" t="str">
        <f t="shared" si="4"/>
        <v>0.390000000000001+2.99i</v>
      </c>
      <c r="G10" t="str">
        <f t="shared" si="5"/>
        <v>100.39+2.99i</v>
      </c>
      <c r="H10" t="str">
        <f t="shared" si="6"/>
        <v>0.00476769707726079+0.0296418426709731i</v>
      </c>
      <c r="I10">
        <f t="shared" si="1"/>
        <v>3.0022820859327042E-2</v>
      </c>
      <c r="J10">
        <f t="shared" si="2"/>
        <v>1.0619041798198283</v>
      </c>
    </row>
    <row r="11" spans="1:13">
      <c r="A11">
        <v>6.75</v>
      </c>
      <c r="B11">
        <v>50.47</v>
      </c>
      <c r="C11">
        <v>3.31</v>
      </c>
      <c r="D11" t="str">
        <f t="shared" si="0"/>
        <v>50.47+3.31i</v>
      </c>
      <c r="E11" t="str">
        <f t="shared" si="3"/>
        <v>50</v>
      </c>
      <c r="F11" t="str">
        <f t="shared" si="4"/>
        <v>0.469999999999999+3.31i</v>
      </c>
      <c r="G11" t="str">
        <f t="shared" si="5"/>
        <v>100.47+3.31i</v>
      </c>
      <c r="H11" t="str">
        <f t="shared" si="6"/>
        <v>0.00575714804401743+0.0327554876079855i</v>
      </c>
      <c r="I11">
        <f t="shared" si="1"/>
        <v>3.3257581421949879E-2</v>
      </c>
      <c r="J11">
        <f t="shared" si="2"/>
        <v>1.0688033974362423</v>
      </c>
    </row>
    <row r="12" spans="1:13">
      <c r="A12">
        <v>7.5</v>
      </c>
      <c r="B12">
        <v>50.61</v>
      </c>
      <c r="C12">
        <v>3.61</v>
      </c>
      <c r="D12" t="str">
        <f t="shared" si="0"/>
        <v>50.61+3.61i</v>
      </c>
      <c r="E12" t="str">
        <f t="shared" si="3"/>
        <v>50</v>
      </c>
      <c r="F12" t="str">
        <f t="shared" si="4"/>
        <v>0.609999999999999+3.61i</v>
      </c>
      <c r="G12" t="str">
        <f t="shared" si="5"/>
        <v>100.61+3.61i</v>
      </c>
      <c r="H12" t="str">
        <f t="shared" si="6"/>
        <v>0.00734101951257158+0.035617721096905i</v>
      </c>
      <c r="I12">
        <f t="shared" si="1"/>
        <v>3.636636665410594E-2</v>
      </c>
      <c r="J12">
        <f t="shared" si="2"/>
        <v>1.0754775786059603</v>
      </c>
    </row>
    <row r="13" spans="1:13">
      <c r="A13">
        <v>8.25</v>
      </c>
      <c r="B13">
        <v>50.69</v>
      </c>
      <c r="C13">
        <v>3.85</v>
      </c>
      <c r="D13" t="str">
        <f t="shared" si="0"/>
        <v>50.69+3.85i</v>
      </c>
      <c r="E13" t="str">
        <f t="shared" si="3"/>
        <v>50</v>
      </c>
      <c r="F13" t="str">
        <f t="shared" si="4"/>
        <v>0.689999999999998+3.85i</v>
      </c>
      <c r="G13" t="str">
        <f t="shared" si="5"/>
        <v>100.69+3.85i</v>
      </c>
      <c r="H13" t="str">
        <f t="shared" si="6"/>
        <v>0.00830258257153983+0.0379187114619085i</v>
      </c>
      <c r="I13">
        <f t="shared" si="1"/>
        <v>3.8817026628642073E-2</v>
      </c>
      <c r="J13">
        <f t="shared" si="2"/>
        <v>1.0807692764104861</v>
      </c>
    </row>
    <row r="14" spans="1:13">
      <c r="A14">
        <v>9</v>
      </c>
      <c r="B14">
        <v>50.86</v>
      </c>
      <c r="C14">
        <v>4.17</v>
      </c>
      <c r="D14" t="str">
        <f t="shared" si="0"/>
        <v>50.86+4.17i</v>
      </c>
      <c r="E14" t="str">
        <f t="shared" si="3"/>
        <v>50</v>
      </c>
      <c r="F14" t="str">
        <f t="shared" si="4"/>
        <v>0.859999999999999+4.17i</v>
      </c>
      <c r="G14" t="str">
        <f t="shared" si="5"/>
        <v>100.86+4.17i</v>
      </c>
      <c r="H14" t="str">
        <f t="shared" si="6"/>
        <v>0.0102185659385944+0.040921956970415i</v>
      </c>
      <c r="I14">
        <f t="shared" si="1"/>
        <v>4.2178497509156233E-2</v>
      </c>
      <c r="J14">
        <f t="shared" si="2"/>
        <v>1.0880717281862429</v>
      </c>
    </row>
    <row r="15" spans="1:13">
      <c r="A15">
        <v>9.75</v>
      </c>
      <c r="B15">
        <v>51.06</v>
      </c>
      <c r="C15">
        <v>4.5</v>
      </c>
      <c r="D15" t="str">
        <f t="shared" si="0"/>
        <v>51.06+4.5i</v>
      </c>
      <c r="E15" t="str">
        <f t="shared" si="3"/>
        <v>50</v>
      </c>
      <c r="F15" t="str">
        <f t="shared" si="4"/>
        <v>1.06+4.5i</v>
      </c>
      <c r="G15" t="str">
        <f t="shared" si="5"/>
        <v>101.06+4.5i</v>
      </c>
      <c r="H15" t="str">
        <f t="shared" si="6"/>
        <v>0.0124468826194326+0.0439737683377454i</v>
      </c>
      <c r="I15">
        <f t="shared" si="1"/>
        <v>4.5701391540779505E-2</v>
      </c>
      <c r="J15">
        <f t="shared" si="2"/>
        <v>1.095780065349917</v>
      </c>
    </row>
    <row r="16" spans="1:13">
      <c r="A16">
        <v>10.5</v>
      </c>
      <c r="B16">
        <v>51.17</v>
      </c>
      <c r="C16">
        <v>4.74</v>
      </c>
      <c r="D16" t="str">
        <f t="shared" si="0"/>
        <v>51.17+4.74i</v>
      </c>
      <c r="E16" t="str">
        <f t="shared" si="3"/>
        <v>50</v>
      </c>
      <c r="F16" t="str">
        <f t="shared" si="4"/>
        <v>1.17+4.74i</v>
      </c>
      <c r="G16" t="str">
        <f t="shared" si="5"/>
        <v>101.17+4.74i</v>
      </c>
      <c r="H16" t="str">
        <f t="shared" si="6"/>
        <v>0.0137296495220995+0.0462085742934195i</v>
      </c>
      <c r="I16">
        <f t="shared" si="1"/>
        <v>4.8205140952290101E-2</v>
      </c>
      <c r="J16">
        <f t="shared" si="2"/>
        <v>1.101293131590394</v>
      </c>
    </row>
    <row r="17" spans="1:10">
      <c r="A17">
        <v>11.25</v>
      </c>
      <c r="B17">
        <v>51.34</v>
      </c>
      <c r="C17">
        <v>5.04</v>
      </c>
      <c r="D17" t="str">
        <f t="shared" si="0"/>
        <v>51.34+5.04i</v>
      </c>
      <c r="E17" t="str">
        <f t="shared" si="3"/>
        <v>50</v>
      </c>
      <c r="F17" t="str">
        <f t="shared" si="4"/>
        <v>1.34+5.04i</v>
      </c>
      <c r="G17" t="str">
        <f t="shared" si="5"/>
        <v>101.34+5.04i</v>
      </c>
      <c r="H17" t="str">
        <f t="shared" si="6"/>
        <v>0.0156575145544565+0.0489548660612348i</v>
      </c>
      <c r="I17">
        <f t="shared" si="1"/>
        <v>5.1397827513392592E-2</v>
      </c>
      <c r="J17">
        <f t="shared" si="2"/>
        <v>1.1083654012274957</v>
      </c>
    </row>
    <row r="18" spans="1:10">
      <c r="A18">
        <v>12</v>
      </c>
      <c r="B18">
        <v>51.54</v>
      </c>
      <c r="C18">
        <v>5.29</v>
      </c>
      <c r="D18" t="str">
        <f t="shared" si="0"/>
        <v>51.54+5.29i</v>
      </c>
      <c r="E18" t="str">
        <f t="shared" si="3"/>
        <v>50</v>
      </c>
      <c r="F18" t="str">
        <f t="shared" si="4"/>
        <v>1.54+5.29i</v>
      </c>
      <c r="G18" t="str">
        <f t="shared" si="5"/>
        <v>101.54+5.29i</v>
      </c>
      <c r="H18" t="str">
        <f t="shared" si="6"/>
        <v>0.0178322071081381+0.0511686785936375i</v>
      </c>
      <c r="I18">
        <f t="shared" si="1"/>
        <v>5.4186910590718375E-2</v>
      </c>
      <c r="J18">
        <f t="shared" si="2"/>
        <v>1.1145827039136484</v>
      </c>
    </row>
    <row r="19" spans="1:10">
      <c r="A19">
        <v>12.75</v>
      </c>
      <c r="B19">
        <v>51.78</v>
      </c>
      <c r="C19">
        <v>5.61</v>
      </c>
      <c r="D19" t="str">
        <f t="shared" si="0"/>
        <v>51.78+5.61i</v>
      </c>
      <c r="E19" t="str">
        <f t="shared" si="3"/>
        <v>50</v>
      </c>
      <c r="F19" t="str">
        <f t="shared" si="4"/>
        <v>1.78+5.61i</v>
      </c>
      <c r="G19" t="str">
        <f t="shared" si="5"/>
        <v>101.78+5.61i</v>
      </c>
      <c r="H19" t="str">
        <f t="shared" si="6"/>
        <v>0.0204646190963878+0.0539908969038049i</v>
      </c>
      <c r="I19">
        <f t="shared" si="1"/>
        <v>5.7739220493850878E-2</v>
      </c>
      <c r="J19">
        <f t="shared" si="2"/>
        <v>1.1225546510046036</v>
      </c>
    </row>
    <row r="20" spans="1:10">
      <c r="A20">
        <v>13.5</v>
      </c>
      <c r="B20">
        <v>51.99</v>
      </c>
      <c r="C20">
        <v>5.83</v>
      </c>
      <c r="D20" t="str">
        <f t="shared" si="0"/>
        <v>51.99+5.83i</v>
      </c>
      <c r="E20" t="str">
        <f t="shared" si="3"/>
        <v>50</v>
      </c>
      <c r="F20" t="str">
        <f t="shared" si="4"/>
        <v>1.99+5.83i</v>
      </c>
      <c r="G20" t="str">
        <f t="shared" si="5"/>
        <v>101.99+5.83i</v>
      </c>
      <c r="H20" t="str">
        <f t="shared" si="6"/>
        <v>0.0227050745456882+0.055864588836147i</v>
      </c>
      <c r="I20">
        <f t="shared" si="1"/>
        <v>6.0302344033685937E-2</v>
      </c>
      <c r="J20">
        <f t="shared" si="2"/>
        <v>1.1283441405878054</v>
      </c>
    </row>
    <row r="21" spans="1:10">
      <c r="A21">
        <v>14.25</v>
      </c>
      <c r="B21">
        <v>52.21</v>
      </c>
      <c r="C21">
        <v>6.12</v>
      </c>
      <c r="D21" t="str">
        <f t="shared" si="0"/>
        <v>52.21+6.12i</v>
      </c>
      <c r="E21" t="str">
        <f t="shared" si="3"/>
        <v>50</v>
      </c>
      <c r="F21" t="str">
        <f t="shared" si="4"/>
        <v>2.21+6.12i</v>
      </c>
      <c r="G21" t="str">
        <f t="shared" si="5"/>
        <v>102.21+6.12i</v>
      </c>
      <c r="H21" t="str">
        <f t="shared" si="6"/>
        <v>0.0251173214218522+0.0583727814587444i</v>
      </c>
      <c r="I21">
        <f t="shared" si="1"/>
        <v>6.3547316628154882E-2</v>
      </c>
      <c r="J21">
        <f t="shared" si="2"/>
        <v>1.1357192258755513</v>
      </c>
    </row>
    <row r="22" spans="1:10">
      <c r="A22">
        <v>15</v>
      </c>
      <c r="B22">
        <v>52.46</v>
      </c>
      <c r="C22">
        <v>6.38</v>
      </c>
      <c r="D22" t="str">
        <f t="shared" si="0"/>
        <v>52.46+6.38i</v>
      </c>
      <c r="E22" t="str">
        <f t="shared" si="3"/>
        <v>50</v>
      </c>
      <c r="F22" t="str">
        <f t="shared" si="4"/>
        <v>2.46+6.38i</v>
      </c>
      <c r="G22" t="str">
        <f t="shared" si="5"/>
        <v>102.46+6.38i</v>
      </c>
      <c r="H22" t="str">
        <f t="shared" si="6"/>
        <v>0.0277789902337619+0.0605384544437693i</v>
      </c>
      <c r="I22">
        <f t="shared" si="1"/>
        <v>6.6607632932328187E-2</v>
      </c>
      <c r="J22">
        <f t="shared" si="2"/>
        <v>1.1427216147943902</v>
      </c>
    </row>
    <row r="23" spans="1:10">
      <c r="A23">
        <v>15.75</v>
      </c>
      <c r="B23">
        <v>52.67</v>
      </c>
      <c r="C23">
        <v>6.64</v>
      </c>
      <c r="D23" t="str">
        <f t="shared" si="0"/>
        <v>52.67+6.64i</v>
      </c>
      <c r="E23" t="str">
        <f t="shared" si="3"/>
        <v>50</v>
      </c>
      <c r="F23" t="str">
        <f t="shared" si="4"/>
        <v>2.67+6.64i</v>
      </c>
      <c r="G23" t="str">
        <f t="shared" si="5"/>
        <v>102.67+6.64i</v>
      </c>
      <c r="H23" t="str">
        <f t="shared" si="6"/>
        <v>0.0300625348451711+0.0627289838183312i</v>
      </c>
      <c r="I23">
        <f t="shared" si="1"/>
        <v>6.9560631194646186E-2</v>
      </c>
      <c r="J23">
        <f t="shared" si="2"/>
        <v>1.1495221150926991</v>
      </c>
    </row>
    <row r="24" spans="1:10">
      <c r="A24">
        <v>16.5</v>
      </c>
      <c r="B24">
        <v>52.96</v>
      </c>
      <c r="C24">
        <v>6.88</v>
      </c>
      <c r="D24" t="str">
        <f t="shared" si="0"/>
        <v>52.96+6.88i</v>
      </c>
      <c r="E24" t="str">
        <f t="shared" si="3"/>
        <v>50</v>
      </c>
      <c r="F24" t="str">
        <f t="shared" si="4"/>
        <v>2.96+6.88i</v>
      </c>
      <c r="G24" t="str">
        <f t="shared" si="5"/>
        <v>102.96+6.88i</v>
      </c>
      <c r="H24" t="str">
        <f t="shared" si="6"/>
        <v>0.0330665688964487+0.0646124903456918i</v>
      </c>
      <c r="I24">
        <f t="shared" si="1"/>
        <v>7.2582173343429895E-2</v>
      </c>
      <c r="J24">
        <f t="shared" si="2"/>
        <v>1.1565252926075307</v>
      </c>
    </row>
    <row r="25" spans="1:10">
      <c r="A25">
        <v>17.25</v>
      </c>
      <c r="B25">
        <v>53.21</v>
      </c>
      <c r="C25">
        <v>7.13</v>
      </c>
      <c r="D25" t="str">
        <f t="shared" si="0"/>
        <v>53.21+7.13i</v>
      </c>
      <c r="E25" t="str">
        <f t="shared" si="3"/>
        <v>50</v>
      </c>
      <c r="F25" t="str">
        <f t="shared" si="4"/>
        <v>3.21+7.13i</v>
      </c>
      <c r="G25" t="str">
        <f t="shared" si="5"/>
        <v>103.21+7.13i</v>
      </c>
      <c r="H25" t="str">
        <f t="shared" si="6"/>
        <v>0.0357036312985132+0.0666159588105959i</v>
      </c>
      <c r="I25">
        <f t="shared" si="1"/>
        <v>7.5580653980732271E-2</v>
      </c>
      <c r="J25">
        <f t="shared" si="2"/>
        <v>1.1635202774719016</v>
      </c>
    </row>
    <row r="26" spans="1:10">
      <c r="A26">
        <v>18</v>
      </c>
      <c r="B26">
        <v>53.48</v>
      </c>
      <c r="C26">
        <v>7.38</v>
      </c>
      <c r="D26" t="str">
        <f t="shared" si="0"/>
        <v>53.48+7.38i</v>
      </c>
      <c r="E26" t="str">
        <f t="shared" si="3"/>
        <v>50</v>
      </c>
      <c r="F26" t="str">
        <f t="shared" si="4"/>
        <v>3.48+7.38i</v>
      </c>
      <c r="G26" t="str">
        <f t="shared" si="5"/>
        <v>103.48+7.38i</v>
      </c>
      <c r="H26" t="str">
        <f t="shared" si="6"/>
        <v>0.0385200389037017+0.0685709519993301i</v>
      </c>
      <c r="I26">
        <f t="shared" si="1"/>
        <v>7.8649658964531591E-2</v>
      </c>
      <c r="J26">
        <f t="shared" si="2"/>
        <v>1.1707269329843422</v>
      </c>
    </row>
    <row r="27" spans="1:10">
      <c r="A27">
        <v>18.75</v>
      </c>
      <c r="B27">
        <v>53.78</v>
      </c>
      <c r="C27">
        <v>7.6</v>
      </c>
      <c r="D27" t="str">
        <f t="shared" si="0"/>
        <v>53.78+7.6i</v>
      </c>
      <c r="E27" t="str">
        <f t="shared" si="3"/>
        <v>50</v>
      </c>
      <c r="F27" t="str">
        <f t="shared" si="4"/>
        <v>3.78+7.6i</v>
      </c>
      <c r="G27" t="str">
        <f t="shared" si="5"/>
        <v>103.78+7.6i</v>
      </c>
      <c r="H27" t="str">
        <f t="shared" si="6"/>
        <v>0.0415632054249037+0.0701880867100668i</v>
      </c>
      <c r="I27">
        <f t="shared" si="1"/>
        <v>8.1571242243897446E-2</v>
      </c>
      <c r="J27">
        <f t="shared" si="2"/>
        <v>1.1776321604806705</v>
      </c>
    </row>
    <row r="28" spans="1:10">
      <c r="A28">
        <v>19.5</v>
      </c>
      <c r="B28">
        <v>54.05</v>
      </c>
      <c r="C28">
        <v>7.83</v>
      </c>
      <c r="D28" t="str">
        <f t="shared" si="0"/>
        <v>54.05+7.83i</v>
      </c>
      <c r="E28" t="str">
        <f t="shared" si="3"/>
        <v>50</v>
      </c>
      <c r="F28" t="str">
        <f t="shared" si="4"/>
        <v>4.05+7.83i</v>
      </c>
      <c r="G28" t="str">
        <f t="shared" si="5"/>
        <v>104.05+7.83i</v>
      </c>
      <c r="H28" t="str">
        <f t="shared" si="6"/>
        <v>0.044335433064473+0.0719159400202324i</v>
      </c>
      <c r="I28">
        <f t="shared" si="1"/>
        <v>8.4483921866873757E-2</v>
      </c>
      <c r="J28">
        <f t="shared" si="2"/>
        <v>1.1845602144730196</v>
      </c>
    </row>
    <row r="29" spans="1:10">
      <c r="A29">
        <v>20.25</v>
      </c>
      <c r="B29">
        <v>54.34</v>
      </c>
      <c r="C29">
        <v>8.06</v>
      </c>
      <c r="D29" t="str">
        <f t="shared" si="0"/>
        <v>54.34+8.06i</v>
      </c>
      <c r="E29" t="str">
        <f t="shared" si="3"/>
        <v>50</v>
      </c>
      <c r="F29" t="str">
        <f t="shared" si="4"/>
        <v>4.34+8.06i</v>
      </c>
      <c r="G29" t="str">
        <f t="shared" si="5"/>
        <v>104.34+8.06i</v>
      </c>
      <c r="H29" t="str">
        <f t="shared" si="6"/>
        <v>0.0472798296009664+0.0735952134695822i</v>
      </c>
      <c r="I29">
        <f t="shared" si="1"/>
        <v>8.7473640216523471E-2</v>
      </c>
      <c r="J29">
        <f t="shared" si="2"/>
        <v>1.1917175088230418</v>
      </c>
    </row>
    <row r="30" spans="1:10">
      <c r="A30">
        <v>21</v>
      </c>
      <c r="B30">
        <v>54.63</v>
      </c>
      <c r="C30">
        <v>8.25</v>
      </c>
      <c r="D30" t="str">
        <f t="shared" si="0"/>
        <v>54.63+8.25i</v>
      </c>
      <c r="E30" t="str">
        <f t="shared" si="3"/>
        <v>50</v>
      </c>
      <c r="F30" t="str">
        <f t="shared" si="4"/>
        <v>4.63+8.25i</v>
      </c>
      <c r="G30" t="str">
        <f t="shared" si="5"/>
        <v>104.63+8.25i</v>
      </c>
      <c r="H30" t="str">
        <f t="shared" si="6"/>
        <v>0.0501565457849328+0.0748944709669722i</v>
      </c>
      <c r="I30">
        <f t="shared" si="1"/>
        <v>9.0138010109491004E-2</v>
      </c>
      <c r="J30">
        <f t="shared" si="2"/>
        <v>1.1981355658572748</v>
      </c>
    </row>
    <row r="31" spans="1:10">
      <c r="A31">
        <v>21.75</v>
      </c>
      <c r="B31">
        <v>54.97</v>
      </c>
      <c r="C31">
        <v>8.42</v>
      </c>
      <c r="D31" t="str">
        <f t="shared" si="0"/>
        <v>54.97+8.42i</v>
      </c>
      <c r="E31" t="str">
        <f t="shared" si="3"/>
        <v>50</v>
      </c>
      <c r="F31" t="str">
        <f t="shared" si="4"/>
        <v>4.97+8.42i</v>
      </c>
      <c r="G31" t="str">
        <f t="shared" si="5"/>
        <v>104.97+8.42i</v>
      </c>
      <c r="H31" t="str">
        <f t="shared" si="6"/>
        <v>0.0534372244517842+0.0759270131477182i</v>
      </c>
      <c r="I31">
        <f t="shared" si="1"/>
        <v>9.2846369248582541E-2</v>
      </c>
      <c r="J31">
        <f t="shared" si="2"/>
        <v>1.2046982255291767</v>
      </c>
    </row>
    <row r="32" spans="1:10">
      <c r="A32">
        <v>22.5</v>
      </c>
      <c r="B32">
        <v>55.31</v>
      </c>
      <c r="C32">
        <v>8.59</v>
      </c>
      <c r="D32" t="str">
        <f t="shared" si="0"/>
        <v>55.31+8.59i</v>
      </c>
      <c r="E32" t="str">
        <f t="shared" si="3"/>
        <v>50</v>
      </c>
      <c r="F32" t="str">
        <f t="shared" si="4"/>
        <v>5.31+8.59i</v>
      </c>
      <c r="G32" t="str">
        <f t="shared" si="5"/>
        <v>105.31+8.59i</v>
      </c>
      <c r="H32" t="str">
        <f t="shared" si="6"/>
        <v>0.0566987724687034+0.0769438566564793i</v>
      </c>
      <c r="I32">
        <f t="shared" si="1"/>
        <v>9.5577758273725139E-2</v>
      </c>
      <c r="J32">
        <f t="shared" si="2"/>
        <v>1.2113564966984789</v>
      </c>
    </row>
    <row r="33" spans="1:10">
      <c r="A33">
        <v>23.25</v>
      </c>
      <c r="B33">
        <v>55.66</v>
      </c>
      <c r="C33">
        <v>8.83</v>
      </c>
      <c r="D33" t="str">
        <f t="shared" si="0"/>
        <v>55.66+8.83i</v>
      </c>
      <c r="E33" t="str">
        <f t="shared" si="3"/>
        <v>50</v>
      </c>
      <c r="F33" t="str">
        <f t="shared" si="4"/>
        <v>5.66+8.83i</v>
      </c>
      <c r="G33" t="str">
        <f t="shared" si="5"/>
        <v>105.66+8.83i</v>
      </c>
      <c r="H33" t="str">
        <f t="shared" si="6"/>
        <v>0.0601320253874654+0.0785447114880625i</v>
      </c>
      <c r="I33">
        <f t="shared" si="1"/>
        <v>9.8919827031499416E-2</v>
      </c>
      <c r="J33">
        <f t="shared" si="2"/>
        <v>1.2195583256606788</v>
      </c>
    </row>
    <row r="34" spans="1:10">
      <c r="A34">
        <v>24</v>
      </c>
      <c r="B34">
        <v>56</v>
      </c>
      <c r="C34">
        <v>9.0500000000000007</v>
      </c>
      <c r="D34" t="str">
        <f t="shared" si="0"/>
        <v>56+9.05i</v>
      </c>
      <c r="E34" t="str">
        <f t="shared" si="3"/>
        <v>50</v>
      </c>
      <c r="F34" t="str">
        <f t="shared" si="4"/>
        <v>6+9.05i</v>
      </c>
      <c r="G34" t="str">
        <f t="shared" si="5"/>
        <v>106+9.05i</v>
      </c>
      <c r="H34" t="str">
        <f t="shared" si="6"/>
        <v>0.0634307019343911+0.0799618127122053i</v>
      </c>
      <c r="I34">
        <f t="shared" si="1"/>
        <v>0.10206539785897747</v>
      </c>
      <c r="J34">
        <f t="shared" si="2"/>
        <v>1.2273337002842171</v>
      </c>
    </row>
    <row r="35" spans="1:10">
      <c r="A35">
        <v>24.75</v>
      </c>
      <c r="B35">
        <v>56.35</v>
      </c>
      <c r="C35">
        <v>9.16</v>
      </c>
      <c r="D35" t="str">
        <f t="shared" si="0"/>
        <v>56.35+9.16i</v>
      </c>
      <c r="E35" t="str">
        <f t="shared" si="3"/>
        <v>50</v>
      </c>
      <c r="F35" t="str">
        <f t="shared" si="4"/>
        <v>6.35+9.16i</v>
      </c>
      <c r="G35" t="str">
        <f t="shared" si="5"/>
        <v>106.35+9.16i</v>
      </c>
      <c r="H35" t="str">
        <f t="shared" si="6"/>
        <v>0.0666326927402831+0.080391580014095i</v>
      </c>
      <c r="I35">
        <f t="shared" si="1"/>
        <v>0.10441609971160394</v>
      </c>
      <c r="J35">
        <f t="shared" si="2"/>
        <v>1.2331799392060974</v>
      </c>
    </row>
    <row r="36" spans="1:10">
      <c r="A36">
        <v>25.5</v>
      </c>
      <c r="B36">
        <v>56.9</v>
      </c>
      <c r="C36">
        <v>9.5299999999999994</v>
      </c>
      <c r="D36" t="str">
        <f t="shared" si="0"/>
        <v>56.9+9.53i</v>
      </c>
      <c r="E36" t="str">
        <f t="shared" si="3"/>
        <v>50</v>
      </c>
      <c r="F36" t="str">
        <f t="shared" si="4"/>
        <v>6.9+9.53i</v>
      </c>
      <c r="G36" t="str">
        <f t="shared" si="5"/>
        <v>106.9+9.53i</v>
      </c>
      <c r="H36" t="str">
        <f t="shared" si="6"/>
        <v>0.0719222007921235+0.0827369637647433i</v>
      </c>
      <c r="I36">
        <f t="shared" si="1"/>
        <v>0.10962758840634493</v>
      </c>
      <c r="J36">
        <f t="shared" si="2"/>
        <v>1.2462510899458918</v>
      </c>
    </row>
    <row r="37" spans="1:10">
      <c r="A37">
        <v>26.25</v>
      </c>
      <c r="B37">
        <v>57.25</v>
      </c>
      <c r="C37">
        <v>9.6</v>
      </c>
      <c r="D37" t="str">
        <f t="shared" si="0"/>
        <v>57.25+9.6i</v>
      </c>
      <c r="E37" t="str">
        <f t="shared" si="3"/>
        <v>50</v>
      </c>
      <c r="F37" t="str">
        <f t="shared" si="4"/>
        <v>7.25+9.6i</v>
      </c>
      <c r="G37" t="str">
        <f t="shared" si="5"/>
        <v>107.25+9.6i</v>
      </c>
      <c r="H37" t="str">
        <f t="shared" si="6"/>
        <v>0.0750102039958266+0.0827962894325414i</v>
      </c>
      <c r="I37">
        <f t="shared" si="1"/>
        <v>0.11172178054118492</v>
      </c>
      <c r="J37">
        <f t="shared" si="2"/>
        <v>1.251546819664793</v>
      </c>
    </row>
    <row r="38" spans="1:10">
      <c r="A38">
        <v>27</v>
      </c>
      <c r="B38">
        <v>57.54</v>
      </c>
      <c r="C38">
        <v>9.64</v>
      </c>
      <c r="D38" t="str">
        <f t="shared" si="0"/>
        <v>57.54+9.64i</v>
      </c>
      <c r="E38" t="str">
        <f t="shared" si="3"/>
        <v>50</v>
      </c>
      <c r="F38" t="str">
        <f t="shared" si="4"/>
        <v>7.54+9.64i</v>
      </c>
      <c r="G38" t="str">
        <f t="shared" si="5"/>
        <v>107.54+9.64i</v>
      </c>
      <c r="H38" t="str">
        <f t="shared" si="6"/>
        <v>0.0775260046911843+0.0826915502582944i</v>
      </c>
      <c r="I38">
        <f t="shared" si="1"/>
        <v>0.11334978556440925</v>
      </c>
      <c r="J38">
        <f t="shared" si="2"/>
        <v>1.2556809522378869</v>
      </c>
    </row>
    <row r="39" spans="1:10">
      <c r="A39">
        <v>27.75</v>
      </c>
      <c r="B39">
        <v>57.97</v>
      </c>
      <c r="C39">
        <v>9.7899999999999991</v>
      </c>
      <c r="D39" t="str">
        <f t="shared" si="0"/>
        <v>57.97+9.79i</v>
      </c>
      <c r="E39" t="str">
        <f t="shared" si="3"/>
        <v>50</v>
      </c>
      <c r="F39" t="str">
        <f t="shared" si="4"/>
        <v>7.97+9.79i</v>
      </c>
      <c r="G39" t="str">
        <f t="shared" si="5"/>
        <v>107.97+9.79i</v>
      </c>
      <c r="H39" t="str">
        <f t="shared" si="6"/>
        <v>0.081369463128219+0.0832952945815943i</v>
      </c>
      <c r="I39">
        <f t="shared" si="1"/>
        <v>0.11644352978679909</v>
      </c>
      <c r="J39">
        <f t="shared" si="2"/>
        <v>1.2635791456740766</v>
      </c>
    </row>
    <row r="40" spans="1:10">
      <c r="A40">
        <v>28.5</v>
      </c>
      <c r="B40">
        <v>58.51</v>
      </c>
      <c r="C40">
        <v>9.9499999999999993</v>
      </c>
      <c r="D40" t="str">
        <f t="shared" si="0"/>
        <v>58.51+9.95i</v>
      </c>
      <c r="E40" t="str">
        <f t="shared" si="3"/>
        <v>50</v>
      </c>
      <c r="F40" t="str">
        <f t="shared" si="4"/>
        <v>8.51+9.95i</v>
      </c>
      <c r="G40" t="str">
        <f t="shared" si="5"/>
        <v>108.51+9.95i</v>
      </c>
      <c r="H40" t="str">
        <f t="shared" si="6"/>
        <v>0.086110183596093+0.0838006052273419i</v>
      </c>
      <c r="I40">
        <f t="shared" si="1"/>
        <v>0.12015616985998533</v>
      </c>
      <c r="J40">
        <f t="shared" si="2"/>
        <v>1.2731306755674225</v>
      </c>
    </row>
    <row r="41" spans="1:10">
      <c r="A41">
        <v>29.25</v>
      </c>
      <c r="B41">
        <v>58.83</v>
      </c>
      <c r="C41">
        <v>9.9700000000000006</v>
      </c>
      <c r="D41" t="str">
        <f t="shared" si="0"/>
        <v>58.83+9.97i</v>
      </c>
      <c r="E41" t="str">
        <f t="shared" si="3"/>
        <v>50</v>
      </c>
      <c r="F41" t="str">
        <f t="shared" si="4"/>
        <v>8.83+9.97i</v>
      </c>
      <c r="G41" t="str">
        <f t="shared" si="5"/>
        <v>108.83+9.97i</v>
      </c>
      <c r="H41" t="str">
        <f t="shared" si="6"/>
        <v>0.0887831338857146+0.0834772779119675i</v>
      </c>
      <c r="I41">
        <f t="shared" si="1"/>
        <v>0.12186427200028965</v>
      </c>
      <c r="J41">
        <f t="shared" si="2"/>
        <v>1.2775522464571212</v>
      </c>
    </row>
    <row r="42" spans="1:10">
      <c r="A42">
        <v>30</v>
      </c>
      <c r="B42">
        <v>59.26</v>
      </c>
      <c r="C42">
        <v>10.06</v>
      </c>
      <c r="D42" t="str">
        <f t="shared" si="0"/>
        <v>59.26+10.06i</v>
      </c>
      <c r="E42" t="str">
        <f t="shared" si="3"/>
        <v>50</v>
      </c>
      <c r="F42" t="str">
        <f t="shared" si="4"/>
        <v>9.26+10.06i</v>
      </c>
      <c r="G42" t="str">
        <f t="shared" si="5"/>
        <v>109.26+10.06i</v>
      </c>
      <c r="H42" t="str">
        <f t="shared" si="6"/>
        <v>0.0924458602340709+0.083562096339422i</v>
      </c>
      <c r="I42">
        <f t="shared" si="1"/>
        <v>0.12461485071634205</v>
      </c>
      <c r="J42">
        <f t="shared" si="2"/>
        <v>1.2847086241257724</v>
      </c>
    </row>
    <row r="43" spans="1:10">
      <c r="A43">
        <v>30.75</v>
      </c>
      <c r="B43">
        <v>59.81</v>
      </c>
      <c r="C43">
        <v>10.19</v>
      </c>
      <c r="D43" t="str">
        <f t="shared" si="0"/>
        <v>59.81+10.19i</v>
      </c>
      <c r="E43" t="str">
        <f t="shared" si="3"/>
        <v>50</v>
      </c>
      <c r="F43" t="str">
        <f t="shared" si="4"/>
        <v>9.81+10.19i</v>
      </c>
      <c r="G43" t="str">
        <f t="shared" si="5"/>
        <v>109.81+10.19i</v>
      </c>
      <c r="H43" t="str">
        <f t="shared" si="6"/>
        <v>0.0971110992088996+0.0837850641932548i</v>
      </c>
      <c r="I43">
        <f t="shared" si="1"/>
        <v>0.12825951259625373</v>
      </c>
      <c r="J43">
        <f t="shared" si="2"/>
        <v>1.2942607678536111</v>
      </c>
    </row>
    <row r="44" spans="1:10">
      <c r="A44">
        <v>31.5</v>
      </c>
      <c r="B44">
        <v>60.24</v>
      </c>
      <c r="C44">
        <v>10.25</v>
      </c>
      <c r="D44" t="str">
        <f t="shared" si="0"/>
        <v>60.24+10.25i</v>
      </c>
      <c r="E44" t="str">
        <f t="shared" si="3"/>
        <v>50</v>
      </c>
      <c r="F44" t="str">
        <f t="shared" si="4"/>
        <v>10.24+10.25i</v>
      </c>
      <c r="G44" t="str">
        <f t="shared" si="5"/>
        <v>110.24+10.25i</v>
      </c>
      <c r="H44" t="str">
        <f t="shared" si="6"/>
        <v>0.100663088838375+0.0836194061992621i</v>
      </c>
      <c r="I44">
        <f t="shared" si="1"/>
        <v>0.13086352642199342</v>
      </c>
      <c r="J44">
        <f t="shared" si="2"/>
        <v>1.3011345868003046</v>
      </c>
    </row>
    <row r="45" spans="1:10">
      <c r="A45">
        <v>32.25</v>
      </c>
      <c r="B45">
        <v>60.71</v>
      </c>
      <c r="C45">
        <v>10.27</v>
      </c>
      <c r="D45" t="str">
        <f t="shared" si="0"/>
        <v>60.71+10.27i</v>
      </c>
      <c r="E45" t="str">
        <f t="shared" si="3"/>
        <v>50</v>
      </c>
      <c r="F45" t="str">
        <f t="shared" si="4"/>
        <v>10.71+10.27i</v>
      </c>
      <c r="G45" t="str">
        <f t="shared" si="5"/>
        <v>110.71+10.27i</v>
      </c>
      <c r="H45" t="str">
        <f t="shared" si="6"/>
        <v>0.104445762263394+0.0830759824907862i</v>
      </c>
      <c r="I45">
        <f t="shared" si="1"/>
        <v>0.13345612058497291</v>
      </c>
      <c r="J45">
        <f t="shared" si="2"/>
        <v>1.308019302323304</v>
      </c>
    </row>
    <row r="46" spans="1:10">
      <c r="A46">
        <v>33</v>
      </c>
      <c r="B46">
        <v>61.22</v>
      </c>
      <c r="C46">
        <v>10.33</v>
      </c>
      <c r="D46" t="str">
        <f t="shared" si="0"/>
        <v>61.22+10.33i</v>
      </c>
      <c r="E46" t="str">
        <f t="shared" si="3"/>
        <v>50</v>
      </c>
      <c r="F46" t="str">
        <f t="shared" si="4"/>
        <v>11.22+10.33i</v>
      </c>
      <c r="G46" t="str">
        <f t="shared" si="5"/>
        <v>111.22+10.33i</v>
      </c>
      <c r="H46" t="str">
        <f t="shared" si="6"/>
        <v>0.108571052461555+0.0827950101427093i</v>
      </c>
      <c r="I46">
        <f t="shared" si="1"/>
        <v>0.13653822591912151</v>
      </c>
      <c r="J46">
        <f t="shared" si="2"/>
        <v>1.3162577198381737</v>
      </c>
    </row>
    <row r="47" spans="1:10">
      <c r="A47">
        <v>33.75</v>
      </c>
      <c r="B47">
        <v>61.65</v>
      </c>
      <c r="C47">
        <v>10.25</v>
      </c>
      <c r="D47" t="str">
        <f t="shared" si="0"/>
        <v>61.65+10.25i</v>
      </c>
      <c r="E47" t="str">
        <f t="shared" si="3"/>
        <v>50</v>
      </c>
      <c r="F47" t="str">
        <f t="shared" si="4"/>
        <v>11.65+10.25i</v>
      </c>
      <c r="G47" t="str">
        <f t="shared" si="5"/>
        <v>111.65+10.25i</v>
      </c>
      <c r="H47" t="str">
        <f t="shared" si="6"/>
        <v>0.111829531727732+0.0815382651123219i</v>
      </c>
      <c r="I47">
        <f t="shared" si="1"/>
        <v>0.13839917934717355</v>
      </c>
      <c r="J47">
        <f t="shared" si="2"/>
        <v>1.3212605560015827</v>
      </c>
    </row>
    <row r="48" spans="1:10">
      <c r="A48">
        <v>34.5</v>
      </c>
      <c r="B48">
        <v>62.21</v>
      </c>
      <c r="C48">
        <v>10.24</v>
      </c>
      <c r="D48" t="str">
        <f t="shared" si="0"/>
        <v>62.21+10.24i</v>
      </c>
      <c r="E48" t="str">
        <f t="shared" si="3"/>
        <v>50</v>
      </c>
      <c r="F48" t="str">
        <f t="shared" si="4"/>
        <v>12.21+10.24i</v>
      </c>
      <c r="G48" t="str">
        <f t="shared" si="5"/>
        <v>112.21+10.24i</v>
      </c>
      <c r="H48" t="str">
        <f t="shared" si="6"/>
        <v>0.116174265355992+0.0806556948824048i</v>
      </c>
      <c r="I48">
        <f t="shared" si="1"/>
        <v>0.14142772376011722</v>
      </c>
      <c r="J48">
        <f t="shared" si="2"/>
        <v>1.3294486152744178</v>
      </c>
    </row>
    <row r="49" spans="1:10">
      <c r="A49">
        <v>35.25</v>
      </c>
      <c r="B49">
        <v>62.7</v>
      </c>
      <c r="C49">
        <v>10.210000000000001</v>
      </c>
      <c r="D49" t="str">
        <f t="shared" si="0"/>
        <v>62.7+10.21i</v>
      </c>
      <c r="E49" t="str">
        <f t="shared" si="3"/>
        <v>50</v>
      </c>
      <c r="F49" t="str">
        <f t="shared" si="4"/>
        <v>12.7+10.21i</v>
      </c>
      <c r="G49" t="str">
        <f t="shared" si="5"/>
        <v>112.7+10.21i</v>
      </c>
      <c r="H49" t="str">
        <f t="shared" si="6"/>
        <v>0.119911757526771+0.0797311531113724i</v>
      </c>
      <c r="I49">
        <f t="shared" si="1"/>
        <v>0.14399960544955751</v>
      </c>
      <c r="J49">
        <f t="shared" si="2"/>
        <v>1.3364475212074727</v>
      </c>
    </row>
    <row r="50" spans="1:10">
      <c r="A50">
        <v>36</v>
      </c>
      <c r="B50">
        <v>63.12</v>
      </c>
      <c r="C50">
        <v>10.09</v>
      </c>
      <c r="D50" t="str">
        <f t="shared" si="0"/>
        <v>63.12+10.09i</v>
      </c>
      <c r="E50" t="str">
        <f t="shared" si="3"/>
        <v>50</v>
      </c>
      <c r="F50" t="str">
        <f t="shared" si="4"/>
        <v>13.12+10.09i</v>
      </c>
      <c r="G50" t="str">
        <f t="shared" si="5"/>
        <v>113.12+10.09i</v>
      </c>
      <c r="H50" t="str">
        <f t="shared" si="6"/>
        <v>0.122960890855266+0.0782295315706362i</v>
      </c>
      <c r="I50">
        <f t="shared" si="1"/>
        <v>0.14573688719635056</v>
      </c>
      <c r="J50">
        <f t="shared" si="2"/>
        <v>1.3411990638763489</v>
      </c>
    </row>
    <row r="51" spans="1:10">
      <c r="A51">
        <v>36.75</v>
      </c>
      <c r="B51">
        <v>63.51</v>
      </c>
      <c r="C51">
        <v>9.9700000000000006</v>
      </c>
      <c r="D51" t="str">
        <f t="shared" si="0"/>
        <v>63.51+9.97i</v>
      </c>
      <c r="E51" t="str">
        <f t="shared" si="3"/>
        <v>50</v>
      </c>
      <c r="F51" t="str">
        <f t="shared" si="4"/>
        <v>13.51+9.97i</v>
      </c>
      <c r="G51" t="str">
        <f t="shared" si="5"/>
        <v>113.51+9.97i</v>
      </c>
      <c r="H51" t="str">
        <f t="shared" si="6"/>
        <v>0.125764859475038+0.0767872817464i</v>
      </c>
      <c r="I51">
        <f t="shared" si="1"/>
        <v>0.14735361046400275</v>
      </c>
      <c r="J51">
        <f t="shared" si="2"/>
        <v>1.3456382675687897</v>
      </c>
    </row>
    <row r="52" spans="1:10">
      <c r="A52">
        <v>37.5</v>
      </c>
      <c r="B52">
        <v>63.76</v>
      </c>
      <c r="C52">
        <v>9.92</v>
      </c>
      <c r="D52" t="str">
        <f t="shared" si="0"/>
        <v>63.76+9.92i</v>
      </c>
      <c r="E52" t="str">
        <f t="shared" si="3"/>
        <v>50</v>
      </c>
      <c r="F52" t="str">
        <f t="shared" si="4"/>
        <v>13.76+9.92i</v>
      </c>
      <c r="G52" t="str">
        <f t="shared" si="5"/>
        <v>113.76+9.92i</v>
      </c>
      <c r="H52" t="str">
        <f t="shared" si="6"/>
        <v>0.127590234900317+0.0760751131310553i</v>
      </c>
      <c r="I52">
        <f t="shared" si="1"/>
        <v>0.14854861453349516</v>
      </c>
      <c r="J52">
        <f t="shared" si="2"/>
        <v>1.3489303489760751</v>
      </c>
    </row>
    <row r="53" spans="1:10">
      <c r="A53">
        <v>38.25</v>
      </c>
      <c r="B53">
        <v>64.069999999999993</v>
      </c>
      <c r="C53">
        <v>10.15</v>
      </c>
      <c r="D53" t="str">
        <f t="shared" si="0"/>
        <v>64.07+10.15i</v>
      </c>
      <c r="E53" t="str">
        <f t="shared" si="3"/>
        <v>50</v>
      </c>
      <c r="F53" t="str">
        <f t="shared" si="4"/>
        <v>14.07+10.15i</v>
      </c>
      <c r="G53" t="str">
        <f t="shared" si="5"/>
        <v>114.07+10.15i</v>
      </c>
      <c r="H53" t="str">
        <f t="shared" si="6"/>
        <v>0.13023172252533+0.0773923732477242i</v>
      </c>
      <c r="I53">
        <f t="shared" si="1"/>
        <v>0.15149218127952874</v>
      </c>
      <c r="J53">
        <f t="shared" si="2"/>
        <v>1.3570790461494513</v>
      </c>
    </row>
    <row r="54" spans="1:10">
      <c r="A54">
        <v>39</v>
      </c>
      <c r="B54">
        <v>64.739999999999995</v>
      </c>
      <c r="C54">
        <v>10.35</v>
      </c>
      <c r="D54" t="str">
        <f t="shared" si="0"/>
        <v>64.74+10.35i</v>
      </c>
      <c r="E54" t="str">
        <f t="shared" si="3"/>
        <v>50</v>
      </c>
      <c r="F54" t="str">
        <f t="shared" si="4"/>
        <v>14.74+10.35i</v>
      </c>
      <c r="G54" t="str">
        <f t="shared" si="5"/>
        <v>114.74+10.35i</v>
      </c>
      <c r="H54" t="str">
        <f t="shared" si="6"/>
        <v>0.135498586648685+0.0779814330502537i</v>
      </c>
      <c r="I54">
        <f t="shared" si="1"/>
        <v>0.15633608311698999</v>
      </c>
      <c r="J54">
        <f t="shared" si="2"/>
        <v>1.3706122307437001</v>
      </c>
    </row>
    <row r="55" spans="1:10">
      <c r="A55">
        <v>39.75</v>
      </c>
      <c r="B55">
        <v>65.510000000000005</v>
      </c>
      <c r="C55">
        <v>10.33</v>
      </c>
      <c r="D55" t="str">
        <f t="shared" si="0"/>
        <v>65.51+10.33i</v>
      </c>
      <c r="E55" t="str">
        <f t="shared" si="3"/>
        <v>50</v>
      </c>
      <c r="F55" t="str">
        <f t="shared" si="4"/>
        <v>15.51+10.33i</v>
      </c>
      <c r="G55" t="str">
        <f t="shared" si="5"/>
        <v>115.51+10.33i</v>
      </c>
      <c r="H55" t="str">
        <f t="shared" si="6"/>
        <v>0.141142912674287+0.0768071484033816i</v>
      </c>
      <c r="I55">
        <f t="shared" si="1"/>
        <v>0.16068808245803573</v>
      </c>
      <c r="J55">
        <f t="shared" si="2"/>
        <v>1.3829043269840178</v>
      </c>
    </row>
    <row r="56" spans="1:10">
      <c r="A56">
        <v>40.5</v>
      </c>
      <c r="B56">
        <v>66.17</v>
      </c>
      <c r="C56">
        <v>10.130000000000001</v>
      </c>
      <c r="D56" t="str">
        <f t="shared" si="0"/>
        <v>66.17+10.13i</v>
      </c>
      <c r="E56" t="str">
        <f t="shared" si="3"/>
        <v>50</v>
      </c>
      <c r="F56" t="str">
        <f t="shared" si="4"/>
        <v>16.17+10.13i</v>
      </c>
      <c r="G56" t="str">
        <f t="shared" si="5"/>
        <v>116.17+10.13i</v>
      </c>
      <c r="H56" t="str">
        <f t="shared" si="6"/>
        <v>0.145688579196934+0.0744957793985974i</v>
      </c>
      <c r="I56">
        <f t="shared" si="1"/>
        <v>0.1636300194237775</v>
      </c>
      <c r="J56">
        <f t="shared" si="2"/>
        <v>1.3912862087925335</v>
      </c>
    </row>
    <row r="57" spans="1:10">
      <c r="A57">
        <v>41.25</v>
      </c>
      <c r="B57">
        <v>66.81</v>
      </c>
      <c r="C57">
        <v>9.94</v>
      </c>
      <c r="D57" t="str">
        <f t="shared" si="0"/>
        <v>66.81+9.94i</v>
      </c>
      <c r="E57" t="str">
        <f t="shared" si="3"/>
        <v>50</v>
      </c>
      <c r="F57" t="str">
        <f t="shared" si="4"/>
        <v>16.81+9.94i</v>
      </c>
      <c r="G57" t="str">
        <f t="shared" si="5"/>
        <v>116.81+9.94i</v>
      </c>
      <c r="H57" t="str">
        <f t="shared" si="6"/>
        <v>0.1500635029388+0.0723257322214564i</v>
      </c>
      <c r="I57">
        <f t="shared" si="1"/>
        <v>0.16658351195611482</v>
      </c>
      <c r="J57">
        <f t="shared" si="2"/>
        <v>1.3997605383284497</v>
      </c>
    </row>
    <row r="58" spans="1:10">
      <c r="A58">
        <v>42</v>
      </c>
      <c r="B58">
        <v>67.33</v>
      </c>
      <c r="C58">
        <v>9.7100000000000009</v>
      </c>
      <c r="D58" t="str">
        <f t="shared" si="0"/>
        <v>67.33+9.71i</v>
      </c>
      <c r="E58" t="str">
        <f t="shared" si="3"/>
        <v>50</v>
      </c>
      <c r="F58" t="str">
        <f t="shared" si="4"/>
        <v>17.33+9.71i</v>
      </c>
      <c r="G58" t="str">
        <f t="shared" si="5"/>
        <v>117.33+9.71i</v>
      </c>
      <c r="H58" t="str">
        <f t="shared" si="6"/>
        <v>0.153500642431904+0.0700546216823166i</v>
      </c>
      <c r="I58">
        <f t="shared" si="1"/>
        <v>0.1687308426046043</v>
      </c>
      <c r="J58">
        <f t="shared" si="2"/>
        <v>1.4059595886686964</v>
      </c>
    </row>
    <row r="59" spans="1:10">
      <c r="A59">
        <v>42.75</v>
      </c>
      <c r="B59">
        <v>67.86</v>
      </c>
      <c r="C59">
        <v>9.5299999999999994</v>
      </c>
      <c r="D59" t="str">
        <f t="shared" si="0"/>
        <v>67.86+9.53i</v>
      </c>
      <c r="E59" t="str">
        <f t="shared" si="3"/>
        <v>50</v>
      </c>
      <c r="F59" t="str">
        <f t="shared" si="4"/>
        <v>17.86+9.53i</v>
      </c>
      <c r="G59" t="str">
        <f t="shared" si="5"/>
        <v>117.86+9.53i</v>
      </c>
      <c r="H59" t="str">
        <f t="shared" si="6"/>
        <v>0.157047048411254+0.0681600341815777i</v>
      </c>
      <c r="I59">
        <f t="shared" si="1"/>
        <v>0.17120036703909428</v>
      </c>
      <c r="J59">
        <f t="shared" si="2"/>
        <v>1.4131284817959608</v>
      </c>
    </row>
    <row r="60" spans="1:10">
      <c r="A60">
        <v>43.5</v>
      </c>
      <c r="B60">
        <v>68.38</v>
      </c>
      <c r="C60">
        <v>9.3000000000000007</v>
      </c>
      <c r="D60" t="str">
        <f t="shared" si="0"/>
        <v>68.38+9.3i</v>
      </c>
      <c r="E60" t="str">
        <f t="shared" si="3"/>
        <v>50</v>
      </c>
      <c r="F60" t="str">
        <f t="shared" si="4"/>
        <v>18.38+9.3i</v>
      </c>
      <c r="G60" t="str">
        <f t="shared" si="5"/>
        <v>118.38+9.3i</v>
      </c>
      <c r="H60" t="str">
        <f t="shared" si="6"/>
        <v>0.16044425222178+0.0659559761305748i</v>
      </c>
      <c r="I60">
        <f t="shared" si="1"/>
        <v>0.17347204056660862</v>
      </c>
      <c r="J60">
        <f t="shared" si="2"/>
        <v>1.4197608528222776</v>
      </c>
    </row>
    <row r="61" spans="1:10">
      <c r="A61">
        <v>44.25</v>
      </c>
      <c r="B61">
        <v>68.97</v>
      </c>
      <c r="C61">
        <v>9.1</v>
      </c>
      <c r="D61" t="str">
        <f t="shared" si="0"/>
        <v>68.97+9.1i</v>
      </c>
      <c r="E61" t="str">
        <f t="shared" si="3"/>
        <v>50</v>
      </c>
      <c r="F61" t="str">
        <f t="shared" si="4"/>
        <v>18.97+9.1i</v>
      </c>
      <c r="G61" t="str">
        <f t="shared" si="5"/>
        <v>118.97+9.1i</v>
      </c>
      <c r="H61" t="str">
        <f t="shared" si="6"/>
        <v>0.164341152256319+0.0639194377949693i</v>
      </c>
      <c r="I61">
        <f t="shared" si="1"/>
        <v>0.17633408307233059</v>
      </c>
      <c r="J61">
        <f t="shared" si="2"/>
        <v>1.4281689443459524</v>
      </c>
    </row>
    <row r="62" spans="1:10">
      <c r="A62">
        <v>45</v>
      </c>
      <c r="B62">
        <v>69.58</v>
      </c>
      <c r="C62">
        <v>8.86</v>
      </c>
      <c r="D62" t="str">
        <f t="shared" si="0"/>
        <v>69.58+8.86i</v>
      </c>
      <c r="E62" t="str">
        <f t="shared" si="3"/>
        <v>50</v>
      </c>
      <c r="F62" t="str">
        <f t="shared" si="4"/>
        <v>19.58+8.86i</v>
      </c>
      <c r="G62" t="str">
        <f t="shared" si="5"/>
        <v>119.58+8.86i</v>
      </c>
      <c r="H62" t="str">
        <f t="shared" si="6"/>
        <v>0.168305527186352+0.06162245383115i</v>
      </c>
      <c r="I62">
        <f t="shared" si="1"/>
        <v>0.17923190926185018</v>
      </c>
      <c r="J62">
        <f t="shared" si="2"/>
        <v>1.4367419037956499</v>
      </c>
    </row>
    <row r="63" spans="1:10">
      <c r="A63">
        <v>45.75</v>
      </c>
      <c r="B63">
        <v>70.180000000000007</v>
      </c>
      <c r="C63">
        <v>8.5</v>
      </c>
      <c r="D63" t="str">
        <f t="shared" si="0"/>
        <v>70.18+8.5i</v>
      </c>
      <c r="E63" t="str">
        <f t="shared" si="3"/>
        <v>50</v>
      </c>
      <c r="F63" t="str">
        <f t="shared" si="4"/>
        <v>20.18+8.5i</v>
      </c>
      <c r="G63" t="str">
        <f t="shared" si="5"/>
        <v>120.18+8.5i</v>
      </c>
      <c r="H63" t="str">
        <f t="shared" si="6"/>
        <v>0.172056451944029+0.0585581640745195i</v>
      </c>
      <c r="I63">
        <f t="shared" si="1"/>
        <v>0.1817484009155137</v>
      </c>
      <c r="J63">
        <f t="shared" si="2"/>
        <v>1.4442359810084471</v>
      </c>
    </row>
    <row r="64" spans="1:10">
      <c r="A64">
        <v>46.5</v>
      </c>
      <c r="B64">
        <v>70.69</v>
      </c>
      <c r="C64">
        <v>8.23</v>
      </c>
      <c r="D64" t="str">
        <f t="shared" si="0"/>
        <v>70.69+8.23i</v>
      </c>
      <c r="E64" t="str">
        <f t="shared" si="3"/>
        <v>50</v>
      </c>
      <c r="F64" t="str">
        <f t="shared" si="4"/>
        <v>20.69+8.23i</v>
      </c>
      <c r="G64" t="str">
        <f t="shared" si="5"/>
        <v>120.69+8.23i</v>
      </c>
      <c r="H64" t="str">
        <f t="shared" si="6"/>
        <v>0.175265988506478+0.0562396297505318i</v>
      </c>
      <c r="I64">
        <f t="shared" si="1"/>
        <v>0.18406809251369391</v>
      </c>
      <c r="J64">
        <f t="shared" si="2"/>
        <v>1.4511849354703246</v>
      </c>
    </row>
    <row r="65" spans="1:10">
      <c r="A65">
        <v>47.25</v>
      </c>
      <c r="B65">
        <v>71.28</v>
      </c>
      <c r="C65">
        <v>7.84</v>
      </c>
      <c r="D65" t="str">
        <f t="shared" si="0"/>
        <v>71.28+7.84i</v>
      </c>
      <c r="E65" t="str">
        <f t="shared" si="3"/>
        <v>50</v>
      </c>
      <c r="F65" t="str">
        <f t="shared" si="4"/>
        <v>21.28+7.84i</v>
      </c>
      <c r="G65" t="str">
        <f t="shared" si="5"/>
        <v>121.28+7.84i</v>
      </c>
      <c r="H65" t="str">
        <f t="shared" si="6"/>
        <v>0.178893000441968+0.0530794762247277i</v>
      </c>
      <c r="I65">
        <f t="shared" si="1"/>
        <v>0.18660154448294738</v>
      </c>
      <c r="J65">
        <f t="shared" si="2"/>
        <v>1.458819520045266</v>
      </c>
    </row>
    <row r="66" spans="1:10">
      <c r="A66">
        <v>48</v>
      </c>
      <c r="B66">
        <v>71.930000000000007</v>
      </c>
      <c r="C66">
        <v>7.46</v>
      </c>
      <c r="D66" t="str">
        <f t="shared" si="0"/>
        <v>71.93+7.46i</v>
      </c>
      <c r="E66" t="str">
        <f t="shared" si="3"/>
        <v>50</v>
      </c>
      <c r="F66" t="str">
        <f t="shared" si="4"/>
        <v>21.93+7.46i</v>
      </c>
      <c r="G66" t="str">
        <f t="shared" si="5"/>
        <v>121.93+7.46i</v>
      </c>
      <c r="H66" t="str">
        <f t="shared" si="6"/>
        <v>0.182915899275169+0.0499913671074161i</v>
      </c>
      <c r="I66">
        <f t="shared" si="1"/>
        <v>0.18962426794298298</v>
      </c>
      <c r="J66">
        <f t="shared" si="2"/>
        <v>1.4679909835445102</v>
      </c>
    </row>
    <row r="67" spans="1:10">
      <c r="A67">
        <v>48.75</v>
      </c>
      <c r="B67">
        <v>72.34</v>
      </c>
      <c r="C67">
        <v>7.02</v>
      </c>
      <c r="D67" t="str">
        <f t="shared" ref="D67:D130" si="7">COMPLEX(B67,C67)</f>
        <v>72.34+7.02i</v>
      </c>
      <c r="E67" t="str">
        <f t="shared" si="3"/>
        <v>50</v>
      </c>
      <c r="F67" t="str">
        <f t="shared" ref="F67:F130" si="8">IMSUB(D67,E67)</f>
        <v>22.34+7.02i</v>
      </c>
      <c r="G67" t="str">
        <f t="shared" ref="G67:G130" si="9">IMSUM(D67,E67)</f>
        <v>122.34+7.02i</v>
      </c>
      <c r="H67" t="str">
        <f t="shared" ref="H67:H130" si="10">IMDIV(F67,G67)</f>
        <v>0.185288361570543+0.0467490248632891i</v>
      </c>
      <c r="I67">
        <f t="shared" ref="I67:I130" si="11">IMABS(H67)</f>
        <v>0.19109486717116372</v>
      </c>
      <c r="J67">
        <f t="shared" ref="J67:J130" si="12">(1+I67)/(1-I67)</f>
        <v>1.4724778207374765</v>
      </c>
    </row>
    <row r="68" spans="1:10">
      <c r="A68">
        <v>49.5</v>
      </c>
      <c r="B68">
        <v>72.91</v>
      </c>
      <c r="C68">
        <v>6.62</v>
      </c>
      <c r="D68" t="str">
        <f t="shared" si="7"/>
        <v>72.91+6.62i</v>
      </c>
      <c r="E68" t="str">
        <f t="shared" ref="E68:E131" si="13">COMPLEX(50,0)</f>
        <v>50</v>
      </c>
      <c r="F68" t="str">
        <f t="shared" si="8"/>
        <v>22.91+6.62i</v>
      </c>
      <c r="G68" t="str">
        <f t="shared" si="9"/>
        <v>122.91+6.62i</v>
      </c>
      <c r="H68" t="str">
        <f t="shared" si="10"/>
        <v>0.188749953178708+0.0436943723859487i</v>
      </c>
      <c r="I68">
        <f t="shared" si="11"/>
        <v>0.19374143336717214</v>
      </c>
      <c r="J68">
        <f t="shared" si="12"/>
        <v>1.4805937980325421</v>
      </c>
    </row>
    <row r="69" spans="1:10">
      <c r="A69">
        <v>50.25</v>
      </c>
      <c r="B69">
        <v>73.400000000000006</v>
      </c>
      <c r="C69">
        <v>6.17</v>
      </c>
      <c r="D69" t="str">
        <f t="shared" si="7"/>
        <v>73.4+6.17i</v>
      </c>
      <c r="E69" t="str">
        <f t="shared" si="13"/>
        <v>50</v>
      </c>
      <c r="F69" t="str">
        <f t="shared" si="8"/>
        <v>23.4+6.17i</v>
      </c>
      <c r="G69" t="str">
        <f t="shared" si="9"/>
        <v>123.4+6.17i</v>
      </c>
      <c r="H69" t="str">
        <f t="shared" si="10"/>
        <v>0.191648108254485+0.0404175945872757i</v>
      </c>
      <c r="I69">
        <f t="shared" si="11"/>
        <v>0.19586367542182032</v>
      </c>
      <c r="J69">
        <f t="shared" si="12"/>
        <v>1.4871404746566157</v>
      </c>
    </row>
    <row r="70" spans="1:10">
      <c r="A70">
        <v>51</v>
      </c>
      <c r="B70">
        <v>73.89</v>
      </c>
      <c r="C70">
        <v>5.74</v>
      </c>
      <c r="D70" t="str">
        <f t="shared" si="7"/>
        <v>73.89+5.74i</v>
      </c>
      <c r="E70" t="str">
        <f t="shared" si="13"/>
        <v>50</v>
      </c>
      <c r="F70" t="str">
        <f t="shared" si="8"/>
        <v>23.89+5.74i</v>
      </c>
      <c r="G70" t="str">
        <f t="shared" si="9"/>
        <v>123.89+5.74i</v>
      </c>
      <c r="H70" t="str">
        <f t="shared" si="10"/>
        <v>0.194561306591243+0.0373171208343391i</v>
      </c>
      <c r="I70">
        <f t="shared" si="11"/>
        <v>0.19810772203489777</v>
      </c>
      <c r="J70">
        <f t="shared" si="12"/>
        <v>1.4941005855240801</v>
      </c>
    </row>
    <row r="71" spans="1:10">
      <c r="A71">
        <v>51.75</v>
      </c>
      <c r="B71">
        <v>74.42</v>
      </c>
      <c r="C71">
        <v>5.21</v>
      </c>
      <c r="D71" t="str">
        <f t="shared" si="7"/>
        <v>74.42+5.21i</v>
      </c>
      <c r="E71" t="str">
        <f t="shared" si="13"/>
        <v>50</v>
      </c>
      <c r="F71" t="str">
        <f t="shared" si="8"/>
        <v>24.42+5.21i</v>
      </c>
      <c r="G71" t="str">
        <f t="shared" si="9"/>
        <v>124.42+5.21i</v>
      </c>
      <c r="H71" t="str">
        <f t="shared" si="10"/>
        <v>0.197677533755403+0.0335966890301748i</v>
      </c>
      <c r="I71">
        <f t="shared" si="11"/>
        <v>0.20051220627535066</v>
      </c>
      <c r="J71">
        <f t="shared" si="12"/>
        <v>1.5016016700923109</v>
      </c>
    </row>
    <row r="72" spans="1:10">
      <c r="A72">
        <v>52.5</v>
      </c>
      <c r="B72">
        <v>74.84</v>
      </c>
      <c r="C72">
        <v>4.63</v>
      </c>
      <c r="D72" t="str">
        <f t="shared" si="7"/>
        <v>74.84+4.63i</v>
      </c>
      <c r="E72" t="str">
        <f t="shared" si="13"/>
        <v>50</v>
      </c>
      <c r="F72" t="str">
        <f t="shared" si="8"/>
        <v>24.84+4.63i</v>
      </c>
      <c r="G72" t="str">
        <f t="shared" si="9"/>
        <v>124.84+4.63i</v>
      </c>
      <c r="H72" t="str">
        <f t="shared" si="10"/>
        <v>0.200074968943154+0.0296671971627138i</v>
      </c>
      <c r="I72">
        <f t="shared" si="11"/>
        <v>0.20226254172509395</v>
      </c>
      <c r="J72">
        <f t="shared" si="12"/>
        <v>1.5070904960699307</v>
      </c>
    </row>
    <row r="73" spans="1:10">
      <c r="A73">
        <v>53.25</v>
      </c>
      <c r="B73">
        <v>75.28</v>
      </c>
      <c r="C73">
        <v>4.0999999999999996</v>
      </c>
      <c r="D73" t="str">
        <f t="shared" si="7"/>
        <v>75.28+4.1i</v>
      </c>
      <c r="E73" t="str">
        <f t="shared" si="13"/>
        <v>50</v>
      </c>
      <c r="F73" t="str">
        <f t="shared" si="8"/>
        <v>25.28+4.1i</v>
      </c>
      <c r="G73" t="str">
        <f t="shared" si="9"/>
        <v>125.28+4.1i</v>
      </c>
      <c r="H73" t="str">
        <f t="shared" si="10"/>
        <v>0.202641994325774+0.0260948900324419i</v>
      </c>
      <c r="I73">
        <f t="shared" si="11"/>
        <v>0.20431524943119703</v>
      </c>
      <c r="J73">
        <f t="shared" si="12"/>
        <v>1.5135582887195973</v>
      </c>
    </row>
    <row r="74" spans="1:10">
      <c r="A74">
        <v>54</v>
      </c>
      <c r="B74">
        <v>75.72</v>
      </c>
      <c r="C74">
        <v>3.53</v>
      </c>
      <c r="D74" t="str">
        <f t="shared" si="7"/>
        <v>75.72+3.53i</v>
      </c>
      <c r="E74" t="str">
        <f t="shared" si="13"/>
        <v>50</v>
      </c>
      <c r="F74" t="str">
        <f t="shared" si="8"/>
        <v>25.72+3.53i</v>
      </c>
      <c r="G74" t="str">
        <f t="shared" si="9"/>
        <v>125.72+3.53i</v>
      </c>
      <c r="H74" t="str">
        <f t="shared" si="10"/>
        <v>0.205208215185868+0.0223163776677847i</v>
      </c>
      <c r="I74">
        <f t="shared" si="11"/>
        <v>0.2064181006888221</v>
      </c>
      <c r="J74">
        <f t="shared" si="12"/>
        <v>1.520218772298086</v>
      </c>
    </row>
    <row r="75" spans="1:10">
      <c r="A75">
        <v>54.75</v>
      </c>
      <c r="B75">
        <v>76.150000000000006</v>
      </c>
      <c r="C75">
        <v>2.95</v>
      </c>
      <c r="D75" t="str">
        <f t="shared" si="7"/>
        <v>76.15+2.95i</v>
      </c>
      <c r="E75" t="str">
        <f t="shared" si="13"/>
        <v>50</v>
      </c>
      <c r="F75" t="str">
        <f t="shared" si="8"/>
        <v>26.15+2.95i</v>
      </c>
      <c r="G75" t="str">
        <f t="shared" si="9"/>
        <v>126.15+2.95i</v>
      </c>
      <c r="H75" t="str">
        <f t="shared" si="10"/>
        <v>0.207726161522748+0.0185272122354966i</v>
      </c>
      <c r="I75">
        <f t="shared" si="11"/>
        <v>0.20855075107559293</v>
      </c>
      <c r="J75">
        <f t="shared" si="12"/>
        <v>1.5270097895955221</v>
      </c>
    </row>
    <row r="76" spans="1:10">
      <c r="A76">
        <v>55.5</v>
      </c>
      <c r="B76">
        <v>76.569999999999993</v>
      </c>
      <c r="C76">
        <v>2.3199999999999998</v>
      </c>
      <c r="D76" t="str">
        <f t="shared" si="7"/>
        <v>76.57+2.32i</v>
      </c>
      <c r="E76" t="str">
        <f t="shared" si="13"/>
        <v>50</v>
      </c>
      <c r="F76" t="str">
        <f t="shared" si="8"/>
        <v>26.57+2.32i</v>
      </c>
      <c r="G76" t="str">
        <f t="shared" si="9"/>
        <v>126.57+2.32i</v>
      </c>
      <c r="H76" t="str">
        <f t="shared" si="10"/>
        <v>0.210188723959823+0.0144770653426026i</v>
      </c>
      <c r="I76">
        <f t="shared" si="11"/>
        <v>0.2106866989175934</v>
      </c>
      <c r="J76">
        <f t="shared" si="12"/>
        <v>1.5338480895448565</v>
      </c>
    </row>
    <row r="77" spans="1:10">
      <c r="A77">
        <v>56.25</v>
      </c>
      <c r="B77">
        <v>76.959999999999994</v>
      </c>
      <c r="C77">
        <v>1.68</v>
      </c>
      <c r="D77" t="str">
        <f t="shared" si="7"/>
        <v>76.96+1.68i</v>
      </c>
      <c r="E77" t="str">
        <f t="shared" si="13"/>
        <v>50</v>
      </c>
      <c r="F77" t="str">
        <f t="shared" si="8"/>
        <v>26.96+1.68i</v>
      </c>
      <c r="G77" t="str">
        <f t="shared" si="9"/>
        <v>126.96+1.68i</v>
      </c>
      <c r="H77" t="str">
        <f t="shared" si="10"/>
        <v>0.212488239427394+0.0104207605368776i</v>
      </c>
      <c r="I77">
        <f t="shared" si="11"/>
        <v>0.21274361129096325</v>
      </c>
      <c r="J77">
        <f t="shared" si="12"/>
        <v>1.5404684276740537</v>
      </c>
    </row>
    <row r="78" spans="1:10">
      <c r="A78">
        <v>57</v>
      </c>
      <c r="B78">
        <v>77.3</v>
      </c>
      <c r="C78">
        <v>1.1100000000000001</v>
      </c>
      <c r="D78" t="str">
        <f t="shared" si="7"/>
        <v>77.3+1.11i</v>
      </c>
      <c r="E78" t="str">
        <f t="shared" si="13"/>
        <v>50</v>
      </c>
      <c r="F78" t="str">
        <f t="shared" si="8"/>
        <v>27.3+1.11i</v>
      </c>
      <c r="G78" t="str">
        <f t="shared" si="9"/>
        <v>127.3+1.11i</v>
      </c>
      <c r="H78" t="str">
        <f t="shared" si="10"/>
        <v>0.214513766652007+0.00684909441489609i</v>
      </c>
      <c r="I78">
        <f t="shared" si="11"/>
        <v>0.21462307932171662</v>
      </c>
      <c r="J78">
        <f t="shared" si="12"/>
        <v>1.5465479661316235</v>
      </c>
    </row>
    <row r="79" spans="1:10">
      <c r="A79">
        <v>57.75</v>
      </c>
      <c r="B79">
        <v>77.62</v>
      </c>
      <c r="C79">
        <v>0.42</v>
      </c>
      <c r="D79" t="str">
        <f t="shared" si="7"/>
        <v>77.62+0.42i</v>
      </c>
      <c r="E79" t="str">
        <f t="shared" si="13"/>
        <v>50</v>
      </c>
      <c r="F79" t="str">
        <f t="shared" si="8"/>
        <v>27.62+0.42i</v>
      </c>
      <c r="G79" t="str">
        <f t="shared" si="9"/>
        <v>127.62+0.42i</v>
      </c>
      <c r="H79" t="str">
        <f t="shared" si="10"/>
        <v>0.216432244708321+0.0025787373234799i</v>
      </c>
      <c r="I79">
        <f t="shared" si="11"/>
        <v>0.2164476066757636</v>
      </c>
      <c r="J79">
        <f t="shared" si="12"/>
        <v>1.5524776862909713</v>
      </c>
    </row>
    <row r="80" spans="1:10">
      <c r="A80">
        <v>58.5</v>
      </c>
      <c r="B80">
        <v>77.900000000000006</v>
      </c>
      <c r="C80">
        <v>-0.24</v>
      </c>
      <c r="D80" t="str">
        <f t="shared" si="7"/>
        <v>77.9-0.24i</v>
      </c>
      <c r="E80" t="str">
        <f t="shared" si="13"/>
        <v>50</v>
      </c>
      <c r="F80" t="str">
        <f t="shared" si="8"/>
        <v>27.9-0.24i</v>
      </c>
      <c r="G80" t="str">
        <f t="shared" si="9"/>
        <v>127.9-0.24i</v>
      </c>
      <c r="H80" t="str">
        <f t="shared" si="10"/>
        <v>0.218141924247232-0.00146713008741723i</v>
      </c>
      <c r="I80">
        <f t="shared" si="11"/>
        <v>0.21814685783888454</v>
      </c>
      <c r="J80">
        <f t="shared" si="12"/>
        <v>1.5580251483952758</v>
      </c>
    </row>
    <row r="81" spans="1:10">
      <c r="A81">
        <v>59.25</v>
      </c>
      <c r="B81">
        <v>78.25</v>
      </c>
      <c r="C81">
        <v>-0.93</v>
      </c>
      <c r="D81" t="str">
        <f t="shared" si="7"/>
        <v>78.25-0.93i</v>
      </c>
      <c r="E81" t="str">
        <f t="shared" si="13"/>
        <v>50</v>
      </c>
      <c r="F81" t="str">
        <f t="shared" si="8"/>
        <v>28.25-0.93i</v>
      </c>
      <c r="G81" t="str">
        <f t="shared" si="9"/>
        <v>128.25-0.93i</v>
      </c>
      <c r="H81" t="str">
        <f t="shared" si="10"/>
        <v>0.22031390326399-0.00565386409329036i</v>
      </c>
      <c r="I81">
        <f t="shared" si="11"/>
        <v>0.22038643821841705</v>
      </c>
      <c r="J81">
        <f t="shared" si="12"/>
        <v>1.5653735363833003</v>
      </c>
    </row>
    <row r="82" spans="1:10">
      <c r="A82">
        <v>60</v>
      </c>
      <c r="B82">
        <v>78.430000000000007</v>
      </c>
      <c r="C82">
        <v>-1.72</v>
      </c>
      <c r="D82" t="str">
        <f t="shared" si="7"/>
        <v>78.43-1.72i</v>
      </c>
      <c r="E82" t="str">
        <f t="shared" si="13"/>
        <v>50</v>
      </c>
      <c r="F82" t="str">
        <f t="shared" si="8"/>
        <v>28.43-1.72i</v>
      </c>
      <c r="G82" t="str">
        <f t="shared" si="9"/>
        <v>128.43-1.72i</v>
      </c>
      <c r="H82" t="str">
        <f t="shared" si="10"/>
        <v>0.221505354782947-0.0104259969615614i</v>
      </c>
      <c r="I82">
        <f t="shared" si="11"/>
        <v>0.2217505887481738</v>
      </c>
      <c r="J82">
        <f t="shared" si="12"/>
        <v>1.5698702383635204</v>
      </c>
    </row>
    <row r="83" spans="1:10">
      <c r="A83">
        <v>60.75</v>
      </c>
      <c r="B83">
        <v>78.7</v>
      </c>
      <c r="C83">
        <v>-2.35</v>
      </c>
      <c r="D83" t="str">
        <f t="shared" si="7"/>
        <v>78.7-2.35i</v>
      </c>
      <c r="E83" t="str">
        <f t="shared" si="13"/>
        <v>50</v>
      </c>
      <c r="F83" t="str">
        <f t="shared" si="8"/>
        <v>28.7-2.35i</v>
      </c>
      <c r="G83" t="str">
        <f t="shared" si="9"/>
        <v>128.7-2.35i</v>
      </c>
      <c r="H83" t="str">
        <f t="shared" si="10"/>
        <v>0.223258196489423-0.0141829311441325i</v>
      </c>
      <c r="I83">
        <f t="shared" si="11"/>
        <v>0.22370824266340528</v>
      </c>
      <c r="J83">
        <f t="shared" si="12"/>
        <v>1.5763509416380597</v>
      </c>
    </row>
    <row r="84" spans="1:10">
      <c r="A84">
        <v>61.5</v>
      </c>
      <c r="B84">
        <v>79.02</v>
      </c>
      <c r="C84">
        <v>-3.05</v>
      </c>
      <c r="D84" t="str">
        <f t="shared" si="7"/>
        <v>79.02-3.05i</v>
      </c>
      <c r="E84" t="str">
        <f t="shared" si="13"/>
        <v>50</v>
      </c>
      <c r="F84" t="str">
        <f t="shared" si="8"/>
        <v>29.02-3.05i</v>
      </c>
      <c r="G84" t="str">
        <f t="shared" si="9"/>
        <v>129.02-3.05i</v>
      </c>
      <c r="H84" t="str">
        <f t="shared" si="10"/>
        <v>0.225359266358187-0.0183123100109094i</v>
      </c>
      <c r="I84">
        <f t="shared" si="11"/>
        <v>0.22610205578772591</v>
      </c>
      <c r="J84">
        <f t="shared" si="12"/>
        <v>1.5843200837492029</v>
      </c>
    </row>
    <row r="85" spans="1:10">
      <c r="A85">
        <v>62.25</v>
      </c>
      <c r="B85">
        <v>79.06</v>
      </c>
      <c r="C85">
        <v>-3.79</v>
      </c>
      <c r="D85" t="str">
        <f t="shared" si="7"/>
        <v>79.06-3.79i</v>
      </c>
      <c r="E85" t="str">
        <f t="shared" si="13"/>
        <v>50</v>
      </c>
      <c r="F85" t="str">
        <f t="shared" si="8"/>
        <v>29.06-3.79i</v>
      </c>
      <c r="G85" t="str">
        <f t="shared" si="9"/>
        <v>129.06-3.79i</v>
      </c>
      <c r="H85" t="str">
        <f t="shared" si="10"/>
        <v>0.225834208778717-0.0227342968288289i</v>
      </c>
      <c r="I85">
        <f t="shared" si="11"/>
        <v>0.22697563328914941</v>
      </c>
      <c r="J85">
        <f t="shared" si="12"/>
        <v>1.5872405659213833</v>
      </c>
    </row>
    <row r="86" spans="1:10">
      <c r="A86">
        <v>63</v>
      </c>
      <c r="B86">
        <v>79.2</v>
      </c>
      <c r="C86">
        <v>-4.6500000000000004</v>
      </c>
      <c r="D86" t="str">
        <f t="shared" si="7"/>
        <v>79.2-4.65i</v>
      </c>
      <c r="E86" t="str">
        <f t="shared" si="13"/>
        <v>50</v>
      </c>
      <c r="F86" t="str">
        <f t="shared" si="8"/>
        <v>29.2-4.65i</v>
      </c>
      <c r="G86" t="str">
        <f t="shared" si="9"/>
        <v>129.2-4.65i</v>
      </c>
      <c r="H86" t="str">
        <f t="shared" si="10"/>
        <v>0.227007473407816-0.0278205514601676i</v>
      </c>
      <c r="I86">
        <f t="shared" si="11"/>
        <v>0.22870587239191764</v>
      </c>
      <c r="J86">
        <f t="shared" si="12"/>
        <v>1.5930445058649012</v>
      </c>
    </row>
    <row r="87" spans="1:10">
      <c r="A87">
        <v>63.75</v>
      </c>
      <c r="B87">
        <v>79.42</v>
      </c>
      <c r="C87">
        <v>-5.36</v>
      </c>
      <c r="D87" t="str">
        <f t="shared" si="7"/>
        <v>79.42-5.36i</v>
      </c>
      <c r="E87" t="str">
        <f t="shared" si="13"/>
        <v>50</v>
      </c>
      <c r="F87" t="str">
        <f t="shared" si="8"/>
        <v>29.42-5.36i</v>
      </c>
      <c r="G87" t="str">
        <f t="shared" si="9"/>
        <v>129.42-5.36i</v>
      </c>
      <c r="H87" t="str">
        <f t="shared" si="10"/>
        <v>0.228644962477052-0.0319460902574795i</v>
      </c>
      <c r="I87">
        <f t="shared" si="11"/>
        <v>0.23086591681942037</v>
      </c>
      <c r="J87">
        <f t="shared" si="12"/>
        <v>1.6003268399307615</v>
      </c>
    </row>
    <row r="88" spans="1:10">
      <c r="A88">
        <v>64.5</v>
      </c>
      <c r="B88">
        <v>79.489999999999995</v>
      </c>
      <c r="C88">
        <v>-6.12</v>
      </c>
      <c r="D88" t="str">
        <f t="shared" si="7"/>
        <v>79.49-6.12i</v>
      </c>
      <c r="E88" t="str">
        <f t="shared" si="13"/>
        <v>50</v>
      </c>
      <c r="F88" t="str">
        <f t="shared" si="8"/>
        <v>29.49-6.12i</v>
      </c>
      <c r="G88" t="str">
        <f t="shared" si="9"/>
        <v>129.49-6.12i</v>
      </c>
      <c r="H88" t="str">
        <f t="shared" si="10"/>
        <v>0.22946076921999-0.0364174846889618i</v>
      </c>
      <c r="I88">
        <f t="shared" si="11"/>
        <v>0.23233268776067709</v>
      </c>
      <c r="J88">
        <f t="shared" si="12"/>
        <v>1.6052952471897006</v>
      </c>
    </row>
    <row r="89" spans="1:10">
      <c r="A89">
        <v>65.25</v>
      </c>
      <c r="B89">
        <v>79.52</v>
      </c>
      <c r="C89">
        <v>-6.92</v>
      </c>
      <c r="D89" t="str">
        <f t="shared" si="7"/>
        <v>79.52-6.92i</v>
      </c>
      <c r="E89" t="str">
        <f t="shared" si="13"/>
        <v>50</v>
      </c>
      <c r="F89" t="str">
        <f t="shared" si="8"/>
        <v>29.52-6.92i</v>
      </c>
      <c r="G89" t="str">
        <f t="shared" si="9"/>
        <v>129.52-6.92i</v>
      </c>
      <c r="H89" t="str">
        <f t="shared" si="10"/>
        <v>0.230116144516758-0.0411333869668316i</v>
      </c>
      <c r="I89">
        <f t="shared" si="11"/>
        <v>0.23376354611149394</v>
      </c>
      <c r="J89">
        <f t="shared" si="12"/>
        <v>1.6101603360821268</v>
      </c>
    </row>
    <row r="90" spans="1:10">
      <c r="A90">
        <v>66</v>
      </c>
      <c r="B90">
        <v>79.59</v>
      </c>
      <c r="C90">
        <v>-7.68</v>
      </c>
      <c r="D90" t="str">
        <f t="shared" si="7"/>
        <v>79.59-7.68i</v>
      </c>
      <c r="E90" t="str">
        <f t="shared" si="13"/>
        <v>50</v>
      </c>
      <c r="F90" t="str">
        <f t="shared" si="8"/>
        <v>29.59-7.68i</v>
      </c>
      <c r="G90" t="str">
        <f t="shared" si="9"/>
        <v>129.59-7.68i</v>
      </c>
      <c r="H90" t="str">
        <f t="shared" si="10"/>
        <v>0.23103627548839-0.0455717370495344i</v>
      </c>
      <c r="I90">
        <f t="shared" si="11"/>
        <v>0.2354878846337092</v>
      </c>
      <c r="J90">
        <f t="shared" si="12"/>
        <v>1.6160474893740118</v>
      </c>
    </row>
    <row r="91" spans="1:10">
      <c r="A91">
        <v>66.75</v>
      </c>
      <c r="B91">
        <v>79.63</v>
      </c>
      <c r="C91">
        <v>-8.4600000000000009</v>
      </c>
      <c r="D91" t="str">
        <f t="shared" si="7"/>
        <v>79.63-8.46i</v>
      </c>
      <c r="E91" t="str">
        <f t="shared" si="13"/>
        <v>50</v>
      </c>
      <c r="F91" t="str">
        <f t="shared" si="8"/>
        <v>29.63-8.46i</v>
      </c>
      <c r="G91" t="str">
        <f t="shared" si="9"/>
        <v>129.63-8.46i</v>
      </c>
      <c r="H91" t="str">
        <f t="shared" si="10"/>
        <v>0.231845369281761-0.0501318226944095i</v>
      </c>
      <c r="I91">
        <f t="shared" si="11"/>
        <v>0.23720344623141509</v>
      </c>
      <c r="J91">
        <f t="shared" si="12"/>
        <v>1.6219310904316884</v>
      </c>
    </row>
    <row r="92" spans="1:10">
      <c r="A92">
        <v>67.5</v>
      </c>
      <c r="B92">
        <v>79.5</v>
      </c>
      <c r="C92">
        <v>-9.25</v>
      </c>
      <c r="D92" t="str">
        <f t="shared" si="7"/>
        <v>79.5-9.25i</v>
      </c>
      <c r="E92" t="str">
        <f t="shared" si="13"/>
        <v>50</v>
      </c>
      <c r="F92" t="str">
        <f t="shared" si="8"/>
        <v>29.5-9.25i</v>
      </c>
      <c r="G92" t="str">
        <f t="shared" si="9"/>
        <v>129.5-9.25i</v>
      </c>
      <c r="H92" t="str">
        <f t="shared" si="10"/>
        <v>0.231719028673343-0.0548772122376183i</v>
      </c>
      <c r="I92">
        <f t="shared" si="11"/>
        <v>0.2381285717260534</v>
      </c>
      <c r="J92">
        <f t="shared" si="12"/>
        <v>1.6251148497996417</v>
      </c>
    </row>
    <row r="93" spans="1:10">
      <c r="A93">
        <v>68.25</v>
      </c>
      <c r="B93">
        <v>79.41</v>
      </c>
      <c r="C93">
        <v>-10.02</v>
      </c>
      <c r="D93" t="str">
        <f t="shared" si="7"/>
        <v>79.41-10.02i</v>
      </c>
      <c r="E93" t="str">
        <f t="shared" si="13"/>
        <v>50</v>
      </c>
      <c r="F93" t="str">
        <f t="shared" si="8"/>
        <v>29.41-10.02i</v>
      </c>
      <c r="G93" t="str">
        <f t="shared" si="9"/>
        <v>129.41-10.02i</v>
      </c>
      <c r="H93" t="str">
        <f t="shared" si="10"/>
        <v>0.231867257924889-0.0594752343373202i</v>
      </c>
      <c r="I93">
        <f t="shared" si="11"/>
        <v>0.2393736175878331</v>
      </c>
      <c r="J93">
        <f t="shared" si="12"/>
        <v>1.6294118193184675</v>
      </c>
    </row>
    <row r="94" spans="1:10">
      <c r="A94">
        <v>69</v>
      </c>
      <c r="B94">
        <v>79.39</v>
      </c>
      <c r="C94">
        <v>-10.83</v>
      </c>
      <c r="D94" t="str">
        <f t="shared" si="7"/>
        <v>79.39-10.83i</v>
      </c>
      <c r="E94" t="str">
        <f t="shared" si="13"/>
        <v>50</v>
      </c>
      <c r="F94" t="str">
        <f t="shared" si="8"/>
        <v>29.39-10.83i</v>
      </c>
      <c r="G94" t="str">
        <f t="shared" si="9"/>
        <v>129.39-10.83i</v>
      </c>
      <c r="H94" t="str">
        <f t="shared" si="10"/>
        <v>0.232519533561211-0.0642384531380484i</v>
      </c>
      <c r="I94">
        <f t="shared" si="11"/>
        <v>0.24122999885812785</v>
      </c>
      <c r="J94">
        <f t="shared" si="12"/>
        <v>1.6358448502052036</v>
      </c>
    </row>
    <row r="95" spans="1:10">
      <c r="A95">
        <v>69.75</v>
      </c>
      <c r="B95">
        <v>79.260000000000005</v>
      </c>
      <c r="C95">
        <v>-11.55</v>
      </c>
      <c r="D95" t="str">
        <f t="shared" si="7"/>
        <v>79.26-11.55i</v>
      </c>
      <c r="E95" t="str">
        <f t="shared" si="13"/>
        <v>50</v>
      </c>
      <c r="F95" t="str">
        <f t="shared" si="8"/>
        <v>29.26-11.55i</v>
      </c>
      <c r="G95" t="str">
        <f t="shared" si="9"/>
        <v>129.26-11.55i</v>
      </c>
      <c r="H95" t="str">
        <f t="shared" si="10"/>
        <v>0.232493450825527-0.0685803856023918i</v>
      </c>
      <c r="I95">
        <f t="shared" si="11"/>
        <v>0.24239734727536622</v>
      </c>
      <c r="J95">
        <f t="shared" si="12"/>
        <v>1.6399062791124372</v>
      </c>
    </row>
    <row r="96" spans="1:10">
      <c r="A96">
        <v>70.5</v>
      </c>
      <c r="B96">
        <v>79.03</v>
      </c>
      <c r="C96">
        <v>-12.31</v>
      </c>
      <c r="D96" t="str">
        <f t="shared" si="7"/>
        <v>79.03-12.31i</v>
      </c>
      <c r="E96" t="str">
        <f t="shared" si="13"/>
        <v>50</v>
      </c>
      <c r="F96" t="str">
        <f t="shared" si="8"/>
        <v>29.03-12.31i</v>
      </c>
      <c r="G96" t="str">
        <f t="shared" si="9"/>
        <v>129.03-12.31i</v>
      </c>
      <c r="H96" t="str">
        <f t="shared" si="10"/>
        <v>0.231976948951496-0.0732726013981793i</v>
      </c>
      <c r="I96">
        <f t="shared" si="11"/>
        <v>0.24327387644484447</v>
      </c>
      <c r="J96">
        <f t="shared" si="12"/>
        <v>1.6429641289557331</v>
      </c>
    </row>
    <row r="97" spans="1:10">
      <c r="A97">
        <v>71.25</v>
      </c>
      <c r="B97">
        <v>78.95</v>
      </c>
      <c r="C97">
        <v>-13.08</v>
      </c>
      <c r="D97" t="str">
        <f t="shared" si="7"/>
        <v>78.95-13.08i</v>
      </c>
      <c r="E97" t="str">
        <f t="shared" si="13"/>
        <v>50</v>
      </c>
      <c r="F97" t="str">
        <f t="shared" si="8"/>
        <v>28.95-13.08i</v>
      </c>
      <c r="G97" t="str">
        <f t="shared" si="9"/>
        <v>128.95-13.08i</v>
      </c>
      <c r="H97" t="str">
        <f t="shared" si="10"/>
        <v>0.232403416810201-0.0778609019629513i</v>
      </c>
      <c r="I97">
        <f t="shared" si="11"/>
        <v>0.24509930273164862</v>
      </c>
      <c r="J97">
        <f t="shared" si="12"/>
        <v>1.6493550837045283</v>
      </c>
    </row>
    <row r="98" spans="1:10">
      <c r="A98">
        <v>72</v>
      </c>
      <c r="B98">
        <v>78.72</v>
      </c>
      <c r="C98">
        <v>-13.79</v>
      </c>
      <c r="D98" t="str">
        <f t="shared" si="7"/>
        <v>78.72-13.79i</v>
      </c>
      <c r="E98" t="str">
        <f t="shared" si="13"/>
        <v>50</v>
      </c>
      <c r="F98" t="str">
        <f t="shared" si="8"/>
        <v>28.72-13.79i</v>
      </c>
      <c r="G98" t="str">
        <f t="shared" si="9"/>
        <v>128.72-13.79i</v>
      </c>
      <c r="H98" t="str">
        <f t="shared" si="10"/>
        <v>0.231935194233666-0.0822841335574716i</v>
      </c>
      <c r="I98">
        <f t="shared" si="11"/>
        <v>0.24609878699317514</v>
      </c>
      <c r="J98">
        <f t="shared" si="12"/>
        <v>1.6528674652522339</v>
      </c>
    </row>
    <row r="99" spans="1:10">
      <c r="A99">
        <v>72.75</v>
      </c>
      <c r="B99">
        <v>78.430000000000007</v>
      </c>
      <c r="C99">
        <v>-14.57</v>
      </c>
      <c r="D99" t="str">
        <f t="shared" si="7"/>
        <v>78.43-14.57i</v>
      </c>
      <c r="E99" t="str">
        <f t="shared" si="13"/>
        <v>50</v>
      </c>
      <c r="F99" t="str">
        <f t="shared" si="8"/>
        <v>28.43-14.57i</v>
      </c>
      <c r="G99" t="str">
        <f t="shared" si="9"/>
        <v>128.43-14.57i</v>
      </c>
      <c r="H99" t="str">
        <f t="shared" si="10"/>
        <v>0.231259586584419-0.0872113043951181i</v>
      </c>
      <c r="I99">
        <f t="shared" si="11"/>
        <v>0.24715745588894203</v>
      </c>
      <c r="J99">
        <f t="shared" si="12"/>
        <v>1.6565980039844341</v>
      </c>
    </row>
    <row r="100" spans="1:10">
      <c r="A100">
        <v>73.5</v>
      </c>
      <c r="B100">
        <v>78.22</v>
      </c>
      <c r="C100">
        <v>-15.31</v>
      </c>
      <c r="D100" t="str">
        <f t="shared" si="7"/>
        <v>78.22-15.31i</v>
      </c>
      <c r="E100" t="str">
        <f t="shared" si="13"/>
        <v>50</v>
      </c>
      <c r="F100" t="str">
        <f t="shared" si="8"/>
        <v>28.22-15.31i</v>
      </c>
      <c r="G100" t="str">
        <f t="shared" si="9"/>
        <v>128.22-15.31i</v>
      </c>
      <c r="H100" t="str">
        <f t="shared" si="10"/>
        <v>0.231053607983489-0.0918153896566276i</v>
      </c>
      <c r="I100">
        <f t="shared" si="11"/>
        <v>0.24862790579495733</v>
      </c>
      <c r="J100">
        <f t="shared" si="12"/>
        <v>1.6617970183148938</v>
      </c>
    </row>
    <row r="101" spans="1:10">
      <c r="A101">
        <v>74.25</v>
      </c>
      <c r="B101">
        <v>77.88</v>
      </c>
      <c r="C101">
        <v>-16.02</v>
      </c>
      <c r="D101" t="str">
        <f t="shared" si="7"/>
        <v>77.88-16.02i</v>
      </c>
      <c r="E101" t="str">
        <f t="shared" si="13"/>
        <v>50</v>
      </c>
      <c r="F101" t="str">
        <f t="shared" si="8"/>
        <v>27.88-16.02i</v>
      </c>
      <c r="G101" t="str">
        <f t="shared" si="9"/>
        <v>127.88-16.02i</v>
      </c>
      <c r="H101" t="str">
        <f t="shared" si="10"/>
        <v>0.230099325856475-0.0964483015309609i</v>
      </c>
      <c r="I101">
        <f t="shared" si="11"/>
        <v>0.24949544009422581</v>
      </c>
      <c r="J101">
        <f t="shared" si="12"/>
        <v>1.6648738819802771</v>
      </c>
    </row>
    <row r="102" spans="1:10">
      <c r="A102">
        <v>75</v>
      </c>
      <c r="B102">
        <v>77.7</v>
      </c>
      <c r="C102">
        <v>-16.600000000000001</v>
      </c>
      <c r="D102" t="str">
        <f t="shared" si="7"/>
        <v>77.7-16.6i</v>
      </c>
      <c r="E102" t="str">
        <f t="shared" si="13"/>
        <v>50</v>
      </c>
      <c r="F102" t="str">
        <f t="shared" si="8"/>
        <v>27.7-16.6i</v>
      </c>
      <c r="G102" t="str">
        <f t="shared" si="9"/>
        <v>127.7-16.6i</v>
      </c>
      <c r="H102" t="str">
        <f t="shared" si="10"/>
        <v>0.229927304413897-0.100103420099681i</v>
      </c>
      <c r="I102">
        <f t="shared" si="11"/>
        <v>0.25077332400136598</v>
      </c>
      <c r="J102">
        <f t="shared" si="12"/>
        <v>1.6694191011474961</v>
      </c>
    </row>
    <row r="103" spans="1:10">
      <c r="A103">
        <v>75.75</v>
      </c>
      <c r="B103">
        <v>77.17</v>
      </c>
      <c r="C103">
        <v>-17.41</v>
      </c>
      <c r="D103" t="str">
        <f t="shared" si="7"/>
        <v>77.17-17.41i</v>
      </c>
      <c r="E103" t="str">
        <f t="shared" si="13"/>
        <v>50</v>
      </c>
      <c r="F103" t="str">
        <f t="shared" si="8"/>
        <v>27.17-17.41i</v>
      </c>
      <c r="G103" t="str">
        <f t="shared" si="9"/>
        <v>127.17-17.41i</v>
      </c>
      <c r="H103" t="str">
        <f t="shared" si="10"/>
        <v>0.228118038639257-0.105673232266183i</v>
      </c>
      <c r="I103">
        <f t="shared" si="11"/>
        <v>0.25140539288210229</v>
      </c>
      <c r="J103">
        <f t="shared" si="12"/>
        <v>1.6716730002905509</v>
      </c>
    </row>
    <row r="104" spans="1:10">
      <c r="A104">
        <v>76.5</v>
      </c>
      <c r="B104">
        <v>76.81</v>
      </c>
      <c r="C104">
        <v>-18.100000000000001</v>
      </c>
      <c r="D104" t="str">
        <f t="shared" si="7"/>
        <v>76.81-18.1i</v>
      </c>
      <c r="E104" t="str">
        <f t="shared" si="13"/>
        <v>50</v>
      </c>
      <c r="F104" t="str">
        <f t="shared" si="8"/>
        <v>26.81-18.1i</v>
      </c>
      <c r="G104" t="str">
        <f t="shared" si="9"/>
        <v>126.81-18.1i</v>
      </c>
      <c r="H104" t="str">
        <f t="shared" si="10"/>
        <v>0.227163480752077-0.110309447191763i</v>
      </c>
      <c r="I104">
        <f t="shared" si="11"/>
        <v>0.25253004004900409</v>
      </c>
      <c r="J104">
        <f t="shared" si="12"/>
        <v>1.6756928133019817</v>
      </c>
    </row>
    <row r="105" spans="1:10">
      <c r="A105">
        <v>77.25</v>
      </c>
      <c r="B105">
        <v>76.47</v>
      </c>
      <c r="C105">
        <v>-18.72</v>
      </c>
      <c r="D105" t="str">
        <f t="shared" si="7"/>
        <v>76.47-18.72i</v>
      </c>
      <c r="E105" t="str">
        <f t="shared" si="13"/>
        <v>50</v>
      </c>
      <c r="F105" t="str">
        <f t="shared" si="8"/>
        <v>26.47-18.72i</v>
      </c>
      <c r="G105" t="str">
        <f t="shared" si="9"/>
        <v>126.47-18.72i</v>
      </c>
      <c r="H105" t="str">
        <f t="shared" si="10"/>
        <v>0.226251259299477-0.114529741645559i</v>
      </c>
      <c r="I105">
        <f t="shared" si="11"/>
        <v>0.25358764570853543</v>
      </c>
      <c r="J105">
        <f t="shared" si="12"/>
        <v>1.6794840526166124</v>
      </c>
    </row>
    <row r="106" spans="1:10">
      <c r="A106">
        <v>78</v>
      </c>
      <c r="B106">
        <v>75.92</v>
      </c>
      <c r="C106">
        <v>-19.41</v>
      </c>
      <c r="D106" t="str">
        <f t="shared" si="7"/>
        <v>75.92-19.41i</v>
      </c>
      <c r="E106" t="str">
        <f t="shared" si="13"/>
        <v>50</v>
      </c>
      <c r="F106" t="str">
        <f t="shared" si="8"/>
        <v>25.92-19.41i</v>
      </c>
      <c r="G106" t="str">
        <f t="shared" si="9"/>
        <v>125.92-19.41i</v>
      </c>
      <c r="H106" t="str">
        <f t="shared" si="10"/>
        <v>0.224276809230958-0.119574230724485i</v>
      </c>
      <c r="I106">
        <f t="shared" si="11"/>
        <v>0.25416153094473581</v>
      </c>
      <c r="J106">
        <f t="shared" si="12"/>
        <v>1.6815457809964567</v>
      </c>
    </row>
    <row r="107" spans="1:10">
      <c r="A107">
        <v>78.75</v>
      </c>
      <c r="B107">
        <v>75.569999999999993</v>
      </c>
      <c r="C107">
        <v>-19.98</v>
      </c>
      <c r="D107" t="str">
        <f t="shared" si="7"/>
        <v>75.57-19.98i</v>
      </c>
      <c r="E107" t="str">
        <f t="shared" si="13"/>
        <v>50</v>
      </c>
      <c r="F107" t="str">
        <f t="shared" si="8"/>
        <v>25.57-19.98i</v>
      </c>
      <c r="G107" t="str">
        <f t="shared" si="9"/>
        <v>125.57-19.98i</v>
      </c>
      <c r="H107" t="str">
        <f t="shared" si="10"/>
        <v>0.223295580541957-0.123584887319994i</v>
      </c>
      <c r="I107">
        <f t="shared" si="11"/>
        <v>0.25521391157902268</v>
      </c>
      <c r="J107">
        <f t="shared" si="12"/>
        <v>1.6853347975929631</v>
      </c>
    </row>
    <row r="108" spans="1:10">
      <c r="A108">
        <v>79.5</v>
      </c>
      <c r="B108">
        <v>75.010000000000005</v>
      </c>
      <c r="C108">
        <v>-20.64</v>
      </c>
      <c r="D108" t="str">
        <f t="shared" si="7"/>
        <v>75.01-20.64i</v>
      </c>
      <c r="E108" t="str">
        <f t="shared" si="13"/>
        <v>50</v>
      </c>
      <c r="F108" t="str">
        <f t="shared" si="8"/>
        <v>25.01-20.64i</v>
      </c>
      <c r="G108" t="str">
        <f t="shared" si="9"/>
        <v>125.01-20.64i</v>
      </c>
      <c r="H108" t="str">
        <f t="shared" si="10"/>
        <v>0.221291777710141-0.128570016063216i</v>
      </c>
      <c r="I108">
        <f t="shared" si="11"/>
        <v>0.25593026376849237</v>
      </c>
      <c r="J108">
        <f t="shared" si="12"/>
        <v>1.6879201002441067</v>
      </c>
    </row>
    <row r="109" spans="1:10">
      <c r="A109">
        <v>80.25</v>
      </c>
      <c r="B109">
        <v>74.62</v>
      </c>
      <c r="C109">
        <v>-21.12</v>
      </c>
      <c r="D109" t="str">
        <f t="shared" si="7"/>
        <v>74.62-21.12i</v>
      </c>
      <c r="E109" t="str">
        <f t="shared" si="13"/>
        <v>50</v>
      </c>
      <c r="F109" t="str">
        <f t="shared" si="8"/>
        <v>24.62-21.12i</v>
      </c>
      <c r="G109" t="str">
        <f t="shared" si="9"/>
        <v>124.62-21.12i</v>
      </c>
      <c r="H109" t="str">
        <f t="shared" si="10"/>
        <v>0.219964638897708-0.132196652435246i</v>
      </c>
      <c r="I109">
        <f t="shared" si="11"/>
        <v>0.25663280632156971</v>
      </c>
      <c r="J109">
        <f t="shared" si="12"/>
        <v>1.690460403698109</v>
      </c>
    </row>
    <row r="110" spans="1:10">
      <c r="A110">
        <v>81</v>
      </c>
      <c r="B110">
        <v>74.069999999999993</v>
      </c>
      <c r="C110">
        <v>-21.68</v>
      </c>
      <c r="D110" t="str">
        <f t="shared" si="7"/>
        <v>74.07-21.68i</v>
      </c>
      <c r="E110" t="str">
        <f t="shared" si="13"/>
        <v>50</v>
      </c>
      <c r="F110" t="str">
        <f t="shared" si="8"/>
        <v>24.07-21.68i</v>
      </c>
      <c r="G110" t="str">
        <f t="shared" si="9"/>
        <v>124.07-21.68i</v>
      </c>
      <c r="H110" t="str">
        <f t="shared" si="10"/>
        <v>0.217884568701163-0.136666902156515i</v>
      </c>
      <c r="I110">
        <f t="shared" si="11"/>
        <v>0.25719939234599731</v>
      </c>
      <c r="J110">
        <f t="shared" si="12"/>
        <v>1.6925126061980851</v>
      </c>
    </row>
    <row r="111" spans="1:10">
      <c r="A111">
        <v>81.75</v>
      </c>
      <c r="B111">
        <v>73.45</v>
      </c>
      <c r="C111">
        <v>-22.23</v>
      </c>
      <c r="D111" t="str">
        <f t="shared" si="7"/>
        <v>73.45-22.23i</v>
      </c>
      <c r="E111" t="str">
        <f t="shared" si="13"/>
        <v>50</v>
      </c>
      <c r="F111" t="str">
        <f t="shared" si="8"/>
        <v>23.45-22.23i</v>
      </c>
      <c r="G111" t="str">
        <f t="shared" si="9"/>
        <v>123.45-22.23i</v>
      </c>
      <c r="H111" t="str">
        <f t="shared" si="10"/>
        <v>0.215397175483219-0.141285709104966i</v>
      </c>
      <c r="I111">
        <f t="shared" si="11"/>
        <v>0.25759967935430683</v>
      </c>
      <c r="J111">
        <f t="shared" si="12"/>
        <v>1.6939643537068056</v>
      </c>
    </row>
    <row r="112" spans="1:10">
      <c r="A112">
        <v>82.5</v>
      </c>
      <c r="B112">
        <v>72.930000000000007</v>
      </c>
      <c r="C112">
        <v>-22.65</v>
      </c>
      <c r="D112" t="str">
        <f t="shared" si="7"/>
        <v>72.93-22.65i</v>
      </c>
      <c r="E112" t="str">
        <f t="shared" si="13"/>
        <v>50</v>
      </c>
      <c r="F112" t="str">
        <f t="shared" si="8"/>
        <v>22.93-22.65i</v>
      </c>
      <c r="G112" t="str">
        <f t="shared" si="9"/>
        <v>122.93-22.65i</v>
      </c>
      <c r="H112" t="str">
        <f t="shared" si="10"/>
        <v>0.213238302060606-0.14496178685697i</v>
      </c>
      <c r="I112">
        <f t="shared" si="11"/>
        <v>0.25784587085011823</v>
      </c>
      <c r="J112">
        <f t="shared" si="12"/>
        <v>1.6948580105468767</v>
      </c>
    </row>
    <row r="113" spans="1:10">
      <c r="A113">
        <v>83.25</v>
      </c>
      <c r="B113">
        <v>72.39</v>
      </c>
      <c r="C113">
        <v>-23.19</v>
      </c>
      <c r="D113" t="str">
        <f t="shared" si="7"/>
        <v>72.39-23.19i</v>
      </c>
      <c r="E113" t="str">
        <f t="shared" si="13"/>
        <v>50</v>
      </c>
      <c r="F113" t="str">
        <f t="shared" si="8"/>
        <v>22.39-23.19i</v>
      </c>
      <c r="G113" t="str">
        <f t="shared" si="9"/>
        <v>122.39-23.19i</v>
      </c>
      <c r="H113" t="str">
        <f t="shared" si="10"/>
        <v>0.211256658320728-0.149448141952303i</v>
      </c>
      <c r="I113">
        <f t="shared" si="11"/>
        <v>0.25877427000734932</v>
      </c>
      <c r="J113">
        <f t="shared" si="12"/>
        <v>1.6982333708515893</v>
      </c>
    </row>
    <row r="114" spans="1:10">
      <c r="A114">
        <v>84</v>
      </c>
      <c r="B114">
        <v>71.73</v>
      </c>
      <c r="C114">
        <v>-23.6</v>
      </c>
      <c r="D114" t="str">
        <f t="shared" si="7"/>
        <v>71.73-23.6i</v>
      </c>
      <c r="E114" t="str">
        <f t="shared" si="13"/>
        <v>50</v>
      </c>
      <c r="F114" t="str">
        <f t="shared" si="8"/>
        <v>21.73-23.6i</v>
      </c>
      <c r="G114" t="str">
        <f t="shared" si="9"/>
        <v>121.73-23.6i</v>
      </c>
      <c r="H114" t="str">
        <f t="shared" si="10"/>
        <v>0.208268036150717-0.153494408501134i</v>
      </c>
      <c r="I114">
        <f t="shared" si="11"/>
        <v>0.25872013513290643</v>
      </c>
      <c r="J114">
        <f t="shared" si="12"/>
        <v>1.6980363217589709</v>
      </c>
    </row>
    <row r="115" spans="1:10">
      <c r="A115">
        <v>84.75</v>
      </c>
      <c r="B115">
        <v>71.22</v>
      </c>
      <c r="C115">
        <v>-23.94</v>
      </c>
      <c r="D115" t="str">
        <f t="shared" si="7"/>
        <v>71.22-23.94i</v>
      </c>
      <c r="E115" t="str">
        <f t="shared" si="13"/>
        <v>50</v>
      </c>
      <c r="F115" t="str">
        <f t="shared" si="8"/>
        <v>21.22-23.94i</v>
      </c>
      <c r="G115" t="str">
        <f t="shared" si="9"/>
        <v>121.22-23.94i</v>
      </c>
      <c r="H115" t="str">
        <f t="shared" si="10"/>
        <v>0.206021295554217-0.156804571724402i</v>
      </c>
      <c r="I115">
        <f t="shared" si="11"/>
        <v>0.25890625317962324</v>
      </c>
      <c r="J115">
        <f t="shared" si="12"/>
        <v>1.6987139057385026</v>
      </c>
    </row>
    <row r="116" spans="1:10">
      <c r="A116">
        <v>85.5</v>
      </c>
      <c r="B116">
        <v>70.58</v>
      </c>
      <c r="C116">
        <v>-24.34</v>
      </c>
      <c r="D116" t="str">
        <f t="shared" si="7"/>
        <v>70.58-24.34i</v>
      </c>
      <c r="E116" t="str">
        <f t="shared" si="13"/>
        <v>50</v>
      </c>
      <c r="F116" t="str">
        <f t="shared" si="8"/>
        <v>20.58-24.34i</v>
      </c>
      <c r="G116" t="str">
        <f t="shared" si="9"/>
        <v>120.58-24.34i</v>
      </c>
      <c r="H116" t="str">
        <f t="shared" si="10"/>
        <v>0.203144177110558-0.160851473951974i</v>
      </c>
      <c r="I116">
        <f t="shared" si="11"/>
        <v>0.25911532831241058</v>
      </c>
      <c r="J116">
        <f t="shared" si="12"/>
        <v>1.699475473617768</v>
      </c>
    </row>
    <row r="117" spans="1:10">
      <c r="A117">
        <v>86.25</v>
      </c>
      <c r="B117">
        <v>70.069999999999993</v>
      </c>
      <c r="C117">
        <v>-24.63</v>
      </c>
      <c r="D117" t="str">
        <f t="shared" si="7"/>
        <v>70.07-24.63i</v>
      </c>
      <c r="E117" t="str">
        <f t="shared" si="13"/>
        <v>50</v>
      </c>
      <c r="F117" t="str">
        <f t="shared" si="8"/>
        <v>20.07-24.63i</v>
      </c>
      <c r="G117" t="str">
        <f t="shared" si="9"/>
        <v>120.07-24.63i</v>
      </c>
      <c r="H117" t="str">
        <f t="shared" si="10"/>
        <v>0.200782340036089-0.163943790829609i</v>
      </c>
      <c r="I117">
        <f t="shared" si="11"/>
        <v>0.25921248932478202</v>
      </c>
      <c r="J117">
        <f t="shared" si="12"/>
        <v>1.6998295343519312</v>
      </c>
    </row>
    <row r="118" spans="1:10">
      <c r="A118">
        <v>87</v>
      </c>
      <c r="B118">
        <v>69.36</v>
      </c>
      <c r="C118">
        <v>-25.04</v>
      </c>
      <c r="D118" t="str">
        <f t="shared" si="7"/>
        <v>69.36-25.04i</v>
      </c>
      <c r="E118" t="str">
        <f t="shared" si="13"/>
        <v>50</v>
      </c>
      <c r="F118" t="str">
        <f t="shared" si="8"/>
        <v>19.36-25.04i</v>
      </c>
      <c r="G118" t="str">
        <f t="shared" si="9"/>
        <v>119.36-25.04i</v>
      </c>
      <c r="H118" t="str">
        <f t="shared" si="10"/>
        <v>0.197515697926837-0.168349588839745i</v>
      </c>
      <c r="I118">
        <f t="shared" si="11"/>
        <v>0.25952655931529767</v>
      </c>
      <c r="J118">
        <f t="shared" si="12"/>
        <v>1.7009746604154181</v>
      </c>
    </row>
    <row r="119" spans="1:10">
      <c r="A119">
        <v>87.75</v>
      </c>
      <c r="B119">
        <v>68.709999999999994</v>
      </c>
      <c r="C119">
        <v>-25.31</v>
      </c>
      <c r="D119" t="str">
        <f t="shared" si="7"/>
        <v>68.71-25.31i</v>
      </c>
      <c r="E119" t="str">
        <f t="shared" si="13"/>
        <v>50</v>
      </c>
      <c r="F119" t="str">
        <f t="shared" si="8"/>
        <v>18.71-25.31i</v>
      </c>
      <c r="G119" t="str">
        <f t="shared" si="9"/>
        <v>118.71-25.31i</v>
      </c>
      <c r="H119" t="str">
        <f t="shared" si="10"/>
        <v>0.194239204675338-0.171795179257579i</v>
      </c>
      <c r="I119">
        <f t="shared" si="11"/>
        <v>0.25931149656166724</v>
      </c>
      <c r="J119">
        <f t="shared" si="12"/>
        <v>1.7001904183956504</v>
      </c>
    </row>
    <row r="120" spans="1:10">
      <c r="A120">
        <v>88.5</v>
      </c>
      <c r="B120">
        <v>68.05</v>
      </c>
      <c r="C120">
        <v>-25.56</v>
      </c>
      <c r="D120" t="str">
        <f t="shared" si="7"/>
        <v>68.05-25.56i</v>
      </c>
      <c r="E120" t="str">
        <f t="shared" si="13"/>
        <v>50</v>
      </c>
      <c r="F120" t="str">
        <f t="shared" si="8"/>
        <v>18.05-25.56i</v>
      </c>
      <c r="G120" t="str">
        <f t="shared" si="9"/>
        <v>118.05-25.56i</v>
      </c>
      <c r="H120" t="str">
        <f t="shared" si="10"/>
        <v>0.190835145934578-0.175199099279222i</v>
      </c>
      <c r="I120">
        <f t="shared" si="11"/>
        <v>0.2590613388989611</v>
      </c>
      <c r="J120">
        <f t="shared" si="12"/>
        <v>1.6992787729931504</v>
      </c>
    </row>
    <row r="121" spans="1:10">
      <c r="A121">
        <v>89.25</v>
      </c>
      <c r="B121">
        <v>67.41</v>
      </c>
      <c r="C121">
        <v>-25.8</v>
      </c>
      <c r="D121" t="str">
        <f t="shared" si="7"/>
        <v>67.41-25.8i</v>
      </c>
      <c r="E121" t="str">
        <f t="shared" si="13"/>
        <v>50</v>
      </c>
      <c r="F121" t="str">
        <f t="shared" si="8"/>
        <v>17.41-25.8i</v>
      </c>
      <c r="G121" t="str">
        <f t="shared" si="9"/>
        <v>117.41-25.8i</v>
      </c>
      <c r="H121" t="str">
        <f t="shared" si="10"/>
        <v>0.187516112055126-0.17853746962761i</v>
      </c>
      <c r="I121">
        <f t="shared" si="11"/>
        <v>0.258916821279152</v>
      </c>
      <c r="J121">
        <f t="shared" si="12"/>
        <v>1.6987523903215755</v>
      </c>
    </row>
    <row r="122" spans="1:10">
      <c r="A122">
        <v>90</v>
      </c>
      <c r="B122">
        <v>66.75</v>
      </c>
      <c r="C122">
        <v>-25.96</v>
      </c>
      <c r="D122" t="str">
        <f t="shared" si="7"/>
        <v>66.75-25.96i</v>
      </c>
      <c r="E122" t="str">
        <f t="shared" si="13"/>
        <v>50</v>
      </c>
      <c r="F122" t="str">
        <f t="shared" si="8"/>
        <v>16.75-25.96i</v>
      </c>
      <c r="G122" t="str">
        <f t="shared" si="9"/>
        <v>116.75-25.96i</v>
      </c>
      <c r="H122" t="str">
        <f t="shared" si="10"/>
        <v>0.183822365184075-0.181481553745794i</v>
      </c>
      <c r="I122">
        <f t="shared" si="11"/>
        <v>0.25831418136032513</v>
      </c>
      <c r="J122">
        <f t="shared" si="12"/>
        <v>1.696559580535324</v>
      </c>
    </row>
    <row r="123" spans="1:10">
      <c r="A123">
        <v>90.75</v>
      </c>
      <c r="B123">
        <v>66.069999999999993</v>
      </c>
      <c r="C123">
        <v>-26.05</v>
      </c>
      <c r="D123" t="str">
        <f t="shared" si="7"/>
        <v>66.07-26.05i</v>
      </c>
      <c r="E123" t="str">
        <f t="shared" si="13"/>
        <v>50</v>
      </c>
      <c r="F123" t="str">
        <f t="shared" si="8"/>
        <v>16.07-26.05i</v>
      </c>
      <c r="G123" t="str">
        <f t="shared" si="9"/>
        <v>116.07-26.05i</v>
      </c>
      <c r="H123" t="str">
        <f t="shared" si="10"/>
        <v>0.179766435754229-0.184087915469995i</v>
      </c>
      <c r="I123">
        <f t="shared" si="11"/>
        <v>0.25730202495485216</v>
      </c>
      <c r="J123">
        <f t="shared" si="12"/>
        <v>1.6928846815267296</v>
      </c>
    </row>
    <row r="124" spans="1:10">
      <c r="A124">
        <v>91.5</v>
      </c>
      <c r="B124">
        <v>65.39</v>
      </c>
      <c r="C124">
        <v>-26.11</v>
      </c>
      <c r="D124" t="str">
        <f t="shared" si="7"/>
        <v>65.39-26.11i</v>
      </c>
      <c r="E124" t="str">
        <f t="shared" si="13"/>
        <v>50</v>
      </c>
      <c r="F124" t="str">
        <f t="shared" si="8"/>
        <v>15.39-26.11i</v>
      </c>
      <c r="G124" t="str">
        <f t="shared" si="9"/>
        <v>115.39-26.11i</v>
      </c>
      <c r="H124" t="str">
        <f t="shared" si="10"/>
        <v>0.17558456869784-0.186545514440588i</v>
      </c>
      <c r="I124">
        <f t="shared" si="11"/>
        <v>0.25618190748511127</v>
      </c>
      <c r="J124">
        <f t="shared" si="12"/>
        <v>1.6888294599528939</v>
      </c>
    </row>
    <row r="125" spans="1:10">
      <c r="A125">
        <v>92.25</v>
      </c>
      <c r="B125">
        <v>64.760000000000005</v>
      </c>
      <c r="C125">
        <v>-26.07</v>
      </c>
      <c r="D125" t="str">
        <f t="shared" si="7"/>
        <v>64.76-26.07i</v>
      </c>
      <c r="E125" t="str">
        <f t="shared" si="13"/>
        <v>50</v>
      </c>
      <c r="F125" t="str">
        <f t="shared" si="8"/>
        <v>14.76-26.07i</v>
      </c>
      <c r="G125" t="str">
        <f t="shared" si="9"/>
        <v>114.76-26.07i</v>
      </c>
      <c r="H125" t="str">
        <f t="shared" si="10"/>
        <v>0.171378177663782-0.18823780854222i</v>
      </c>
      <c r="I125">
        <f t="shared" si="11"/>
        <v>0.25456620424584309</v>
      </c>
      <c r="J125">
        <f t="shared" si="12"/>
        <v>1.6830015105185776</v>
      </c>
    </row>
    <row r="126" spans="1:10">
      <c r="A126">
        <v>93</v>
      </c>
      <c r="B126">
        <v>64.13</v>
      </c>
      <c r="C126">
        <v>-26.05</v>
      </c>
      <c r="D126" t="str">
        <f t="shared" si="7"/>
        <v>64.13-26.05i</v>
      </c>
      <c r="E126" t="str">
        <f t="shared" si="13"/>
        <v>50</v>
      </c>
      <c r="F126" t="str">
        <f t="shared" si="8"/>
        <v>14.13-26.05i</v>
      </c>
      <c r="G126" t="str">
        <f t="shared" si="9"/>
        <v>114.13-26.05i</v>
      </c>
      <c r="H126" t="str">
        <f t="shared" si="10"/>
        <v>0.167193230449213-0.190086886417226i</v>
      </c>
      <c r="I126">
        <f t="shared" si="11"/>
        <v>0.25315331460567331</v>
      </c>
      <c r="J126">
        <f t="shared" si="12"/>
        <v>1.6779257900087248</v>
      </c>
    </row>
    <row r="127" spans="1:10">
      <c r="A127">
        <v>93.75</v>
      </c>
      <c r="B127">
        <v>63.63</v>
      </c>
      <c r="C127">
        <v>-25.93</v>
      </c>
      <c r="D127" t="str">
        <f t="shared" si="7"/>
        <v>63.63-25.93i</v>
      </c>
      <c r="E127" t="str">
        <f t="shared" si="13"/>
        <v>50</v>
      </c>
      <c r="F127" t="str">
        <f t="shared" si="8"/>
        <v>13.63-25.93i</v>
      </c>
      <c r="G127" t="str">
        <f t="shared" si="9"/>
        <v>113.63-25.93i</v>
      </c>
      <c r="H127" t="str">
        <f t="shared" si="10"/>
        <v>0.163509909768463-0.190884344272672i</v>
      </c>
      <c r="I127">
        <f t="shared" si="11"/>
        <v>0.25134105013089064</v>
      </c>
      <c r="J127">
        <f t="shared" si="12"/>
        <v>1.6714433860032887</v>
      </c>
    </row>
    <row r="128" spans="1:10">
      <c r="A128">
        <v>94.5</v>
      </c>
      <c r="B128">
        <v>63.09</v>
      </c>
      <c r="C128">
        <v>-25.87</v>
      </c>
      <c r="D128" t="str">
        <f t="shared" si="7"/>
        <v>63.09-25.87i</v>
      </c>
      <c r="E128" t="str">
        <f t="shared" si="13"/>
        <v>50</v>
      </c>
      <c r="F128" t="str">
        <f t="shared" si="8"/>
        <v>13.09-25.87i</v>
      </c>
      <c r="G128" t="str">
        <f t="shared" si="9"/>
        <v>113.09-25.87i</v>
      </c>
      <c r="H128" t="str">
        <f t="shared" si="10"/>
        <v>0.159719748071958-0.192219030129794i</v>
      </c>
      <c r="I128">
        <f t="shared" si="11"/>
        <v>0.24991709318933825</v>
      </c>
      <c r="J128">
        <f t="shared" si="12"/>
        <v>1.6663719194774906</v>
      </c>
    </row>
    <row r="129" spans="1:10">
      <c r="A129">
        <v>95.25</v>
      </c>
      <c r="B129">
        <v>62.59</v>
      </c>
      <c r="C129">
        <v>-25.66</v>
      </c>
      <c r="D129" t="str">
        <f t="shared" si="7"/>
        <v>62.59-25.66i</v>
      </c>
      <c r="E129" t="str">
        <f t="shared" si="13"/>
        <v>50</v>
      </c>
      <c r="F129" t="str">
        <f t="shared" si="8"/>
        <v>12.59-25.66i</v>
      </c>
      <c r="G129" t="str">
        <f t="shared" si="9"/>
        <v>112.59-25.66i</v>
      </c>
      <c r="H129" t="str">
        <f t="shared" si="10"/>
        <v>0.155676975224125-0.192426759177093i</v>
      </c>
      <c r="I129">
        <f t="shared" si="11"/>
        <v>0.24751440011104764</v>
      </c>
      <c r="J129">
        <f t="shared" si="12"/>
        <v>1.6578581707014046</v>
      </c>
    </row>
    <row r="130" spans="1:10">
      <c r="A130">
        <v>96</v>
      </c>
      <c r="B130">
        <v>62.06</v>
      </c>
      <c r="C130">
        <v>-25.43</v>
      </c>
      <c r="D130" t="str">
        <f t="shared" si="7"/>
        <v>62.06-25.43i</v>
      </c>
      <c r="E130" t="str">
        <f t="shared" si="13"/>
        <v>50</v>
      </c>
      <c r="F130" t="str">
        <f t="shared" si="8"/>
        <v>12.06-25.43i</v>
      </c>
      <c r="G130" t="str">
        <f t="shared" si="9"/>
        <v>112.06-25.43i</v>
      </c>
      <c r="H130" t="str">
        <f t="shared" si="10"/>
        <v>0.151326041699761-0.192591279310861i</v>
      </c>
      <c r="I130">
        <f t="shared" si="11"/>
        <v>0.24493054477363962</v>
      </c>
      <c r="J130">
        <f t="shared" si="12"/>
        <v>1.6487629530722112</v>
      </c>
    </row>
    <row r="131" spans="1:10">
      <c r="A131">
        <v>96.75</v>
      </c>
      <c r="B131">
        <v>61.81</v>
      </c>
      <c r="C131">
        <v>-25.17</v>
      </c>
      <c r="D131" t="str">
        <f t="shared" ref="D131:D194" si="14">COMPLEX(B131,C131)</f>
        <v>61.81-25.17i</v>
      </c>
      <c r="E131" t="str">
        <f t="shared" si="13"/>
        <v>50</v>
      </c>
      <c r="F131" t="str">
        <f t="shared" ref="F131:F194" si="15">IMSUB(D131,E131)</f>
        <v>11.81-25.17i</v>
      </c>
      <c r="G131" t="str">
        <f t="shared" ref="G131:G194" si="16">IMSUM(D131,E131)</f>
        <v>111.81-25.17i</v>
      </c>
      <c r="H131" t="str">
        <f t="shared" ref="H131:H194" si="17">IMDIV(F131,G131)</f>
        <v>0.14876317138821-0.191625355300588i</v>
      </c>
      <c r="I131">
        <f t="shared" ref="I131:I194" si="18">IMABS(H131)</f>
        <v>0.2425917516230808</v>
      </c>
      <c r="J131">
        <f t="shared" ref="J131:J194" si="19">(1+I131)/(1-I131)</f>
        <v>1.6405838651557876</v>
      </c>
    </row>
    <row r="132" spans="1:10">
      <c r="A132">
        <v>97.5</v>
      </c>
      <c r="B132">
        <v>61.48</v>
      </c>
      <c r="C132">
        <v>-24.96</v>
      </c>
      <c r="D132" t="str">
        <f t="shared" si="14"/>
        <v>61.48-24.96i</v>
      </c>
      <c r="E132" t="str">
        <f t="shared" ref="E132:E195" si="20">COMPLEX(50,0)</f>
        <v>50</v>
      </c>
      <c r="F132" t="str">
        <f t="shared" si="15"/>
        <v>11.48-24.96i</v>
      </c>
      <c r="G132" t="str">
        <f t="shared" si="16"/>
        <v>111.48-24.96i</v>
      </c>
      <c r="H132" t="str">
        <f t="shared" si="17"/>
        <v>0.145798967602886-0.191252760751991i</v>
      </c>
      <c r="I132">
        <f t="shared" si="18"/>
        <v>0.24048899652442665</v>
      </c>
      <c r="J132">
        <f t="shared" si="19"/>
        <v>1.633273238765292</v>
      </c>
    </row>
    <row r="133" spans="1:10">
      <c r="A133">
        <v>98.25</v>
      </c>
      <c r="B133">
        <v>61.05</v>
      </c>
      <c r="C133">
        <v>-24.74</v>
      </c>
      <c r="D133" t="str">
        <f t="shared" si="14"/>
        <v>61.05-24.74i</v>
      </c>
      <c r="E133" t="str">
        <f t="shared" si="20"/>
        <v>50</v>
      </c>
      <c r="F133" t="str">
        <f t="shared" si="15"/>
        <v>11.05-24.74i</v>
      </c>
      <c r="G133" t="str">
        <f t="shared" si="16"/>
        <v>111.05-24.74i</v>
      </c>
      <c r="H133" t="str">
        <f t="shared" si="17"/>
        <v>0.14208482164492-0.191128514295405i</v>
      </c>
      <c r="I133">
        <f t="shared" si="18"/>
        <v>0.23815584292357297</v>
      </c>
      <c r="J133">
        <f t="shared" si="19"/>
        <v>1.6252088191829017</v>
      </c>
    </row>
    <row r="134" spans="1:10">
      <c r="A134">
        <v>99</v>
      </c>
      <c r="B134">
        <v>60.92</v>
      </c>
      <c r="C134">
        <v>-24.38</v>
      </c>
      <c r="D134" t="str">
        <f t="shared" si="14"/>
        <v>60.92-24.38i</v>
      </c>
      <c r="E134" t="str">
        <f t="shared" si="20"/>
        <v>50</v>
      </c>
      <c r="F134" t="str">
        <f t="shared" si="15"/>
        <v>10.92-24.38i</v>
      </c>
      <c r="G134" t="str">
        <f t="shared" si="16"/>
        <v>110.92-24.38i</v>
      </c>
      <c r="H134" t="str">
        <f t="shared" si="17"/>
        <v>0.139997091558862-0.189026964549179i</v>
      </c>
      <c r="I134">
        <f t="shared" si="18"/>
        <v>0.23522410372157221</v>
      </c>
      <c r="J134">
        <f t="shared" si="19"/>
        <v>1.6151451813955588</v>
      </c>
    </row>
    <row r="135" spans="1:10">
      <c r="A135">
        <v>99.75</v>
      </c>
      <c r="B135">
        <v>60.95</v>
      </c>
      <c r="C135">
        <v>-24.06</v>
      </c>
      <c r="D135" t="str">
        <f t="shared" si="14"/>
        <v>60.95-24.06i</v>
      </c>
      <c r="E135" t="str">
        <f t="shared" si="20"/>
        <v>50</v>
      </c>
      <c r="F135" t="str">
        <f t="shared" si="15"/>
        <v>10.95-24.06i</v>
      </c>
      <c r="G135" t="str">
        <f t="shared" si="16"/>
        <v>110.95-24.06i</v>
      </c>
      <c r="H135" t="str">
        <f t="shared" si="17"/>
        <v>0.13917416939676-0.186673902517476i</v>
      </c>
      <c r="I135">
        <f t="shared" si="18"/>
        <v>0.23284457328523289</v>
      </c>
      <c r="J135">
        <f t="shared" si="19"/>
        <v>1.6070336340638463</v>
      </c>
    </row>
    <row r="136" spans="1:10">
      <c r="A136">
        <v>100.5</v>
      </c>
      <c r="B136">
        <v>60.95</v>
      </c>
      <c r="C136">
        <v>-23.85</v>
      </c>
      <c r="D136" t="str">
        <f t="shared" si="14"/>
        <v>60.95-23.85i</v>
      </c>
      <c r="E136" t="str">
        <f t="shared" si="20"/>
        <v>50</v>
      </c>
      <c r="F136" t="str">
        <f t="shared" si="15"/>
        <v>10.95-23.85i</v>
      </c>
      <c r="G136" t="str">
        <f t="shared" si="16"/>
        <v>110.95-23.85i</v>
      </c>
      <c r="H136" t="str">
        <f t="shared" si="17"/>
        <v>0.138501676214066-0.185189139452857i</v>
      </c>
      <c r="I136">
        <f t="shared" si="18"/>
        <v>0.23125252795460571</v>
      </c>
      <c r="J136">
        <f t="shared" si="19"/>
        <v>1.6016345714654925</v>
      </c>
    </row>
    <row r="137" spans="1:10">
      <c r="A137">
        <v>101.25</v>
      </c>
      <c r="B137">
        <v>61.07</v>
      </c>
      <c r="C137">
        <v>-23.77</v>
      </c>
      <c r="D137" t="str">
        <f t="shared" si="14"/>
        <v>61.07-23.77i</v>
      </c>
      <c r="E137" t="str">
        <f t="shared" si="20"/>
        <v>50</v>
      </c>
      <c r="F137" t="str">
        <f t="shared" si="15"/>
        <v>11.07-23.77i</v>
      </c>
      <c r="G137" t="str">
        <f t="shared" si="16"/>
        <v>111.07-23.77i</v>
      </c>
      <c r="H137" t="str">
        <f t="shared" si="17"/>
        <v>0.139096210536684-0.184241316967165i</v>
      </c>
      <c r="I137">
        <f t="shared" si="18"/>
        <v>0.23085194099998568</v>
      </c>
      <c r="J137">
        <f t="shared" si="19"/>
        <v>1.6002795906424598</v>
      </c>
    </row>
    <row r="138" spans="1:10">
      <c r="A138">
        <v>102</v>
      </c>
      <c r="B138">
        <v>61.31</v>
      </c>
      <c r="C138">
        <v>-23.86</v>
      </c>
      <c r="D138" t="str">
        <f t="shared" si="14"/>
        <v>61.31-23.86i</v>
      </c>
      <c r="E138" t="str">
        <f t="shared" si="20"/>
        <v>50</v>
      </c>
      <c r="F138" t="str">
        <f t="shared" si="15"/>
        <v>11.31-23.86i</v>
      </c>
      <c r="G138" t="str">
        <f t="shared" si="16"/>
        <v>111.31-23.86i</v>
      </c>
      <c r="H138" t="str">
        <f t="shared" si="17"/>
        <v>0.141074563640452-0.184116080419898i</v>
      </c>
      <c r="I138">
        <f t="shared" si="18"/>
        <v>0.23194991609295806</v>
      </c>
      <c r="J138">
        <f t="shared" si="19"/>
        <v>1.6039968511247018</v>
      </c>
    </row>
    <row r="139" spans="1:10">
      <c r="A139">
        <v>102.75</v>
      </c>
      <c r="B139">
        <v>61.22</v>
      </c>
      <c r="C139">
        <v>-24.05</v>
      </c>
      <c r="D139" t="str">
        <f t="shared" si="14"/>
        <v>61.22-24.05i</v>
      </c>
      <c r="E139" t="str">
        <f t="shared" si="20"/>
        <v>50</v>
      </c>
      <c r="F139" t="str">
        <f t="shared" si="15"/>
        <v>11.22-24.05i</v>
      </c>
      <c r="G139" t="str">
        <f t="shared" si="16"/>
        <v>111.22-24.05i</v>
      </c>
      <c r="H139" t="str">
        <f t="shared" si="17"/>
        <v>0.141044938988821-0.185738798932916i</v>
      </c>
      <c r="I139">
        <f t="shared" si="18"/>
        <v>0.23322216070391433</v>
      </c>
      <c r="J139">
        <f t="shared" si="19"/>
        <v>1.6083174258609663</v>
      </c>
    </row>
    <row r="140" spans="1:10">
      <c r="A140">
        <v>103.5</v>
      </c>
      <c r="B140">
        <v>61.22</v>
      </c>
      <c r="C140">
        <v>-24.25</v>
      </c>
      <c r="D140" t="str">
        <f t="shared" si="14"/>
        <v>61.22-24.25i</v>
      </c>
      <c r="E140" t="str">
        <f t="shared" si="20"/>
        <v>50</v>
      </c>
      <c r="F140" t="str">
        <f t="shared" si="15"/>
        <v>11.22-24.25i</v>
      </c>
      <c r="G140" t="str">
        <f t="shared" si="16"/>
        <v>111.22-24.25i</v>
      </c>
      <c r="H140" t="str">
        <f t="shared" si="17"/>
        <v>0.1416852798848-0.187143786754123i</v>
      </c>
      <c r="I140">
        <f t="shared" si="18"/>
        <v>0.23472859957130657</v>
      </c>
      <c r="J140">
        <f t="shared" si="19"/>
        <v>1.6134519059246568</v>
      </c>
    </row>
    <row r="141" spans="1:10">
      <c r="A141">
        <v>104.25</v>
      </c>
      <c r="B141">
        <v>61.33</v>
      </c>
      <c r="C141">
        <v>-24.49</v>
      </c>
      <c r="D141" t="str">
        <f t="shared" si="14"/>
        <v>61.33-24.49i</v>
      </c>
      <c r="E141" t="str">
        <f t="shared" si="20"/>
        <v>50</v>
      </c>
      <c r="F141" t="str">
        <f t="shared" si="15"/>
        <v>11.33-24.49i</v>
      </c>
      <c r="G141" t="str">
        <f t="shared" si="16"/>
        <v>111.33-24.49i</v>
      </c>
      <c r="H141" t="str">
        <f t="shared" si="17"/>
        <v>0.143228453403841-0.188469731214766i</v>
      </c>
      <c r="I141">
        <f t="shared" si="18"/>
        <v>0.23671761541681346</v>
      </c>
      <c r="J141">
        <f t="shared" si="19"/>
        <v>1.6202622258761554</v>
      </c>
    </row>
    <row r="142" spans="1:10">
      <c r="A142">
        <v>105</v>
      </c>
      <c r="B142">
        <v>61.18</v>
      </c>
      <c r="C142">
        <v>-24.82</v>
      </c>
      <c r="D142" t="str">
        <f t="shared" si="14"/>
        <v>61.18-24.82i</v>
      </c>
      <c r="E142" t="str">
        <f t="shared" si="20"/>
        <v>50</v>
      </c>
      <c r="F142" t="str">
        <f t="shared" si="15"/>
        <v>11.18-24.82i</v>
      </c>
      <c r="G142" t="str">
        <f t="shared" si="16"/>
        <v>111.18-24.82i</v>
      </c>
      <c r="H142" t="str">
        <f t="shared" si="17"/>
        <v>0.143255085711172-0.191261097073653i</v>
      </c>
      <c r="I142">
        <f t="shared" si="18"/>
        <v>0.23896197780386014</v>
      </c>
      <c r="J142">
        <f t="shared" si="19"/>
        <v>1.6279895900977026</v>
      </c>
    </row>
    <row r="143" spans="1:10">
      <c r="A143">
        <v>105.75</v>
      </c>
      <c r="B143">
        <v>61.03</v>
      </c>
      <c r="C143">
        <v>-25.06</v>
      </c>
      <c r="D143" t="str">
        <f t="shared" si="14"/>
        <v>61.03-25.06i</v>
      </c>
      <c r="E143" t="str">
        <f t="shared" si="20"/>
        <v>50</v>
      </c>
      <c r="F143" t="str">
        <f t="shared" si="15"/>
        <v>11.03-25.06i</v>
      </c>
      <c r="G143" t="str">
        <f t="shared" si="16"/>
        <v>111.03-25.06i</v>
      </c>
      <c r="H143" t="str">
        <f t="shared" si="17"/>
        <v>0.143000345524539-0.19342890517117i</v>
      </c>
      <c r="I143">
        <f t="shared" si="18"/>
        <v>0.2405490390250084</v>
      </c>
      <c r="J143">
        <f t="shared" si="19"/>
        <v>1.6334814264141266</v>
      </c>
    </row>
    <row r="144" spans="1:10">
      <c r="A144">
        <v>106.5</v>
      </c>
      <c r="B144">
        <v>60.93</v>
      </c>
      <c r="C144">
        <v>-25.42</v>
      </c>
      <c r="D144" t="str">
        <f t="shared" si="14"/>
        <v>60.93-25.42i</v>
      </c>
      <c r="E144" t="str">
        <f t="shared" si="20"/>
        <v>50</v>
      </c>
      <c r="F144" t="str">
        <f t="shared" si="15"/>
        <v>10.93-25.42i</v>
      </c>
      <c r="G144" t="str">
        <f t="shared" si="16"/>
        <v>110.93-25.42i</v>
      </c>
      <c r="H144" t="str">
        <f t="shared" si="17"/>
        <v>0.143506236541619-0.196268560958371i</v>
      </c>
      <c r="I144">
        <f t="shared" si="18"/>
        <v>0.24313656234102038</v>
      </c>
      <c r="J144">
        <f t="shared" si="19"/>
        <v>1.6424846286486112</v>
      </c>
    </row>
    <row r="145" spans="1:10">
      <c r="A145">
        <v>107.25</v>
      </c>
      <c r="B145">
        <v>60.56</v>
      </c>
      <c r="C145">
        <v>-25.65</v>
      </c>
      <c r="D145" t="str">
        <f t="shared" si="14"/>
        <v>60.56-25.65i</v>
      </c>
      <c r="E145" t="str">
        <f t="shared" si="20"/>
        <v>50</v>
      </c>
      <c r="F145" t="str">
        <f t="shared" si="15"/>
        <v>10.56-25.65i</v>
      </c>
      <c r="G145" t="str">
        <f t="shared" si="16"/>
        <v>110.56-25.65i</v>
      </c>
      <c r="H145" t="str">
        <f t="shared" si="17"/>
        <v>0.141710604767119-0.199123760742795i</v>
      </c>
      <c r="I145">
        <f t="shared" si="18"/>
        <v>0.24440165219534926</v>
      </c>
      <c r="J145">
        <f t="shared" si="19"/>
        <v>1.6469089110780739</v>
      </c>
    </row>
    <row r="146" spans="1:10">
      <c r="A146">
        <v>108</v>
      </c>
      <c r="B146">
        <v>60.33</v>
      </c>
      <c r="C146">
        <v>-26.01</v>
      </c>
      <c r="D146" t="str">
        <f t="shared" si="14"/>
        <v>60.33-26.01i</v>
      </c>
      <c r="E146" t="str">
        <f t="shared" si="20"/>
        <v>50</v>
      </c>
      <c r="F146" t="str">
        <f t="shared" si="15"/>
        <v>10.33-26.01i</v>
      </c>
      <c r="G146" t="str">
        <f t="shared" si="16"/>
        <v>110.33-26.01i</v>
      </c>
      <c r="H146" t="str">
        <f t="shared" si="17"/>
        <v>0.141349259165667-0.202424596837678i</v>
      </c>
      <c r="I146">
        <f t="shared" si="18"/>
        <v>0.24689133332618093</v>
      </c>
      <c r="J146">
        <f t="shared" si="19"/>
        <v>1.6556592541063206</v>
      </c>
    </row>
    <row r="147" spans="1:10">
      <c r="A147">
        <v>108.75</v>
      </c>
      <c r="B147">
        <v>60.09</v>
      </c>
      <c r="C147">
        <v>-26.38</v>
      </c>
      <c r="D147" t="str">
        <f t="shared" si="14"/>
        <v>60.09-26.38i</v>
      </c>
      <c r="E147" t="str">
        <f t="shared" si="20"/>
        <v>50</v>
      </c>
      <c r="F147" t="str">
        <f t="shared" si="15"/>
        <v>10.09-26.38i</v>
      </c>
      <c r="G147" t="str">
        <f t="shared" si="16"/>
        <v>110.09-26.38i</v>
      </c>
      <c r="H147" t="str">
        <f t="shared" si="17"/>
        <v>0.140976360073621-0.2058410720434i</v>
      </c>
      <c r="I147">
        <f t="shared" si="18"/>
        <v>0.24948924032828235</v>
      </c>
      <c r="J147">
        <f t="shared" si="19"/>
        <v>1.6648518681795097</v>
      </c>
    </row>
    <row r="148" spans="1:10">
      <c r="A148">
        <v>109.5</v>
      </c>
      <c r="B148">
        <v>59.56</v>
      </c>
      <c r="C148">
        <v>-26.68</v>
      </c>
      <c r="D148" t="str">
        <f t="shared" si="14"/>
        <v>59.56-26.68i</v>
      </c>
      <c r="E148" t="str">
        <f t="shared" si="20"/>
        <v>50</v>
      </c>
      <c r="F148" t="str">
        <f t="shared" si="15"/>
        <v>9.56-26.68i</v>
      </c>
      <c r="G148" t="str">
        <f t="shared" si="16"/>
        <v>109.56-26.68i</v>
      </c>
      <c r="H148" t="str">
        <f t="shared" si="17"/>
        <v>0.138355180124349-0.209827343868952i</v>
      </c>
      <c r="I148">
        <f t="shared" si="18"/>
        <v>0.25133577163297011</v>
      </c>
      <c r="J148">
        <f t="shared" si="19"/>
        <v>1.6714245508461867</v>
      </c>
    </row>
    <row r="149" spans="1:10">
      <c r="A149">
        <v>110.25</v>
      </c>
      <c r="B149">
        <v>59.05</v>
      </c>
      <c r="C149">
        <v>-26.85</v>
      </c>
      <c r="D149" t="str">
        <f t="shared" si="14"/>
        <v>59.05-26.85i</v>
      </c>
      <c r="E149" t="str">
        <f t="shared" si="20"/>
        <v>50</v>
      </c>
      <c r="F149" t="str">
        <f t="shared" si="15"/>
        <v>9.05-26.85i</v>
      </c>
      <c r="G149" t="str">
        <f t="shared" si="16"/>
        <v>109.05-26.85i</v>
      </c>
      <c r="H149" t="str">
        <f t="shared" si="17"/>
        <v>0.135403844895969-0.21287855813428i</v>
      </c>
      <c r="I149">
        <f t="shared" si="18"/>
        <v>0.25229245277245543</v>
      </c>
      <c r="J149">
        <f t="shared" si="19"/>
        <v>1.6748426004470358</v>
      </c>
    </row>
    <row r="150" spans="1:10">
      <c r="A150">
        <v>111</v>
      </c>
      <c r="B150">
        <v>58.53</v>
      </c>
      <c r="C150">
        <v>-26.96</v>
      </c>
      <c r="D150" t="str">
        <f t="shared" si="14"/>
        <v>58.53-26.96i</v>
      </c>
      <c r="E150" t="str">
        <f t="shared" si="20"/>
        <v>50</v>
      </c>
      <c r="F150" t="str">
        <f t="shared" si="15"/>
        <v>8.53-26.96i</v>
      </c>
      <c r="G150" t="str">
        <f t="shared" si="16"/>
        <v>108.53-26.96i</v>
      </c>
      <c r="H150" t="str">
        <f t="shared" si="17"/>
        <v>0.132148970831273-0.215583375531087i</v>
      </c>
      <c r="I150">
        <f t="shared" si="18"/>
        <v>0.2528626945540649</v>
      </c>
      <c r="J150">
        <f t="shared" si="19"/>
        <v>1.6768841355154702</v>
      </c>
    </row>
    <row r="151" spans="1:10">
      <c r="A151">
        <v>111.75</v>
      </c>
      <c r="B151">
        <v>58.05</v>
      </c>
      <c r="C151">
        <v>-26.95</v>
      </c>
      <c r="D151" t="str">
        <f t="shared" si="14"/>
        <v>58.05-26.95i</v>
      </c>
      <c r="E151" t="str">
        <f t="shared" si="20"/>
        <v>50</v>
      </c>
      <c r="F151" t="str">
        <f t="shared" si="15"/>
        <v>8.05-26.95i</v>
      </c>
      <c r="G151" t="str">
        <f t="shared" si="16"/>
        <v>108.05-26.95i</v>
      </c>
      <c r="H151" t="str">
        <f t="shared" si="17"/>
        <v>0.128706675735751-0.217319343719773i</v>
      </c>
      <c r="I151">
        <f t="shared" si="18"/>
        <v>0.25257297071092266</v>
      </c>
      <c r="J151">
        <f t="shared" si="19"/>
        <v>1.6758464995603917</v>
      </c>
    </row>
    <row r="152" spans="1:10">
      <c r="A152">
        <v>112.5</v>
      </c>
      <c r="B152">
        <v>57.64</v>
      </c>
      <c r="C152">
        <v>-26.8</v>
      </c>
      <c r="D152" t="str">
        <f t="shared" si="14"/>
        <v>57.64-26.8i</v>
      </c>
      <c r="E152" t="str">
        <f t="shared" si="20"/>
        <v>50</v>
      </c>
      <c r="F152" t="str">
        <f t="shared" si="15"/>
        <v>7.64-26.8i</v>
      </c>
      <c r="G152" t="str">
        <f t="shared" si="16"/>
        <v>107.64-26.8i</v>
      </c>
      <c r="H152" t="str">
        <f t="shared" si="17"/>
        <v>0.125205890319348-0.217804553506517i</v>
      </c>
      <c r="I152">
        <f t="shared" si="18"/>
        <v>0.2512276626863249</v>
      </c>
      <c r="J152">
        <f t="shared" si="19"/>
        <v>1.6710388463004366</v>
      </c>
    </row>
    <row r="153" spans="1:10">
      <c r="A153">
        <v>113.25</v>
      </c>
      <c r="B153">
        <v>57.22</v>
      </c>
      <c r="C153">
        <v>-26.7</v>
      </c>
      <c r="D153" t="str">
        <f t="shared" si="14"/>
        <v>57.22-26.7i</v>
      </c>
      <c r="E153" t="str">
        <f t="shared" si="20"/>
        <v>50</v>
      </c>
      <c r="F153" t="str">
        <f t="shared" si="15"/>
        <v>7.22-26.7i</v>
      </c>
      <c r="G153" t="str">
        <f t="shared" si="16"/>
        <v>107.22-26.7i</v>
      </c>
      <c r="H153" t="str">
        <f t="shared" si="17"/>
        <v>0.121796720365333-0.218690799909025i</v>
      </c>
      <c r="I153">
        <f t="shared" si="18"/>
        <v>0.25032000930129483</v>
      </c>
      <c r="J153">
        <f t="shared" si="19"/>
        <v>1.6678049632030205</v>
      </c>
    </row>
    <row r="154" spans="1:10">
      <c r="A154">
        <v>114</v>
      </c>
      <c r="B154">
        <v>57</v>
      </c>
      <c r="C154">
        <v>-26.54</v>
      </c>
      <c r="D154" t="str">
        <f t="shared" si="14"/>
        <v>57-26.54i</v>
      </c>
      <c r="E154" t="str">
        <f t="shared" si="20"/>
        <v>50</v>
      </c>
      <c r="F154" t="str">
        <f t="shared" si="15"/>
        <v>7-26.54i</v>
      </c>
      <c r="G154" t="str">
        <f t="shared" si="16"/>
        <v>107-26.54i</v>
      </c>
      <c r="H154" t="str">
        <f t="shared" si="17"/>
        <v>0.119585876893619-0.218375615207882i</v>
      </c>
      <c r="I154">
        <f t="shared" si="18"/>
        <v>0.24897528244754888</v>
      </c>
      <c r="J154">
        <f t="shared" si="19"/>
        <v>1.6630281976842143</v>
      </c>
    </row>
    <row r="155" spans="1:10">
      <c r="A155">
        <v>114.75</v>
      </c>
      <c r="B155">
        <v>56.84</v>
      </c>
      <c r="C155">
        <v>-26.58</v>
      </c>
      <c r="D155" t="str">
        <f t="shared" si="14"/>
        <v>56.84-26.58i</v>
      </c>
      <c r="E155" t="str">
        <f t="shared" si="20"/>
        <v>50</v>
      </c>
      <c r="F155" t="str">
        <f t="shared" si="15"/>
        <v>6.84-26.58i</v>
      </c>
      <c r="G155" t="str">
        <f t="shared" si="16"/>
        <v>106.84-26.58i</v>
      </c>
      <c r="H155" t="str">
        <f t="shared" si="17"/>
        <v>0.118575081414656-0.219283735829263i</v>
      </c>
      <c r="I155">
        <f t="shared" si="18"/>
        <v>0.2492898047087572</v>
      </c>
      <c r="J155">
        <f t="shared" si="19"/>
        <v>1.6641439167135426</v>
      </c>
    </row>
    <row r="156" spans="1:10">
      <c r="A156">
        <v>115.5</v>
      </c>
      <c r="B156">
        <v>56.57</v>
      </c>
      <c r="C156">
        <v>-26.66</v>
      </c>
      <c r="D156" t="str">
        <f t="shared" si="14"/>
        <v>56.57-26.66i</v>
      </c>
      <c r="E156" t="str">
        <f t="shared" si="20"/>
        <v>50</v>
      </c>
      <c r="F156" t="str">
        <f t="shared" si="15"/>
        <v>6.57-26.66i</v>
      </c>
      <c r="G156" t="str">
        <f t="shared" si="16"/>
        <v>106.57-26.66i</v>
      </c>
      <c r="H156" t="str">
        <f t="shared" si="17"/>
        <v>0.116914964761327-0.220916271365891i</v>
      </c>
      <c r="I156">
        <f t="shared" si="18"/>
        <v>0.24994621009199228</v>
      </c>
      <c r="J156">
        <f t="shared" si="19"/>
        <v>1.6664754273760753</v>
      </c>
    </row>
    <row r="157" spans="1:10">
      <c r="A157">
        <v>116.25</v>
      </c>
      <c r="B157">
        <v>56.4</v>
      </c>
      <c r="C157">
        <v>-26.66</v>
      </c>
      <c r="D157" t="str">
        <f t="shared" si="14"/>
        <v>56.4-26.66i</v>
      </c>
      <c r="E157" t="str">
        <f t="shared" si="20"/>
        <v>50</v>
      </c>
      <c r="F157" t="str">
        <f t="shared" si="15"/>
        <v>6.4-26.66i</v>
      </c>
      <c r="G157" t="str">
        <f t="shared" si="16"/>
        <v>106.4-26.66i</v>
      </c>
      <c r="H157" t="str">
        <f t="shared" si="17"/>
        <v>0.115670586495578-0.221581035376202i</v>
      </c>
      <c r="I157">
        <f t="shared" si="18"/>
        <v>0.2499556757079556</v>
      </c>
      <c r="J157">
        <f t="shared" si="19"/>
        <v>1.6665090784971541</v>
      </c>
    </row>
    <row r="158" spans="1:10">
      <c r="A158">
        <v>117</v>
      </c>
      <c r="B158">
        <v>56.22</v>
      </c>
      <c r="C158">
        <v>-26.69</v>
      </c>
      <c r="D158" t="str">
        <f t="shared" si="14"/>
        <v>56.22-26.69i</v>
      </c>
      <c r="E158" t="str">
        <f t="shared" si="20"/>
        <v>50</v>
      </c>
      <c r="F158" t="str">
        <f t="shared" si="15"/>
        <v>6.22-26.69i</v>
      </c>
      <c r="G158" t="str">
        <f t="shared" si="16"/>
        <v>106.22-26.69i</v>
      </c>
      <c r="H158" t="str">
        <f t="shared" si="17"/>
        <v>0.114467645368052-0.222508553428043i</v>
      </c>
      <c r="I158">
        <f t="shared" si="18"/>
        <v>0.25022569449348397</v>
      </c>
      <c r="J158">
        <f t="shared" si="19"/>
        <v>1.6674693775333953</v>
      </c>
    </row>
    <row r="159" spans="1:10">
      <c r="A159">
        <v>117.75</v>
      </c>
      <c r="B159">
        <v>56.08</v>
      </c>
      <c r="C159">
        <v>-26.71</v>
      </c>
      <c r="D159" t="str">
        <f t="shared" si="14"/>
        <v>56.08-26.71i</v>
      </c>
      <c r="E159" t="str">
        <f t="shared" si="20"/>
        <v>50</v>
      </c>
      <c r="F159" t="str">
        <f t="shared" si="15"/>
        <v>6.08-26.71i</v>
      </c>
      <c r="G159" t="str">
        <f t="shared" si="16"/>
        <v>106.08-26.71i</v>
      </c>
      <c r="H159" t="str">
        <f t="shared" si="17"/>
        <v>0.113517146210463-0.223208493822761i</v>
      </c>
      <c r="I159">
        <f t="shared" si="18"/>
        <v>0.25041600228099076</v>
      </c>
      <c r="J159">
        <f t="shared" si="19"/>
        <v>1.6681466067659096</v>
      </c>
    </row>
    <row r="160" spans="1:10">
      <c r="A160">
        <v>118.5</v>
      </c>
      <c r="B160">
        <v>55.89</v>
      </c>
      <c r="C160">
        <v>-26.89</v>
      </c>
      <c r="D160" t="str">
        <f t="shared" si="14"/>
        <v>55.89-26.89i</v>
      </c>
      <c r="E160" t="str">
        <f t="shared" si="20"/>
        <v>50</v>
      </c>
      <c r="F160" t="str">
        <f t="shared" si="15"/>
        <v>5.89-26.89i</v>
      </c>
      <c r="G160" t="str">
        <f t="shared" si="16"/>
        <v>105.89-26.89i</v>
      </c>
      <c r="H160" t="str">
        <f t="shared" si="17"/>
        <v>0.112834350397103-0.225289303218641i</v>
      </c>
      <c r="I160">
        <f t="shared" si="18"/>
        <v>0.2519659913049318</v>
      </c>
      <c r="J160">
        <f t="shared" si="19"/>
        <v>1.6736752296716613</v>
      </c>
    </row>
    <row r="161" spans="1:10">
      <c r="A161">
        <v>119.25</v>
      </c>
      <c r="B161">
        <v>55.67</v>
      </c>
      <c r="C161">
        <v>-27.08</v>
      </c>
      <c r="D161" t="str">
        <f t="shared" si="14"/>
        <v>55.67-27.08i</v>
      </c>
      <c r="E161" t="str">
        <f t="shared" si="20"/>
        <v>50</v>
      </c>
      <c r="F161" t="str">
        <f t="shared" si="15"/>
        <v>5.67-27.08i</v>
      </c>
      <c r="G161" t="str">
        <f t="shared" si="16"/>
        <v>105.67-27.08i</v>
      </c>
      <c r="H161" t="str">
        <f t="shared" si="17"/>
        <v>0.111977651653262-0.227573059460865i</v>
      </c>
      <c r="I161">
        <f t="shared" si="18"/>
        <v>0.25363062090796074</v>
      </c>
      <c r="J161">
        <f t="shared" si="19"/>
        <v>1.679638334617916</v>
      </c>
    </row>
    <row r="162" spans="1:10">
      <c r="A162">
        <v>120</v>
      </c>
      <c r="B162">
        <v>55.29</v>
      </c>
      <c r="C162">
        <v>-27.19</v>
      </c>
      <c r="D162" t="str">
        <f t="shared" si="14"/>
        <v>55.29-27.19i</v>
      </c>
      <c r="E162" t="str">
        <f t="shared" si="20"/>
        <v>50</v>
      </c>
      <c r="F162" t="str">
        <f t="shared" si="15"/>
        <v>5.29-27.19i</v>
      </c>
      <c r="G162" t="str">
        <f t="shared" si="16"/>
        <v>105.29-27.19i</v>
      </c>
      <c r="H162" t="str">
        <f t="shared" si="17"/>
        <v>0.109619406735073-0.229931126705987i</v>
      </c>
      <c r="I162">
        <f t="shared" si="18"/>
        <v>0.25472482674689179</v>
      </c>
      <c r="J162">
        <f t="shared" si="19"/>
        <v>1.6835725538394739</v>
      </c>
    </row>
    <row r="163" spans="1:10">
      <c r="A163">
        <v>120.75</v>
      </c>
      <c r="B163">
        <v>54.99</v>
      </c>
      <c r="C163">
        <v>-27.36</v>
      </c>
      <c r="D163" t="str">
        <f t="shared" si="14"/>
        <v>54.99-27.36i</v>
      </c>
      <c r="E163" t="str">
        <f t="shared" si="20"/>
        <v>50</v>
      </c>
      <c r="F163" t="str">
        <f t="shared" si="15"/>
        <v>4.99-27.36i</v>
      </c>
      <c r="G163" t="str">
        <f t="shared" si="16"/>
        <v>104.99-27.36i</v>
      </c>
      <c r="H163" t="str">
        <f t="shared" si="17"/>
        <v>0.108097776439929-0.23242637238407i</v>
      </c>
      <c r="I163">
        <f t="shared" si="18"/>
        <v>0.25633405519141472</v>
      </c>
      <c r="J163">
        <f t="shared" si="19"/>
        <v>1.6893795715155235</v>
      </c>
    </row>
    <row r="164" spans="1:10">
      <c r="A164">
        <v>121.5</v>
      </c>
      <c r="B164">
        <v>54.63</v>
      </c>
      <c r="C164">
        <v>-27.5</v>
      </c>
      <c r="D164" t="str">
        <f t="shared" si="14"/>
        <v>54.63-27.5i</v>
      </c>
      <c r="E164" t="str">
        <f t="shared" si="20"/>
        <v>50</v>
      </c>
      <c r="F164" t="str">
        <f t="shared" si="15"/>
        <v>4.63-27.5i</v>
      </c>
      <c r="G164" t="str">
        <f t="shared" si="16"/>
        <v>104.63-27.5i</v>
      </c>
      <c r="H164" t="str">
        <f t="shared" si="17"/>
        <v>0.106008210113686-0.23496869178891i</v>
      </c>
      <c r="I164">
        <f t="shared" si="18"/>
        <v>0.25777514762385295</v>
      </c>
      <c r="J164">
        <f t="shared" si="19"/>
        <v>1.694601229798802</v>
      </c>
    </row>
    <row r="165" spans="1:10">
      <c r="A165">
        <v>122.25</v>
      </c>
      <c r="B165">
        <v>54.23</v>
      </c>
      <c r="C165">
        <v>-27.56</v>
      </c>
      <c r="D165" t="str">
        <f t="shared" si="14"/>
        <v>54.23-27.56i</v>
      </c>
      <c r="E165" t="str">
        <f t="shared" si="20"/>
        <v>50</v>
      </c>
      <c r="F165" t="str">
        <f t="shared" si="15"/>
        <v>4.23-27.56i</v>
      </c>
      <c r="G165" t="str">
        <f t="shared" si="16"/>
        <v>104.23-27.56i</v>
      </c>
      <c r="H165" t="str">
        <f t="shared" si="17"/>
        <v>0.103278016550427-0.23710695446484i</v>
      </c>
      <c r="I165">
        <f t="shared" si="18"/>
        <v>0.25862338749266661</v>
      </c>
      <c r="J165">
        <f t="shared" si="19"/>
        <v>1.6976842353254258</v>
      </c>
    </row>
    <row r="166" spans="1:10">
      <c r="A166">
        <v>123</v>
      </c>
      <c r="B166">
        <v>53.82</v>
      </c>
      <c r="C166">
        <v>-27.5</v>
      </c>
      <c r="D166" t="str">
        <f t="shared" si="14"/>
        <v>53.82-27.5i</v>
      </c>
      <c r="E166" t="str">
        <f t="shared" si="20"/>
        <v>50</v>
      </c>
      <c r="F166" t="str">
        <f t="shared" si="15"/>
        <v>3.82-27.5i</v>
      </c>
      <c r="G166" t="str">
        <f t="shared" si="16"/>
        <v>103.82-27.5i</v>
      </c>
      <c r="H166" t="str">
        <f t="shared" si="17"/>
        <v>0.0999443564135735-0.238408112103898i</v>
      </c>
      <c r="I166">
        <f t="shared" si="18"/>
        <v>0.25850977214772408</v>
      </c>
      <c r="J166">
        <f t="shared" si="19"/>
        <v>1.6972708808219814</v>
      </c>
    </row>
    <row r="167" spans="1:10">
      <c r="A167">
        <v>123.75</v>
      </c>
      <c r="B167">
        <v>53.47</v>
      </c>
      <c r="C167">
        <v>-27.49</v>
      </c>
      <c r="D167" t="str">
        <f t="shared" si="14"/>
        <v>53.47-27.49i</v>
      </c>
      <c r="E167" t="str">
        <f t="shared" si="20"/>
        <v>50</v>
      </c>
      <c r="F167" t="str">
        <f t="shared" si="15"/>
        <v>3.47-27.49i</v>
      </c>
      <c r="G167" t="str">
        <f t="shared" si="16"/>
        <v>103.47-27.49i</v>
      </c>
      <c r="H167" t="str">
        <f t="shared" si="17"/>
        <v>0.0972575632270874-0.239841399312722i</v>
      </c>
      <c r="I167">
        <f t="shared" si="18"/>
        <v>0.25881060725780825</v>
      </c>
      <c r="J167">
        <f t="shared" si="19"/>
        <v>1.6983656533461224</v>
      </c>
    </row>
    <row r="168" spans="1:10">
      <c r="A168">
        <v>124.5</v>
      </c>
      <c r="B168">
        <v>53.18</v>
      </c>
      <c r="C168">
        <v>-27.42</v>
      </c>
      <c r="D168" t="str">
        <f t="shared" si="14"/>
        <v>53.18-27.42i</v>
      </c>
      <c r="E168" t="str">
        <f t="shared" si="20"/>
        <v>50</v>
      </c>
      <c r="F168" t="str">
        <f t="shared" si="15"/>
        <v>3.18-27.42i</v>
      </c>
      <c r="G168" t="str">
        <f t="shared" si="16"/>
        <v>103.18-27.42i</v>
      </c>
      <c r="H168" t="str">
        <f t="shared" si="17"/>
        <v>0.0947509875619242-0.24056917930851i</v>
      </c>
      <c r="I168">
        <f t="shared" si="18"/>
        <v>0.25855614414886752</v>
      </c>
      <c r="J168">
        <f t="shared" si="19"/>
        <v>1.6974395757911049</v>
      </c>
    </row>
    <row r="169" spans="1:10">
      <c r="A169">
        <v>125.25</v>
      </c>
      <c r="B169">
        <v>52.83</v>
      </c>
      <c r="C169">
        <v>-27.34</v>
      </c>
      <c r="D169" t="str">
        <f t="shared" si="14"/>
        <v>52.83-27.34i</v>
      </c>
      <c r="E169" t="str">
        <f t="shared" si="20"/>
        <v>50</v>
      </c>
      <c r="F169" t="str">
        <f t="shared" si="15"/>
        <v>2.83-27.34i</v>
      </c>
      <c r="G169" t="str">
        <f t="shared" si="16"/>
        <v>102.83-27.34i</v>
      </c>
      <c r="H169" t="str">
        <f t="shared" si="17"/>
        <v>0.091726884402836-0.241487766025736i</v>
      </c>
      <c r="I169">
        <f t="shared" si="18"/>
        <v>0.25832181956302463</v>
      </c>
      <c r="J169">
        <f t="shared" si="19"/>
        <v>1.6965873511630847</v>
      </c>
    </row>
    <row r="170" spans="1:10">
      <c r="A170">
        <v>126</v>
      </c>
      <c r="B170">
        <v>52.53</v>
      </c>
      <c r="C170">
        <v>-27.31</v>
      </c>
      <c r="D170" t="str">
        <f t="shared" si="14"/>
        <v>52.53-27.31i</v>
      </c>
      <c r="E170" t="str">
        <f t="shared" si="20"/>
        <v>50</v>
      </c>
      <c r="F170" t="str">
        <f t="shared" si="15"/>
        <v>2.53-27.31i</v>
      </c>
      <c r="G170" t="str">
        <f t="shared" si="16"/>
        <v>102.53-27.31i</v>
      </c>
      <c r="H170" t="str">
        <f t="shared" si="17"/>
        <v>0.0892890245604174-0.242577945374573i</v>
      </c>
      <c r="I170">
        <f t="shared" si="18"/>
        <v>0.25848905100429331</v>
      </c>
      <c r="J170">
        <f t="shared" si="19"/>
        <v>1.697195506969621</v>
      </c>
    </row>
    <row r="171" spans="1:10">
      <c r="A171">
        <v>126.75</v>
      </c>
      <c r="B171">
        <v>52.29</v>
      </c>
      <c r="C171">
        <v>-27.21</v>
      </c>
      <c r="D171" t="str">
        <f t="shared" si="14"/>
        <v>52.29-27.21i</v>
      </c>
      <c r="E171" t="str">
        <f t="shared" si="20"/>
        <v>50</v>
      </c>
      <c r="F171" t="str">
        <f t="shared" si="15"/>
        <v>2.29-27.21i</v>
      </c>
      <c r="G171" t="str">
        <f t="shared" si="16"/>
        <v>102.29-27.21i</v>
      </c>
      <c r="H171" t="str">
        <f t="shared" si="17"/>
        <v>0.0869921941893788-0.242867752430414i</v>
      </c>
      <c r="I171">
        <f t="shared" si="18"/>
        <v>0.25797749324404923</v>
      </c>
      <c r="J171">
        <f t="shared" si="19"/>
        <v>1.6953360333284269</v>
      </c>
    </row>
    <row r="172" spans="1:10">
      <c r="A172">
        <v>127.5</v>
      </c>
      <c r="B172">
        <v>52.1</v>
      </c>
      <c r="C172">
        <v>-27.14</v>
      </c>
      <c r="D172" t="str">
        <f t="shared" si="14"/>
        <v>52.1-27.14i</v>
      </c>
      <c r="E172" t="str">
        <f t="shared" si="20"/>
        <v>50</v>
      </c>
      <c r="F172" t="str">
        <f t="shared" si="15"/>
        <v>2.1-27.14i</v>
      </c>
      <c r="G172" t="str">
        <f t="shared" si="16"/>
        <v>102.1-27.14i</v>
      </c>
      <c r="H172" t="str">
        <f t="shared" si="17"/>
        <v>0.0852065662707902-0.243168401482965i</v>
      </c>
      <c r="I172">
        <f t="shared" si="18"/>
        <v>0.25766456957726847</v>
      </c>
      <c r="J172">
        <f t="shared" si="19"/>
        <v>1.694199842867633</v>
      </c>
    </row>
    <row r="173" spans="1:10">
      <c r="A173">
        <v>128.25</v>
      </c>
      <c r="B173">
        <v>51.89</v>
      </c>
      <c r="C173">
        <v>-27.09</v>
      </c>
      <c r="D173" t="str">
        <f t="shared" si="14"/>
        <v>51.89-27.09i</v>
      </c>
      <c r="E173" t="str">
        <f t="shared" si="20"/>
        <v>50</v>
      </c>
      <c r="F173" t="str">
        <f t="shared" si="15"/>
        <v>1.89-27.09i</v>
      </c>
      <c r="G173" t="str">
        <f t="shared" si="16"/>
        <v>101.89-27.09i</v>
      </c>
      <c r="H173" t="str">
        <f t="shared" si="17"/>
        <v>0.0833471444522728-0.243715044231896i</v>
      </c>
      <c r="I173">
        <f t="shared" si="18"/>
        <v>0.25757284265485569</v>
      </c>
      <c r="J173">
        <f t="shared" si="19"/>
        <v>1.6938669743060426</v>
      </c>
    </row>
    <row r="174" spans="1:10">
      <c r="A174">
        <v>129</v>
      </c>
      <c r="B174">
        <v>51.72</v>
      </c>
      <c r="C174">
        <v>-27.08</v>
      </c>
      <c r="D174" t="str">
        <f t="shared" si="14"/>
        <v>51.72-27.08i</v>
      </c>
      <c r="E174" t="str">
        <f t="shared" si="20"/>
        <v>50</v>
      </c>
      <c r="F174" t="str">
        <f t="shared" si="15"/>
        <v>1.72-27.08i</v>
      </c>
      <c r="G174" t="str">
        <f t="shared" si="16"/>
        <v>101.72-27.08i</v>
      </c>
      <c r="H174" t="str">
        <f t="shared" si="17"/>
        <v>0.0819730554218245-0.244398050129542i</v>
      </c>
      <c r="I174">
        <f t="shared" si="18"/>
        <v>0.25777895321827893</v>
      </c>
      <c r="J174">
        <f t="shared" si="19"/>
        <v>1.6946150458438534</v>
      </c>
    </row>
    <row r="175" spans="1:10">
      <c r="A175">
        <v>129.75</v>
      </c>
      <c r="B175">
        <v>51.54</v>
      </c>
      <c r="C175">
        <v>-27.12</v>
      </c>
      <c r="D175" t="str">
        <f t="shared" si="14"/>
        <v>51.54-27.12i</v>
      </c>
      <c r="E175" t="str">
        <f t="shared" si="20"/>
        <v>50</v>
      </c>
      <c r="F175" t="str">
        <f t="shared" si="15"/>
        <v>1.54-27.12i</v>
      </c>
      <c r="G175" t="str">
        <f t="shared" si="16"/>
        <v>101.54-27.12i</v>
      </c>
      <c r="H175" t="str">
        <f t="shared" si="17"/>
        <v>0.0807420622339615-0.245521718260931i</v>
      </c>
      <c r="I175">
        <f t="shared" si="18"/>
        <v>0.25845733642439495</v>
      </c>
      <c r="J175">
        <f t="shared" si="19"/>
        <v>1.6970801522818748</v>
      </c>
    </row>
    <row r="176" spans="1:10">
      <c r="A176">
        <v>130.5</v>
      </c>
      <c r="B176">
        <v>51.36</v>
      </c>
      <c r="C176">
        <v>-27.2</v>
      </c>
      <c r="D176" t="str">
        <f t="shared" si="14"/>
        <v>51.36-27.2i</v>
      </c>
      <c r="E176" t="str">
        <f t="shared" si="20"/>
        <v>50</v>
      </c>
      <c r="F176" t="str">
        <f t="shared" si="15"/>
        <v>1.36-27.2i</v>
      </c>
      <c r="G176" t="str">
        <f t="shared" si="16"/>
        <v>101.36-27.2i</v>
      </c>
      <c r="H176" t="str">
        <f t="shared" si="17"/>
        <v>0.0796907877265762-0.246965376616388i</v>
      </c>
      <c r="I176">
        <f t="shared" si="18"/>
        <v>0.25950437163130141</v>
      </c>
      <c r="J176">
        <f t="shared" si="19"/>
        <v>1.7008937303329823</v>
      </c>
    </row>
    <row r="177" spans="1:10">
      <c r="A177">
        <v>131.25</v>
      </c>
      <c r="B177">
        <v>51.16</v>
      </c>
      <c r="C177">
        <v>-27.19</v>
      </c>
      <c r="D177" t="str">
        <f t="shared" si="14"/>
        <v>51.16-27.19i</v>
      </c>
      <c r="E177" t="str">
        <f t="shared" si="20"/>
        <v>50</v>
      </c>
      <c r="F177" t="str">
        <f t="shared" si="15"/>
        <v>1.16-27.19i</v>
      </c>
      <c r="G177" t="str">
        <f t="shared" si="16"/>
        <v>101.16-27.19i</v>
      </c>
      <c r="H177" t="str">
        <f t="shared" si="17"/>
        <v>0.0780706892124255-0.24779812139496i</v>
      </c>
      <c r="I177">
        <f t="shared" si="18"/>
        <v>0.25980558400653064</v>
      </c>
      <c r="J177">
        <f t="shared" si="19"/>
        <v>1.7019928234876684</v>
      </c>
    </row>
    <row r="178" spans="1:10">
      <c r="A178">
        <v>132</v>
      </c>
      <c r="B178">
        <v>51.02</v>
      </c>
      <c r="C178">
        <v>-27.27</v>
      </c>
      <c r="D178" t="str">
        <f t="shared" si="14"/>
        <v>51.02-27.27i</v>
      </c>
      <c r="E178" t="str">
        <f t="shared" si="20"/>
        <v>50</v>
      </c>
      <c r="F178" t="str">
        <f t="shared" si="15"/>
        <v>1.02-27.27i</v>
      </c>
      <c r="G178" t="str">
        <f t="shared" si="16"/>
        <v>101.02-27.27i</v>
      </c>
      <c r="H178" t="str">
        <f t="shared" si="17"/>
        <v>0.0773328174239752-0.2490708183414i</v>
      </c>
      <c r="I178">
        <f t="shared" si="18"/>
        <v>0.2607999946318722</v>
      </c>
      <c r="J178">
        <f t="shared" si="19"/>
        <v>1.7056276859792272</v>
      </c>
    </row>
    <row r="179" spans="1:10">
      <c r="A179">
        <v>132.75</v>
      </c>
      <c r="B179">
        <v>50.83</v>
      </c>
      <c r="C179">
        <v>-27.42</v>
      </c>
      <c r="D179" t="str">
        <f t="shared" si="14"/>
        <v>50.83-27.42i</v>
      </c>
      <c r="E179" t="str">
        <f t="shared" si="20"/>
        <v>50</v>
      </c>
      <c r="F179" t="str">
        <f t="shared" si="15"/>
        <v>0.829999999999998-27.42i</v>
      </c>
      <c r="G179" t="str">
        <f t="shared" si="16"/>
        <v>100.83-27.42i</v>
      </c>
      <c r="H179" t="str">
        <f t="shared" si="17"/>
        <v>0.0765253316300295-0.251132355516261i</v>
      </c>
      <c r="I179">
        <f t="shared" si="18"/>
        <v>0.26253301957702713</v>
      </c>
      <c r="J179">
        <f t="shared" si="19"/>
        <v>1.7119858286440208</v>
      </c>
    </row>
    <row r="180" spans="1:10">
      <c r="A180">
        <v>133.5</v>
      </c>
      <c r="B180">
        <v>50.56</v>
      </c>
      <c r="C180">
        <v>-27.66</v>
      </c>
      <c r="D180" t="str">
        <f t="shared" si="14"/>
        <v>50.56-27.66i</v>
      </c>
      <c r="E180" t="str">
        <f t="shared" si="20"/>
        <v>50</v>
      </c>
      <c r="F180" t="str">
        <f t="shared" si="15"/>
        <v>0.560000000000002-27.66i</v>
      </c>
      <c r="G180" t="str">
        <f t="shared" si="16"/>
        <v>100.56-27.66i</v>
      </c>
      <c r="H180" t="str">
        <f t="shared" si="17"/>
        <v>0.0755134513344434-0.254288961178295i</v>
      </c>
      <c r="I180">
        <f t="shared" si="18"/>
        <v>0.26526431556011404</v>
      </c>
      <c r="J180">
        <f t="shared" si="19"/>
        <v>1.7220673261904627</v>
      </c>
    </row>
    <row r="181" spans="1:10">
      <c r="A181">
        <v>134.25</v>
      </c>
      <c r="B181">
        <v>50.19</v>
      </c>
      <c r="C181">
        <v>-27.88</v>
      </c>
      <c r="D181" t="str">
        <f t="shared" si="14"/>
        <v>50.19-27.88i</v>
      </c>
      <c r="E181" t="str">
        <f t="shared" si="20"/>
        <v>50</v>
      </c>
      <c r="F181" t="str">
        <f t="shared" si="15"/>
        <v>0.189999999999998-27.88i</v>
      </c>
      <c r="G181" t="str">
        <f t="shared" si="16"/>
        <v>100.19-27.88i</v>
      </c>
      <c r="H181" t="str">
        <f t="shared" si="17"/>
        <v>0.0736297887521791-0.257782228661436i</v>
      </c>
      <c r="I181">
        <f t="shared" si="18"/>
        <v>0.26809144560270365</v>
      </c>
      <c r="J181">
        <f t="shared" si="19"/>
        <v>1.7325818068172973</v>
      </c>
    </row>
    <row r="182" spans="1:10">
      <c r="A182">
        <v>135</v>
      </c>
      <c r="B182">
        <v>49.69</v>
      </c>
      <c r="C182">
        <v>-28.04</v>
      </c>
      <c r="D182" t="str">
        <f t="shared" si="14"/>
        <v>49.69-28.04i</v>
      </c>
      <c r="E182" t="str">
        <f t="shared" si="20"/>
        <v>50</v>
      </c>
      <c r="F182" t="str">
        <f t="shared" si="15"/>
        <v>-0.310000000000002-28.04i</v>
      </c>
      <c r="G182" t="str">
        <f t="shared" si="16"/>
        <v>99.69-28.04i</v>
      </c>
      <c r="H182" t="str">
        <f t="shared" si="17"/>
        <v>0.0704321069635843-0.261461367446495i</v>
      </c>
      <c r="I182">
        <f t="shared" si="18"/>
        <v>0.27078169871378094</v>
      </c>
      <c r="J182">
        <f t="shared" si="19"/>
        <v>1.7426629261393123</v>
      </c>
    </row>
    <row r="183" spans="1:10">
      <c r="A183">
        <v>135.75</v>
      </c>
      <c r="B183">
        <v>49.05</v>
      </c>
      <c r="C183">
        <v>-28.17</v>
      </c>
      <c r="D183" t="str">
        <f t="shared" si="14"/>
        <v>49.05-28.17i</v>
      </c>
      <c r="E183" t="str">
        <f t="shared" si="20"/>
        <v>50</v>
      </c>
      <c r="F183" t="str">
        <f t="shared" si="15"/>
        <v>-0.950000000000003-28.17i</v>
      </c>
      <c r="G183" t="str">
        <f t="shared" si="16"/>
        <v>99.05-28.17i</v>
      </c>
      <c r="H183" t="str">
        <f t="shared" si="17"/>
        <v>0.0659582823869606-0.265643161889544i</v>
      </c>
      <c r="I183">
        <f t="shared" si="18"/>
        <v>0.27370930651717434</v>
      </c>
      <c r="J183">
        <f t="shared" si="19"/>
        <v>1.753718336124175</v>
      </c>
    </row>
    <row r="184" spans="1:10">
      <c r="A184">
        <v>136.5</v>
      </c>
      <c r="B184">
        <v>48.36</v>
      </c>
      <c r="C184">
        <v>-28.18</v>
      </c>
      <c r="D184" t="str">
        <f t="shared" si="14"/>
        <v>48.36-28.18i</v>
      </c>
      <c r="E184" t="str">
        <f t="shared" si="20"/>
        <v>50</v>
      </c>
      <c r="F184" t="str">
        <f t="shared" si="15"/>
        <v>-1.64-28.18i</v>
      </c>
      <c r="G184" t="str">
        <f t="shared" si="16"/>
        <v>98.36-28.18i</v>
      </c>
      <c r="H184" t="str">
        <f t="shared" si="17"/>
        <v>0.0604464579614745-0.269180752487247i</v>
      </c>
      <c r="I184">
        <f t="shared" si="18"/>
        <v>0.27588412746964774</v>
      </c>
      <c r="J184">
        <f t="shared" si="19"/>
        <v>1.7619888969029158</v>
      </c>
    </row>
    <row r="185" spans="1:10">
      <c r="A185">
        <v>137.25</v>
      </c>
      <c r="B185">
        <v>47.68</v>
      </c>
      <c r="C185">
        <v>-28.05</v>
      </c>
      <c r="D185" t="str">
        <f t="shared" si="14"/>
        <v>47.68-28.05i</v>
      </c>
      <c r="E185" t="str">
        <f t="shared" si="20"/>
        <v>50</v>
      </c>
      <c r="F185" t="str">
        <f t="shared" si="15"/>
        <v>-2.32-28.05i</v>
      </c>
      <c r="G185" t="str">
        <f t="shared" si="16"/>
        <v>97.68-28.05i</v>
      </c>
      <c r="H185" t="str">
        <f t="shared" si="17"/>
        <v>0.0542384654635685-0.271586927147286i</v>
      </c>
      <c r="I185">
        <f t="shared" si="18"/>
        <v>0.27694994156552538</v>
      </c>
      <c r="J185">
        <f t="shared" si="19"/>
        <v>1.7660602148768754</v>
      </c>
    </row>
    <row r="186" spans="1:10">
      <c r="A186">
        <v>138</v>
      </c>
      <c r="B186">
        <v>46.88</v>
      </c>
      <c r="C186">
        <v>-27.73</v>
      </c>
      <c r="D186" t="str">
        <f t="shared" si="14"/>
        <v>46.88-27.73i</v>
      </c>
      <c r="E186" t="str">
        <f t="shared" si="20"/>
        <v>50</v>
      </c>
      <c r="F186" t="str">
        <f t="shared" si="15"/>
        <v>-3.12-27.73i</v>
      </c>
      <c r="G186" t="str">
        <f t="shared" si="16"/>
        <v>96.88-27.73i</v>
      </c>
      <c r="H186" t="str">
        <f t="shared" si="17"/>
        <v>0.0459578208774582-0.273075863202602i</v>
      </c>
      <c r="I186">
        <f t="shared" si="18"/>
        <v>0.27691613958679034</v>
      </c>
      <c r="J186">
        <f t="shared" si="19"/>
        <v>1.7659309099460339</v>
      </c>
    </row>
    <row r="187" spans="1:10">
      <c r="A187">
        <v>138.75</v>
      </c>
      <c r="B187">
        <v>46.14</v>
      </c>
      <c r="C187">
        <v>-27.23</v>
      </c>
      <c r="D187" t="str">
        <f t="shared" si="14"/>
        <v>46.14-27.23i</v>
      </c>
      <c r="E187" t="str">
        <f t="shared" si="20"/>
        <v>50</v>
      </c>
      <c r="F187" t="str">
        <f t="shared" si="15"/>
        <v>-3.86-27.23i</v>
      </c>
      <c r="G187" t="str">
        <f t="shared" si="16"/>
        <v>96.14-27.23i</v>
      </c>
      <c r="H187" t="str">
        <f t="shared" si="17"/>
        <v>0.0370952205559238-0.272726202873541i</v>
      </c>
      <c r="I187">
        <f t="shared" si="18"/>
        <v>0.27523741955248832</v>
      </c>
      <c r="J187">
        <f t="shared" si="19"/>
        <v>1.7595243655723511</v>
      </c>
    </row>
    <row r="188" spans="1:10">
      <c r="A188">
        <v>139.5</v>
      </c>
      <c r="B188">
        <v>45.5</v>
      </c>
      <c r="C188">
        <v>-26.37</v>
      </c>
      <c r="D188" t="str">
        <f t="shared" si="14"/>
        <v>45.5-26.37i</v>
      </c>
      <c r="E188" t="str">
        <f t="shared" si="20"/>
        <v>50</v>
      </c>
      <c r="F188" t="str">
        <f t="shared" si="15"/>
        <v>-4.5-26.37i</v>
      </c>
      <c r="G188" t="str">
        <f t="shared" si="16"/>
        <v>95.5-26.37i</v>
      </c>
      <c r="H188" t="str">
        <f t="shared" si="17"/>
        <v>0.02706163373019-0.26865324312602i</v>
      </c>
      <c r="I188">
        <f t="shared" si="18"/>
        <v>0.27001277203546387</v>
      </c>
      <c r="J188">
        <f t="shared" si="19"/>
        <v>1.7397739623153559</v>
      </c>
    </row>
    <row r="189" spans="1:10">
      <c r="A189">
        <v>140.25</v>
      </c>
      <c r="B189">
        <v>45.2</v>
      </c>
      <c r="C189">
        <v>-25.33</v>
      </c>
      <c r="D189" t="str">
        <f t="shared" si="14"/>
        <v>45.2-25.33i</v>
      </c>
      <c r="E189" t="str">
        <f t="shared" si="20"/>
        <v>50</v>
      </c>
      <c r="F189" t="str">
        <f t="shared" si="15"/>
        <v>-4.8-25.33i</v>
      </c>
      <c r="G189" t="str">
        <f t="shared" si="16"/>
        <v>95.2-25.33i</v>
      </c>
      <c r="H189" t="str">
        <f t="shared" si="17"/>
        <v>0.0190268501109813-0.261008927381185i</v>
      </c>
      <c r="I189">
        <f t="shared" si="18"/>
        <v>0.26170151164604005</v>
      </c>
      <c r="J189">
        <f t="shared" si="19"/>
        <v>1.7089314573283358</v>
      </c>
    </row>
    <row r="190" spans="1:10">
      <c r="A190">
        <v>141</v>
      </c>
      <c r="B190">
        <v>45.44</v>
      </c>
      <c r="C190">
        <v>-24.22</v>
      </c>
      <c r="D190" t="str">
        <f t="shared" si="14"/>
        <v>45.44-24.22i</v>
      </c>
      <c r="E190" t="str">
        <f t="shared" si="20"/>
        <v>50</v>
      </c>
      <c r="F190" t="str">
        <f t="shared" si="15"/>
        <v>-4.56-24.22i</v>
      </c>
      <c r="G190" t="str">
        <f t="shared" si="16"/>
        <v>95.44-24.22i</v>
      </c>
      <c r="H190" t="str">
        <f t="shared" si="17"/>
        <v>0.0156158558458948-0.249809136330809i</v>
      </c>
      <c r="I190">
        <f t="shared" si="18"/>
        <v>0.25029674298349253</v>
      </c>
      <c r="J190">
        <f t="shared" si="19"/>
        <v>1.6677221704479841</v>
      </c>
    </row>
    <row r="191" spans="1:10">
      <c r="A191">
        <v>141.75</v>
      </c>
      <c r="B191">
        <v>46.01</v>
      </c>
      <c r="C191">
        <v>-23.47</v>
      </c>
      <c r="D191" t="str">
        <f t="shared" si="14"/>
        <v>46.01-23.47i</v>
      </c>
      <c r="E191" t="str">
        <f t="shared" si="20"/>
        <v>50</v>
      </c>
      <c r="F191" t="str">
        <f t="shared" si="15"/>
        <v>-3.99-23.47i</v>
      </c>
      <c r="G191" t="str">
        <f t="shared" si="16"/>
        <v>96.01-23.47i</v>
      </c>
      <c r="H191" t="str">
        <f t="shared" si="17"/>
        <v>0.0171732116283733-0.240255647568817i</v>
      </c>
      <c r="I191">
        <f t="shared" si="18"/>
        <v>0.24086862682039872</v>
      </c>
      <c r="J191">
        <f t="shared" si="19"/>
        <v>1.6345900995015581</v>
      </c>
    </row>
    <row r="192" spans="1:10">
      <c r="A192">
        <v>142.5</v>
      </c>
      <c r="B192">
        <v>46.78</v>
      </c>
      <c r="C192">
        <v>-23.2</v>
      </c>
      <c r="D192" t="str">
        <f t="shared" si="14"/>
        <v>46.78-23.2i</v>
      </c>
      <c r="E192" t="str">
        <f t="shared" si="20"/>
        <v>50</v>
      </c>
      <c r="F192" t="str">
        <f t="shared" si="15"/>
        <v>-3.22-23.2i</v>
      </c>
      <c r="G192" t="str">
        <f t="shared" si="16"/>
        <v>96.78-23.2i</v>
      </c>
      <c r="H192" t="str">
        <f t="shared" si="17"/>
        <v>0.0228790872741622-0.234234399413509i</v>
      </c>
      <c r="I192">
        <f t="shared" si="18"/>
        <v>0.23534911621483939</v>
      </c>
      <c r="J192">
        <f t="shared" si="19"/>
        <v>1.6155727305245984</v>
      </c>
    </row>
    <row r="193" spans="1:10">
      <c r="A193">
        <v>143.25</v>
      </c>
      <c r="B193">
        <v>47.38</v>
      </c>
      <c r="C193">
        <v>-23.29</v>
      </c>
      <c r="D193" t="str">
        <f t="shared" si="14"/>
        <v>47.38-23.29i</v>
      </c>
      <c r="E193" t="str">
        <f t="shared" si="20"/>
        <v>50</v>
      </c>
      <c r="F193" t="str">
        <f t="shared" si="15"/>
        <v>-2.62-23.29i</v>
      </c>
      <c r="G193" t="str">
        <f t="shared" si="16"/>
        <v>97.38-23.29i</v>
      </c>
      <c r="H193" t="str">
        <f t="shared" si="17"/>
        <v>0.0286563823076014-0.232312516492668i</v>
      </c>
      <c r="I193">
        <f t="shared" si="18"/>
        <v>0.23407326538098183</v>
      </c>
      <c r="J193">
        <f t="shared" si="19"/>
        <v>1.6112158116465614</v>
      </c>
    </row>
    <row r="194" spans="1:10">
      <c r="A194">
        <v>144</v>
      </c>
      <c r="B194">
        <v>47.77</v>
      </c>
      <c r="C194">
        <v>-23.54</v>
      </c>
      <c r="D194" t="str">
        <f t="shared" si="14"/>
        <v>47.77-23.54i</v>
      </c>
      <c r="E194" t="str">
        <f t="shared" si="20"/>
        <v>50</v>
      </c>
      <c r="F194" t="str">
        <f t="shared" si="15"/>
        <v>-2.23-23.54i</v>
      </c>
      <c r="G194" t="str">
        <f t="shared" si="16"/>
        <v>97.77-23.54i</v>
      </c>
      <c r="H194" t="str">
        <f t="shared" si="17"/>
        <v>0.0332345522584089-0.232767297124241i</v>
      </c>
      <c r="I194">
        <f t="shared" si="18"/>
        <v>0.23512794405247031</v>
      </c>
      <c r="J194">
        <f t="shared" si="19"/>
        <v>1.6148164054998502</v>
      </c>
    </row>
    <row r="195" spans="1:10">
      <c r="A195">
        <v>144.75</v>
      </c>
      <c r="B195">
        <v>47.86</v>
      </c>
      <c r="C195">
        <v>-23.82</v>
      </c>
      <c r="D195" t="str">
        <f t="shared" ref="D195:D202" si="21">COMPLEX(B195,C195)</f>
        <v>47.86-23.82i</v>
      </c>
      <c r="E195" t="str">
        <f t="shared" si="20"/>
        <v>50</v>
      </c>
      <c r="F195" t="str">
        <f t="shared" ref="F195:F202" si="22">IMSUB(D195,E195)</f>
        <v>-2.14-23.82i</v>
      </c>
      <c r="G195" t="str">
        <f t="shared" ref="G195:G202" si="23">IMSUM(D195,E195)</f>
        <v>97.86-23.82i</v>
      </c>
      <c r="H195" t="str">
        <f t="shared" ref="H195:H202" si="24">IMDIV(F195,G195)</f>
        <v>0.0352891352618087-0.2348192601478i</v>
      </c>
      <c r="I195">
        <f t="shared" ref="I195:I202" si="25">IMABS(H195)</f>
        <v>0.23745611805949829</v>
      </c>
      <c r="J195">
        <f t="shared" ref="J195:J202" si="26">(1+I195)/(1-I195)</f>
        <v>1.622799877313883</v>
      </c>
    </row>
    <row r="196" spans="1:10">
      <c r="A196">
        <v>145.5</v>
      </c>
      <c r="B196">
        <v>47.92</v>
      </c>
      <c r="C196">
        <v>-24.07</v>
      </c>
      <c r="D196" t="str">
        <f t="shared" si="21"/>
        <v>47.92-24.07i</v>
      </c>
      <c r="E196" t="str">
        <f t="shared" ref="E196:E202" si="27">COMPLEX(50,0)</f>
        <v>50</v>
      </c>
      <c r="F196" t="str">
        <f t="shared" si="22"/>
        <v>-2.08-24.07i</v>
      </c>
      <c r="G196" t="str">
        <f t="shared" si="23"/>
        <v>97.92-24.07i</v>
      </c>
      <c r="H196" t="str">
        <f t="shared" si="24"/>
        <v>0.0369495187171939-0.236730239833304i</v>
      </c>
      <c r="I196">
        <f t="shared" si="25"/>
        <v>0.23959648032674832</v>
      </c>
      <c r="J196">
        <f t="shared" si="26"/>
        <v>1.6301824600435932</v>
      </c>
    </row>
    <row r="197" spans="1:10">
      <c r="A197">
        <v>146.25</v>
      </c>
      <c r="B197">
        <v>47.89</v>
      </c>
      <c r="C197">
        <v>-24.26</v>
      </c>
      <c r="D197" t="str">
        <f t="shared" si="21"/>
        <v>47.89-24.26i</v>
      </c>
      <c r="E197" t="str">
        <f t="shared" si="27"/>
        <v>50</v>
      </c>
      <c r="F197" t="str">
        <f t="shared" si="22"/>
        <v>-2.11-24.26i</v>
      </c>
      <c r="G197" t="str">
        <f t="shared" si="23"/>
        <v>97.89-24.26i</v>
      </c>
      <c r="H197" t="str">
        <f t="shared" si="24"/>
        <v>0.037557733877428-0.238521293044577i</v>
      </c>
      <c r="I197">
        <f t="shared" si="25"/>
        <v>0.24146012219342694</v>
      </c>
      <c r="J197">
        <f t="shared" si="26"/>
        <v>1.6366445041535418</v>
      </c>
    </row>
    <row r="198" spans="1:10">
      <c r="A198">
        <v>147</v>
      </c>
      <c r="B198">
        <v>47.73</v>
      </c>
      <c r="C198">
        <v>-24.42</v>
      </c>
      <c r="D198" t="str">
        <f t="shared" si="21"/>
        <v>47.73-24.42i</v>
      </c>
      <c r="E198" t="str">
        <f t="shared" si="27"/>
        <v>50</v>
      </c>
      <c r="F198" t="str">
        <f t="shared" si="22"/>
        <v>-2.27-24.42i</v>
      </c>
      <c r="G198" t="str">
        <f t="shared" si="23"/>
        <v>97.73-24.42i</v>
      </c>
      <c r="H198" t="str">
        <f t="shared" si="24"/>
        <v>0.0369046262507515-0.24065066025741i</v>
      </c>
      <c r="I198">
        <f t="shared" si="25"/>
        <v>0.24346394336951627</v>
      </c>
      <c r="J198">
        <f t="shared" si="26"/>
        <v>1.6436281291175308</v>
      </c>
    </row>
    <row r="199" spans="1:10">
      <c r="A199">
        <v>147.75</v>
      </c>
      <c r="B199">
        <v>47.64</v>
      </c>
      <c r="C199">
        <v>-24.53</v>
      </c>
      <c r="D199" t="str">
        <f t="shared" si="21"/>
        <v>47.64-24.53i</v>
      </c>
      <c r="E199" t="str">
        <f t="shared" si="27"/>
        <v>50</v>
      </c>
      <c r="F199" t="str">
        <f t="shared" si="22"/>
        <v>-2.36-24.53i</v>
      </c>
      <c r="G199" t="str">
        <f t="shared" si="23"/>
        <v>97.64-24.53i</v>
      </c>
      <c r="H199" t="str">
        <f t="shared" si="24"/>
        <v>0.0366334344338724-0.242025623241879i</v>
      </c>
      <c r="I199">
        <f t="shared" si="25"/>
        <v>0.24478237441458239</v>
      </c>
      <c r="J199">
        <f t="shared" si="26"/>
        <v>1.6482432774919304</v>
      </c>
    </row>
    <row r="200" spans="1:10">
      <c r="A200">
        <v>148.5</v>
      </c>
      <c r="B200">
        <v>47.47</v>
      </c>
      <c r="C200">
        <v>-24.64</v>
      </c>
      <c r="D200" t="str">
        <f t="shared" si="21"/>
        <v>47.47-24.64i</v>
      </c>
      <c r="E200" t="str">
        <f t="shared" si="27"/>
        <v>50</v>
      </c>
      <c r="F200" t="str">
        <f t="shared" si="22"/>
        <v>-2.53-24.64i</v>
      </c>
      <c r="G200" t="str">
        <f t="shared" si="23"/>
        <v>97.47-24.64i</v>
      </c>
      <c r="H200" t="str">
        <f t="shared" si="24"/>
        <v>0.0356694941459736-0.24377863613669i</v>
      </c>
      <c r="I200">
        <f t="shared" si="25"/>
        <v>0.24637438229104577</v>
      </c>
      <c r="J200">
        <f t="shared" si="26"/>
        <v>1.653837599204846</v>
      </c>
    </row>
    <row r="201" spans="1:10">
      <c r="A201">
        <v>149.25</v>
      </c>
      <c r="B201">
        <v>47.34</v>
      </c>
      <c r="C201">
        <v>-24.66</v>
      </c>
      <c r="D201" t="str">
        <f t="shared" si="21"/>
        <v>47.34-24.66i</v>
      </c>
      <c r="E201" t="str">
        <f t="shared" si="27"/>
        <v>50</v>
      </c>
      <c r="F201" t="str">
        <f t="shared" si="22"/>
        <v>-2.66-24.66i</v>
      </c>
      <c r="G201" t="str">
        <f t="shared" si="23"/>
        <v>97.34-24.66i</v>
      </c>
      <c r="H201" t="str">
        <f t="shared" si="24"/>
        <v>0.034631020385689-0.244565430833048i</v>
      </c>
      <c r="I201">
        <f t="shared" si="25"/>
        <v>0.24700517713503173</v>
      </c>
      <c r="J201">
        <f t="shared" si="26"/>
        <v>1.6560607580148692</v>
      </c>
    </row>
    <row r="202" spans="1:10">
      <c r="A202">
        <v>150</v>
      </c>
      <c r="B202">
        <v>47.19</v>
      </c>
      <c r="C202">
        <v>-24.8</v>
      </c>
      <c r="D202" t="str">
        <f t="shared" si="21"/>
        <v>47.19-24.8i</v>
      </c>
      <c r="E202" t="str">
        <f t="shared" si="27"/>
        <v>50</v>
      </c>
      <c r="F202" t="str">
        <f t="shared" si="22"/>
        <v>-2.81-24.8i</v>
      </c>
      <c r="G202" t="str">
        <f t="shared" si="23"/>
        <v>97.19-24.8i</v>
      </c>
      <c r="H202" t="str">
        <f t="shared" si="24"/>
        <v>0.0339865094660526-0.246497937701841i</v>
      </c>
      <c r="I202">
        <f t="shared" si="25"/>
        <v>0.24882989393749855</v>
      </c>
      <c r="J202">
        <f t="shared" si="26"/>
        <v>1.6625127702214351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44DE-A7BA-4BA9-B564-76D4BE4CF4C5}">
  <dimension ref="A1:J202"/>
  <sheetViews>
    <sheetView workbookViewId="0">
      <selection activeCell="E3" sqref="E3:E202"/>
    </sheetView>
  </sheetViews>
  <sheetFormatPr defaultRowHeight="18.75"/>
  <cols>
    <col min="5" max="5" width="3.625" bestFit="1" customWidth="1"/>
    <col min="6" max="6" width="12.375" customWidth="1"/>
    <col min="8" max="8" width="22.625" customWidth="1"/>
    <col min="9" max="9" width="12.75" bestFit="1" customWidth="1"/>
    <col min="10" max="10" width="15.875" bestFit="1" customWidth="1"/>
  </cols>
  <sheetData>
    <row r="1" spans="1:10">
      <c r="A1" t="s">
        <v>0</v>
      </c>
      <c r="B1" t="s">
        <v>1</v>
      </c>
      <c r="C1" t="s">
        <v>2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125</v>
      </c>
    </row>
    <row r="2" spans="1:10">
      <c r="A2">
        <v>0</v>
      </c>
      <c r="B2">
        <v>499999999999.95001</v>
      </c>
      <c r="C2">
        <v>-499999999999.95001</v>
      </c>
    </row>
    <row r="3" spans="1:10">
      <c r="A3">
        <v>0.75</v>
      </c>
      <c r="B3">
        <v>49.11</v>
      </c>
      <c r="C3">
        <v>7.87</v>
      </c>
      <c r="D3" t="str">
        <f t="shared" ref="D3:D66" si="0">COMPLEX(B3,C3)</f>
        <v>49.11+7.87i</v>
      </c>
      <c r="E3" t="str">
        <f>COMPLEX(50,0)</f>
        <v>50</v>
      </c>
      <c r="F3" t="str">
        <f t="shared" ref="F3:F66" si="1">IMSUB(D3,E3)</f>
        <v>-0.890000000000001+7.87i</v>
      </c>
      <c r="G3" t="str">
        <f t="shared" ref="G3:G66" si="2">IMSUM(D3,E3)</f>
        <v>99.11+7.87i</v>
      </c>
      <c r="H3" t="str">
        <f t="shared" ref="H3:H66" si="3">IMDIV(F3,G3)</f>
        <v>-0.0026577359885132+0.0796177619032348i</v>
      </c>
      <c r="I3">
        <f t="shared" ref="I3:I66" si="4">IMABS(H3)</f>
        <v>7.9662108753565039E-2</v>
      </c>
      <c r="J3">
        <f t="shared" ref="J3:J66" si="5">(1+I3)/(1-I3)</f>
        <v>1.1731149168392421</v>
      </c>
    </row>
    <row r="4" spans="1:10">
      <c r="A4">
        <v>1.5</v>
      </c>
      <c r="B4">
        <v>49.85</v>
      </c>
      <c r="C4">
        <v>3.89</v>
      </c>
      <c r="D4" t="str">
        <f t="shared" si="0"/>
        <v>49.85+3.89i</v>
      </c>
      <c r="E4" t="str">
        <f t="shared" ref="E4:E67" si="6">COMPLEX(50,0)</f>
        <v>50</v>
      </c>
      <c r="F4" t="str">
        <f t="shared" si="1"/>
        <v>-0.149999999999999+3.89i</v>
      </c>
      <c r="G4" t="str">
        <f t="shared" si="2"/>
        <v>99.85+3.89i</v>
      </c>
      <c r="H4" t="str">
        <f t="shared" si="3"/>
        <v>0.0000154829851107267+0.0389578344635746i</v>
      </c>
      <c r="I4">
        <f t="shared" si="4"/>
        <v>3.895783754027049E-2</v>
      </c>
      <c r="J4">
        <f t="shared" si="5"/>
        <v>1.0810741485900268</v>
      </c>
    </row>
    <row r="5" spans="1:10">
      <c r="A5">
        <v>2.25</v>
      </c>
      <c r="B5">
        <v>49.79</v>
      </c>
      <c r="C5">
        <v>2.69</v>
      </c>
      <c r="D5" t="str">
        <f t="shared" si="0"/>
        <v>49.79+2.69i</v>
      </c>
      <c r="E5" t="str">
        <f t="shared" si="6"/>
        <v>50</v>
      </c>
      <c r="F5" t="str">
        <f t="shared" si="1"/>
        <v>-0.210000000000001+2.69i</v>
      </c>
      <c r="G5" t="str">
        <f t="shared" si="2"/>
        <v>99.79+2.69i</v>
      </c>
      <c r="H5" t="str">
        <f t="shared" si="3"/>
        <v>-0.00137676008347463+0.0269937216617351i</v>
      </c>
      <c r="I5">
        <f t="shared" si="4"/>
        <v>2.702880828817053E-2</v>
      </c>
      <c r="J5">
        <f t="shared" si="5"/>
        <v>1.0555593187514967</v>
      </c>
    </row>
    <row r="6" spans="1:10">
      <c r="A6">
        <v>3</v>
      </c>
      <c r="B6">
        <v>49.8</v>
      </c>
      <c r="C6">
        <v>2.15</v>
      </c>
      <c r="D6" t="str">
        <f t="shared" si="0"/>
        <v>49.8+2.15i</v>
      </c>
      <c r="E6" t="str">
        <f t="shared" si="6"/>
        <v>50</v>
      </c>
      <c r="F6" t="str">
        <f t="shared" si="1"/>
        <v>-0.200000000000003+2.15i</v>
      </c>
      <c r="G6" t="str">
        <f t="shared" si="2"/>
        <v>99.8+2.15i</v>
      </c>
      <c r="H6" t="str">
        <f t="shared" si="3"/>
        <v>-0.00153918910951578+0.0215762450559665i</v>
      </c>
      <c r="I6">
        <f t="shared" si="4"/>
        <v>2.1631076113544853E-2</v>
      </c>
      <c r="J6">
        <f t="shared" si="5"/>
        <v>1.0442186491934309</v>
      </c>
    </row>
    <row r="7" spans="1:10">
      <c r="A7">
        <v>3.75</v>
      </c>
      <c r="B7">
        <v>49.78</v>
      </c>
      <c r="C7">
        <v>1.91</v>
      </c>
      <c r="D7" t="str">
        <f t="shared" si="0"/>
        <v>49.78+1.91i</v>
      </c>
      <c r="E7" t="str">
        <f t="shared" si="6"/>
        <v>50</v>
      </c>
      <c r="F7" t="str">
        <f t="shared" si="1"/>
        <v>-0.219999999999999+1.91i</v>
      </c>
      <c r="G7" t="str">
        <f t="shared" si="2"/>
        <v>99.78+1.91i</v>
      </c>
      <c r="H7" t="str">
        <f t="shared" si="3"/>
        <v>-0.00183775680313149+0.0191772911955701i</v>
      </c>
      <c r="I7">
        <f t="shared" si="4"/>
        <v>1.9265145929038448E-2</v>
      </c>
      <c r="J7">
        <f t="shared" si="5"/>
        <v>1.0392871648215014</v>
      </c>
    </row>
    <row r="8" spans="1:10">
      <c r="A8">
        <v>4.5</v>
      </c>
      <c r="B8">
        <v>49.81</v>
      </c>
      <c r="C8">
        <v>1.8</v>
      </c>
      <c r="D8" t="str">
        <f t="shared" si="0"/>
        <v>49.81+1.8i</v>
      </c>
      <c r="E8" t="str">
        <f t="shared" si="6"/>
        <v>50</v>
      </c>
      <c r="F8" t="str">
        <f t="shared" si="1"/>
        <v>-0.189999999999998+1.8i</v>
      </c>
      <c r="G8" t="str">
        <f t="shared" si="2"/>
        <v>99.81+1.8i</v>
      </c>
      <c r="H8" t="str">
        <f t="shared" si="3"/>
        <v>-0.00157786897645513+0.0180627208111173i</v>
      </c>
      <c r="I8">
        <f t="shared" si="4"/>
        <v>1.8131507207268499E-2</v>
      </c>
      <c r="J8">
        <f t="shared" si="5"/>
        <v>1.0369326591908394</v>
      </c>
    </row>
    <row r="9" spans="1:10">
      <c r="A9">
        <v>5.25</v>
      </c>
      <c r="B9">
        <v>49.88</v>
      </c>
      <c r="C9">
        <v>1.77</v>
      </c>
      <c r="D9" t="str">
        <f t="shared" si="0"/>
        <v>49.88+1.77i</v>
      </c>
      <c r="E9" t="str">
        <f t="shared" si="6"/>
        <v>50</v>
      </c>
      <c r="F9" t="str">
        <f t="shared" si="1"/>
        <v>-0.119999999999997+1.77i</v>
      </c>
      <c r="G9" t="str">
        <f t="shared" si="2"/>
        <v>99.88+1.77i</v>
      </c>
      <c r="H9" t="str">
        <f t="shared" si="3"/>
        <v>-0.000887119884481483+0.0177369864056421i</v>
      </c>
      <c r="I9">
        <f t="shared" si="4"/>
        <v>1.775915731231004E-2</v>
      </c>
      <c r="J9">
        <f t="shared" si="5"/>
        <v>1.0361604945355682</v>
      </c>
    </row>
    <row r="10" spans="1:10">
      <c r="A10">
        <v>6</v>
      </c>
      <c r="B10">
        <v>49.95</v>
      </c>
      <c r="C10">
        <v>1.7</v>
      </c>
      <c r="D10" t="str">
        <f t="shared" si="0"/>
        <v>49.95+1.7i</v>
      </c>
      <c r="E10" t="str">
        <f t="shared" si="6"/>
        <v>50</v>
      </c>
      <c r="F10" t="str">
        <f t="shared" si="1"/>
        <v>-0.0499999999999972+1.7i</v>
      </c>
      <c r="G10" t="str">
        <f t="shared" si="2"/>
        <v>99.95+1.7i</v>
      </c>
      <c r="H10" t="str">
        <f t="shared" si="3"/>
        <v>-0.000210899897101837+0.0170120913439227i</v>
      </c>
      <c r="I10">
        <f t="shared" si="4"/>
        <v>1.7013398562914089E-2</v>
      </c>
      <c r="J10">
        <f t="shared" si="5"/>
        <v>1.0346157283080792</v>
      </c>
    </row>
    <row r="11" spans="1:10">
      <c r="A11">
        <v>6.75</v>
      </c>
      <c r="B11">
        <v>49.96</v>
      </c>
      <c r="C11">
        <v>1.66</v>
      </c>
      <c r="D11" t="str">
        <f t="shared" si="0"/>
        <v>49.96+1.66i</v>
      </c>
      <c r="E11" t="str">
        <f t="shared" si="6"/>
        <v>50</v>
      </c>
      <c r="F11" t="str">
        <f t="shared" si="1"/>
        <v>-0.0399999999999991+1.66i</v>
      </c>
      <c r="G11" t="str">
        <f t="shared" si="2"/>
        <v>99.96+1.66i</v>
      </c>
      <c r="H11" t="str">
        <f t="shared" si="3"/>
        <v>-0.000124345191697094+0.0166087076132275i</v>
      </c>
      <c r="I11">
        <f t="shared" si="4"/>
        <v>1.6609173077199817E-2</v>
      </c>
      <c r="J11">
        <f t="shared" si="5"/>
        <v>1.0337793939550417</v>
      </c>
    </row>
    <row r="12" spans="1:10">
      <c r="A12">
        <v>7.5</v>
      </c>
      <c r="B12">
        <v>50.01</v>
      </c>
      <c r="C12">
        <v>1.73</v>
      </c>
      <c r="D12" t="str">
        <f t="shared" si="0"/>
        <v>50.01+1.73i</v>
      </c>
      <c r="E12" t="str">
        <f t="shared" si="6"/>
        <v>50</v>
      </c>
      <c r="F12" t="str">
        <f t="shared" si="1"/>
        <v>0.00999999999999801+1.73i</v>
      </c>
      <c r="G12" t="str">
        <f t="shared" si="2"/>
        <v>100.01+1.73i</v>
      </c>
      <c r="H12" t="str">
        <f t="shared" si="3"/>
        <v>0.000399100729005987+0.0172913664207461i</v>
      </c>
      <c r="I12">
        <f t="shared" si="4"/>
        <v>1.7295971614465576E-2</v>
      </c>
      <c r="J12">
        <f t="shared" si="5"/>
        <v>1.0352007748312191</v>
      </c>
    </row>
    <row r="13" spans="1:10">
      <c r="A13">
        <v>8.25</v>
      </c>
      <c r="B13">
        <v>50.01</v>
      </c>
      <c r="C13">
        <v>1.71</v>
      </c>
      <c r="D13" t="str">
        <f t="shared" si="0"/>
        <v>50.01+1.71i</v>
      </c>
      <c r="E13" t="str">
        <f t="shared" si="6"/>
        <v>50</v>
      </c>
      <c r="F13" t="str">
        <f t="shared" si="1"/>
        <v>0.00999999999999801+1.71i</v>
      </c>
      <c r="G13" t="str">
        <f t="shared" si="2"/>
        <v>100.01+1.71i</v>
      </c>
      <c r="H13" t="str">
        <f t="shared" si="3"/>
        <v>0.000392226859649751+0.0170915837623238i</v>
      </c>
      <c r="I13">
        <f t="shared" si="4"/>
        <v>1.7096083686445891E-2</v>
      </c>
      <c r="J13">
        <f t="shared" si="5"/>
        <v>1.0347868869025691</v>
      </c>
    </row>
    <row r="14" spans="1:10">
      <c r="A14">
        <v>9</v>
      </c>
      <c r="B14">
        <v>50.07</v>
      </c>
      <c r="C14">
        <v>1.73</v>
      </c>
      <c r="D14" t="str">
        <f t="shared" si="0"/>
        <v>50.07+1.73i</v>
      </c>
      <c r="E14" t="str">
        <f t="shared" si="6"/>
        <v>50</v>
      </c>
      <c r="F14" t="str">
        <f t="shared" si="1"/>
        <v>0.0700000000000003+1.73i</v>
      </c>
      <c r="G14" t="str">
        <f t="shared" si="2"/>
        <v>100.07+1.73i</v>
      </c>
      <c r="H14" t="str">
        <f t="shared" si="3"/>
        <v>0.000998083477666335+0.0172706437052427i</v>
      </c>
      <c r="I14">
        <f t="shared" si="4"/>
        <v>1.7299459662712874E-2</v>
      </c>
      <c r="J14">
        <f t="shared" si="5"/>
        <v>1.0352079986783671</v>
      </c>
    </row>
    <row r="15" spans="1:10">
      <c r="A15">
        <v>9.75</v>
      </c>
      <c r="B15">
        <v>50.11</v>
      </c>
      <c r="C15">
        <v>1.76</v>
      </c>
      <c r="D15" t="str">
        <f t="shared" si="0"/>
        <v>50.11+1.76i</v>
      </c>
      <c r="E15" t="str">
        <f t="shared" si="6"/>
        <v>50</v>
      </c>
      <c r="F15" t="str">
        <f t="shared" si="1"/>
        <v>0.109999999999999+1.76i</v>
      </c>
      <c r="G15" t="str">
        <f t="shared" si="2"/>
        <v>100.11+1.76i</v>
      </c>
      <c r="H15" t="str">
        <f t="shared" si="3"/>
        <v>0.00140743597050114+0.0175559176175399i</v>
      </c>
      <c r="I15">
        <f t="shared" si="4"/>
        <v>1.7612243451783999E-2</v>
      </c>
      <c r="J15">
        <f t="shared" si="5"/>
        <v>1.035855991352473</v>
      </c>
    </row>
    <row r="16" spans="1:10">
      <c r="A16">
        <v>10.5</v>
      </c>
      <c r="B16">
        <v>50.13</v>
      </c>
      <c r="C16">
        <v>1.77</v>
      </c>
      <c r="D16" t="str">
        <f t="shared" si="0"/>
        <v>50.13+1.77i</v>
      </c>
      <c r="E16" t="str">
        <f t="shared" si="6"/>
        <v>50</v>
      </c>
      <c r="F16" t="str">
        <f t="shared" si="1"/>
        <v>0.130000000000003+1.77i</v>
      </c>
      <c r="G16" t="str">
        <f t="shared" si="2"/>
        <v>100.13+1.77i</v>
      </c>
      <c r="H16" t="str">
        <f t="shared" si="3"/>
        <v>0.00161028604837474+0.0176485548156834i</v>
      </c>
      <c r="I16">
        <f t="shared" si="4"/>
        <v>1.7721865258481458E-2</v>
      </c>
      <c r="J16">
        <f t="shared" si="5"/>
        <v>1.0360831919833884</v>
      </c>
    </row>
    <row r="17" spans="1:10">
      <c r="A17">
        <v>11.25</v>
      </c>
      <c r="B17">
        <v>50.22</v>
      </c>
      <c r="C17">
        <v>1.81</v>
      </c>
      <c r="D17" t="str">
        <f t="shared" si="0"/>
        <v>50.22+1.81i</v>
      </c>
      <c r="E17" t="str">
        <f t="shared" si="6"/>
        <v>50</v>
      </c>
      <c r="F17" t="str">
        <f t="shared" si="1"/>
        <v>0.219999999999999+1.81i</v>
      </c>
      <c r="G17" t="str">
        <f t="shared" si="2"/>
        <v>100.22+1.81i</v>
      </c>
      <c r="H17" t="str">
        <f t="shared" si="3"/>
        <v>0.00252052175681197+0.0180147461147493i</v>
      </c>
      <c r="I17">
        <f t="shared" si="4"/>
        <v>1.8190220106019537E-2</v>
      </c>
      <c r="J17">
        <f t="shared" si="5"/>
        <v>1.0370544691620078</v>
      </c>
    </row>
    <row r="18" spans="1:10">
      <c r="A18">
        <v>12</v>
      </c>
      <c r="B18">
        <v>50.28</v>
      </c>
      <c r="C18">
        <v>1.85</v>
      </c>
      <c r="D18" t="str">
        <f t="shared" si="0"/>
        <v>50.28+1.85i</v>
      </c>
      <c r="E18" t="str">
        <f t="shared" si="6"/>
        <v>50</v>
      </c>
      <c r="F18" t="str">
        <f t="shared" si="1"/>
        <v>0.280000000000001+1.85i</v>
      </c>
      <c r="G18" t="str">
        <f t="shared" si="2"/>
        <v>100.28+1.85i</v>
      </c>
      <c r="H18" t="str">
        <f t="shared" si="3"/>
        <v>0.00313145754577149+0.0183905744270076i</v>
      </c>
      <c r="I18">
        <f t="shared" si="4"/>
        <v>1.865527416352478E-2</v>
      </c>
      <c r="J18">
        <f t="shared" si="5"/>
        <v>1.0380198184641456</v>
      </c>
    </row>
    <row r="19" spans="1:10">
      <c r="A19">
        <v>12.75</v>
      </c>
      <c r="B19">
        <v>50.28</v>
      </c>
      <c r="C19">
        <v>1.89</v>
      </c>
      <c r="D19" t="str">
        <f t="shared" si="0"/>
        <v>50.28+1.89i</v>
      </c>
      <c r="E19" t="str">
        <f t="shared" si="6"/>
        <v>50</v>
      </c>
      <c r="F19" t="str">
        <f t="shared" si="1"/>
        <v>0.280000000000001+1.89i</v>
      </c>
      <c r="G19" t="str">
        <f t="shared" si="2"/>
        <v>100.28+1.89i</v>
      </c>
      <c r="H19" t="str">
        <f t="shared" si="3"/>
        <v>0.0031462822689516+0.0187879290637383i</v>
      </c>
      <c r="I19">
        <f t="shared" si="4"/>
        <v>1.9049550404667867E-2</v>
      </c>
      <c r="J19">
        <f t="shared" si="5"/>
        <v>1.0388389656430177</v>
      </c>
    </row>
    <row r="20" spans="1:10">
      <c r="A20">
        <v>13.5</v>
      </c>
      <c r="B20">
        <v>50.33</v>
      </c>
      <c r="C20">
        <v>1.98</v>
      </c>
      <c r="D20" t="str">
        <f t="shared" si="0"/>
        <v>50.33+1.98i</v>
      </c>
      <c r="E20" t="str">
        <f t="shared" si="6"/>
        <v>50</v>
      </c>
      <c r="F20" t="str">
        <f t="shared" si="1"/>
        <v>0.329999999999998+1.98i</v>
      </c>
      <c r="G20" t="str">
        <f t="shared" si="2"/>
        <v>100.33+1.98i</v>
      </c>
      <c r="H20" t="str">
        <f t="shared" si="3"/>
        <v>0.00367717897305421+0.0196623062457226i</v>
      </c>
      <c r="I20">
        <f t="shared" si="4"/>
        <v>2.0003198046823763E-2</v>
      </c>
      <c r="J20">
        <f t="shared" si="5"/>
        <v>1.0408229863749687</v>
      </c>
    </row>
    <row r="21" spans="1:10">
      <c r="A21">
        <v>14.25</v>
      </c>
      <c r="B21">
        <v>50.35</v>
      </c>
      <c r="C21">
        <v>1.98</v>
      </c>
      <c r="D21" t="str">
        <f t="shared" si="0"/>
        <v>50.35+1.98i</v>
      </c>
      <c r="E21" t="str">
        <f t="shared" si="6"/>
        <v>50</v>
      </c>
      <c r="F21" t="str">
        <f t="shared" si="1"/>
        <v>0.350000000000001+1.98i</v>
      </c>
      <c r="G21" t="str">
        <f t="shared" si="2"/>
        <v>100.35+1.98i</v>
      </c>
      <c r="H21" t="str">
        <f t="shared" si="3"/>
        <v>0.0038755939782627+0.0196544725851823i</v>
      </c>
      <c r="I21">
        <f t="shared" si="4"/>
        <v>2.0032935912791934E-2</v>
      </c>
      <c r="J21">
        <f t="shared" si="5"/>
        <v>1.0408849167424861</v>
      </c>
    </row>
    <row r="22" spans="1:10">
      <c r="A22">
        <v>15</v>
      </c>
      <c r="B22">
        <v>50.37</v>
      </c>
      <c r="C22">
        <v>2.04</v>
      </c>
      <c r="D22" t="str">
        <f t="shared" si="0"/>
        <v>50.37+2.04i</v>
      </c>
      <c r="E22" t="str">
        <f t="shared" si="6"/>
        <v>50</v>
      </c>
      <c r="F22" t="str">
        <f t="shared" si="1"/>
        <v>0.369999999999997+2.04i</v>
      </c>
      <c r="G22" t="str">
        <f t="shared" si="2"/>
        <v>100.37+2.04i</v>
      </c>
      <c r="H22" t="str">
        <f t="shared" si="3"/>
        <v>0.0040977651138235+0.020241511997288i</v>
      </c>
      <c r="I22">
        <f t="shared" si="4"/>
        <v>2.065213032266703E-2</v>
      </c>
      <c r="J22">
        <f t="shared" si="5"/>
        <v>1.0421752698139248</v>
      </c>
    </row>
    <row r="23" spans="1:10">
      <c r="A23">
        <v>15.75</v>
      </c>
      <c r="B23">
        <v>50.49</v>
      </c>
      <c r="C23">
        <v>2.08</v>
      </c>
      <c r="D23" t="str">
        <f t="shared" si="0"/>
        <v>50.49+2.08i</v>
      </c>
      <c r="E23" t="str">
        <f t="shared" si="6"/>
        <v>50</v>
      </c>
      <c r="F23" t="str">
        <f t="shared" si="1"/>
        <v>0.490000000000002+2.08i</v>
      </c>
      <c r="G23" t="str">
        <f t="shared" si="2"/>
        <v>100.49+2.08i</v>
      </c>
      <c r="H23" t="str">
        <f t="shared" si="3"/>
        <v>0.0053022665082185+0.0205888276013823i</v>
      </c>
      <c r="I23">
        <f t="shared" si="4"/>
        <v>2.1260617397517344E-2</v>
      </c>
      <c r="J23">
        <f t="shared" si="5"/>
        <v>1.0434449001959747</v>
      </c>
    </row>
    <row r="24" spans="1:10">
      <c r="A24">
        <v>16.5</v>
      </c>
      <c r="B24">
        <v>50.48</v>
      </c>
      <c r="C24">
        <v>2.13</v>
      </c>
      <c r="D24" t="str">
        <f t="shared" si="0"/>
        <v>50.48+2.13i</v>
      </c>
      <c r="E24" t="str">
        <f t="shared" si="6"/>
        <v>50</v>
      </c>
      <c r="F24" t="str">
        <f t="shared" si="1"/>
        <v>0.479999999999997+2.13i</v>
      </c>
      <c r="G24" t="str">
        <f t="shared" si="2"/>
        <v>100.48+2.13i</v>
      </c>
      <c r="H24" t="str">
        <f t="shared" si="3"/>
        <v>0.00522408827297701+0.0210875068867293i</v>
      </c>
      <c r="I24">
        <f t="shared" si="4"/>
        <v>2.1724963635912295E-2</v>
      </c>
      <c r="J24">
        <f t="shared" si="5"/>
        <v>1.044414838012542</v>
      </c>
    </row>
    <row r="25" spans="1:10">
      <c r="A25">
        <v>17.25</v>
      </c>
      <c r="B25">
        <v>50.52</v>
      </c>
      <c r="C25">
        <v>2.15</v>
      </c>
      <c r="D25" t="str">
        <f t="shared" si="0"/>
        <v>50.52+2.15i</v>
      </c>
      <c r="E25" t="str">
        <f t="shared" si="6"/>
        <v>50</v>
      </c>
      <c r="F25" t="str">
        <f t="shared" si="1"/>
        <v>0.520000000000003+2.15i</v>
      </c>
      <c r="G25" t="str">
        <f t="shared" si="2"/>
        <v>100.52+2.15i</v>
      </c>
      <c r="H25" t="str">
        <f t="shared" si="3"/>
        <v>0.0056280050212027+0.021268402200601i</v>
      </c>
      <c r="I25">
        <f t="shared" si="4"/>
        <v>2.2000440283894602E-2</v>
      </c>
      <c r="J25">
        <f t="shared" si="5"/>
        <v>1.0449906956814601</v>
      </c>
    </row>
    <row r="26" spans="1:10">
      <c r="A26">
        <v>18</v>
      </c>
      <c r="B26">
        <v>50.61</v>
      </c>
      <c r="C26">
        <v>2.23</v>
      </c>
      <c r="D26" t="str">
        <f t="shared" si="0"/>
        <v>50.61+2.23i</v>
      </c>
      <c r="E26" t="str">
        <f t="shared" si="6"/>
        <v>50</v>
      </c>
      <c r="F26" t="str">
        <f t="shared" si="1"/>
        <v>0.609999999999999+2.23i</v>
      </c>
      <c r="G26" t="str">
        <f t="shared" si="2"/>
        <v>100.61+2.23i</v>
      </c>
      <c r="H26" t="str">
        <f t="shared" si="3"/>
        <v>0.00655107533119489+0.0220195915118918i</v>
      </c>
      <c r="I26">
        <f t="shared" si="4"/>
        <v>2.2973441151589974E-2</v>
      </c>
      <c r="J26">
        <f t="shared" si="5"/>
        <v>1.0470272603002073</v>
      </c>
    </row>
    <row r="27" spans="1:10">
      <c r="A27">
        <v>18.75</v>
      </c>
      <c r="B27">
        <v>50.65</v>
      </c>
      <c r="C27">
        <v>2.29</v>
      </c>
      <c r="D27" t="str">
        <f t="shared" si="0"/>
        <v>50.65+2.29i</v>
      </c>
      <c r="E27" t="str">
        <f t="shared" si="6"/>
        <v>50</v>
      </c>
      <c r="F27" t="str">
        <f t="shared" si="1"/>
        <v>0.649999999999999+2.29i</v>
      </c>
      <c r="G27" t="str">
        <f t="shared" si="2"/>
        <v>100.65+2.29i</v>
      </c>
      <c r="H27" t="str">
        <f t="shared" si="3"/>
        <v>0.00697207226607078+0.0225934819126746i</v>
      </c>
      <c r="I27">
        <f t="shared" si="4"/>
        <v>2.3644771443633528E-2</v>
      </c>
      <c r="J27">
        <f t="shared" si="5"/>
        <v>1.0484347720011589</v>
      </c>
    </row>
    <row r="28" spans="1:10">
      <c r="A28">
        <v>19.5</v>
      </c>
      <c r="B28">
        <v>50.65</v>
      </c>
      <c r="C28">
        <v>2.35</v>
      </c>
      <c r="D28" t="str">
        <f t="shared" si="0"/>
        <v>50.65+2.35i</v>
      </c>
      <c r="E28" t="str">
        <f t="shared" si="6"/>
        <v>50</v>
      </c>
      <c r="F28" t="str">
        <f t="shared" si="1"/>
        <v>0.649999999999999+2.35i</v>
      </c>
      <c r="G28" t="str">
        <f t="shared" si="2"/>
        <v>100.65+2.35i</v>
      </c>
      <c r="H28" t="str">
        <f t="shared" si="3"/>
        <v>0.00699934737214931+0.023184814045459i</v>
      </c>
      <c r="I28">
        <f t="shared" si="4"/>
        <v>2.4218308486732228E-2</v>
      </c>
      <c r="J28">
        <f t="shared" si="5"/>
        <v>1.0496387843661503</v>
      </c>
    </row>
    <row r="29" spans="1:10">
      <c r="A29">
        <v>20.25</v>
      </c>
      <c r="B29">
        <v>50.72</v>
      </c>
      <c r="C29">
        <v>2.37</v>
      </c>
      <c r="D29" t="str">
        <f t="shared" si="0"/>
        <v>50.72+2.37i</v>
      </c>
      <c r="E29" t="str">
        <f t="shared" si="6"/>
        <v>50</v>
      </c>
      <c r="F29" t="str">
        <f t="shared" si="1"/>
        <v>0.719999999999999+2.37i</v>
      </c>
      <c r="G29" t="str">
        <f t="shared" si="2"/>
        <v>100.72+2.37i</v>
      </c>
      <c r="H29" t="str">
        <f t="shared" si="3"/>
        <v>0.00769795649916114+0.0233494424453633i</v>
      </c>
      <c r="I29">
        <f t="shared" si="4"/>
        <v>2.4585666490301021E-2</v>
      </c>
      <c r="J29">
        <f t="shared" si="5"/>
        <v>1.0504107139821039</v>
      </c>
    </row>
    <row r="30" spans="1:10">
      <c r="A30">
        <v>21</v>
      </c>
      <c r="B30">
        <v>50.73</v>
      </c>
      <c r="C30">
        <v>2.42</v>
      </c>
      <c r="D30" t="str">
        <f t="shared" si="0"/>
        <v>50.73+2.42i</v>
      </c>
      <c r="E30" t="str">
        <f t="shared" si="6"/>
        <v>50</v>
      </c>
      <c r="F30" t="str">
        <f t="shared" si="1"/>
        <v>0.729999999999997+2.42i</v>
      </c>
      <c r="G30" t="str">
        <f t="shared" si="2"/>
        <v>100.73+2.42i</v>
      </c>
      <c r="H30" t="str">
        <f t="shared" si="3"/>
        <v>0.00781976514631878+0.0238367533837577i</v>
      </c>
      <c r="I30">
        <f t="shared" si="4"/>
        <v>2.5086640644408055E-2</v>
      </c>
      <c r="J30">
        <f t="shared" si="5"/>
        <v>1.051464348916072</v>
      </c>
    </row>
    <row r="31" spans="1:10">
      <c r="A31">
        <v>21.75</v>
      </c>
      <c r="B31">
        <v>50.78</v>
      </c>
      <c r="C31">
        <v>2.4900000000000002</v>
      </c>
      <c r="D31" t="str">
        <f t="shared" si="0"/>
        <v>50.78+2.49i</v>
      </c>
      <c r="E31" t="str">
        <f t="shared" si="6"/>
        <v>50</v>
      </c>
      <c r="F31" t="str">
        <f t="shared" si="1"/>
        <v>0.780000000000001+2.49i</v>
      </c>
      <c r="G31" t="str">
        <f t="shared" si="2"/>
        <v>100.78+2.49i</v>
      </c>
      <c r="H31" t="str">
        <f t="shared" si="3"/>
        <v>0.00834498652611629+0.0245011012457826i</v>
      </c>
      <c r="I31">
        <f t="shared" si="4"/>
        <v>2.5883252546331035E-2</v>
      </c>
      <c r="J31">
        <f t="shared" si="5"/>
        <v>1.0531419927108114</v>
      </c>
    </row>
    <row r="32" spans="1:10">
      <c r="A32">
        <v>22.5</v>
      </c>
      <c r="B32">
        <v>50.83</v>
      </c>
      <c r="C32">
        <v>2.5</v>
      </c>
      <c r="D32" t="str">
        <f t="shared" si="0"/>
        <v>50.83+2.5i</v>
      </c>
      <c r="E32" t="str">
        <f t="shared" si="6"/>
        <v>50</v>
      </c>
      <c r="F32" t="str">
        <f t="shared" si="1"/>
        <v>0.829999999999998+2.5i</v>
      </c>
      <c r="G32" t="str">
        <f t="shared" si="2"/>
        <v>100.83+2.5i</v>
      </c>
      <c r="H32" t="str">
        <f t="shared" si="3"/>
        <v>0.00884099480829476+0.024575002608145i</v>
      </c>
      <c r="I32">
        <f t="shared" si="4"/>
        <v>2.6116928272494611E-2</v>
      </c>
      <c r="J32">
        <f t="shared" si="5"/>
        <v>1.0536346282848259</v>
      </c>
    </row>
    <row r="33" spans="1:10">
      <c r="A33">
        <v>23.25</v>
      </c>
      <c r="B33">
        <v>50.91</v>
      </c>
      <c r="C33">
        <v>2.63</v>
      </c>
      <c r="D33" t="str">
        <f t="shared" si="0"/>
        <v>50.91+2.63i</v>
      </c>
      <c r="E33" t="str">
        <f t="shared" si="6"/>
        <v>50</v>
      </c>
      <c r="F33" t="str">
        <f t="shared" si="1"/>
        <v>0.909999999999997+2.63i</v>
      </c>
      <c r="G33" t="str">
        <f t="shared" si="2"/>
        <v>100.91+2.63i</v>
      </c>
      <c r="H33" t="str">
        <f t="shared" si="3"/>
        <v>0.00969062523154404+0.0258102631616395i</v>
      </c>
      <c r="I33">
        <f t="shared" si="4"/>
        <v>2.7569510366550275E-2</v>
      </c>
      <c r="J33">
        <f t="shared" si="5"/>
        <v>1.0567022746827743</v>
      </c>
    </row>
    <row r="34" spans="1:10">
      <c r="A34">
        <v>24</v>
      </c>
      <c r="B34">
        <v>50.88</v>
      </c>
      <c r="C34">
        <v>2.64</v>
      </c>
      <c r="D34" t="str">
        <f t="shared" si="0"/>
        <v>50.88+2.64i</v>
      </c>
      <c r="E34" t="str">
        <f t="shared" si="6"/>
        <v>50</v>
      </c>
      <c r="F34" t="str">
        <f t="shared" si="1"/>
        <v>0.880000000000003+2.64i</v>
      </c>
      <c r="G34" t="str">
        <f t="shared" si="2"/>
        <v>100.88+2.64i</v>
      </c>
      <c r="H34" t="str">
        <f t="shared" si="3"/>
        <v>0.0094016503164259+0.0259236681519096i</v>
      </c>
      <c r="I34">
        <f t="shared" si="4"/>
        <v>2.7575851738843596E-2</v>
      </c>
      <c r="J34">
        <f t="shared" si="5"/>
        <v>1.056715686849516</v>
      </c>
    </row>
    <row r="35" spans="1:10">
      <c r="A35">
        <v>24.75</v>
      </c>
      <c r="B35">
        <v>50.92</v>
      </c>
      <c r="C35">
        <v>2.64</v>
      </c>
      <c r="D35" t="str">
        <f t="shared" si="0"/>
        <v>50.92+2.64i</v>
      </c>
      <c r="E35" t="str">
        <f t="shared" si="6"/>
        <v>50</v>
      </c>
      <c r="F35" t="str">
        <f t="shared" si="1"/>
        <v>0.920000000000002+2.64i</v>
      </c>
      <c r="G35" t="str">
        <f t="shared" si="2"/>
        <v>100.92+2.64i</v>
      </c>
      <c r="H35" t="str">
        <f t="shared" si="3"/>
        <v>0.00979374038934771+0.0259031363988518i</v>
      </c>
      <c r="I35">
        <f t="shared" si="4"/>
        <v>2.7692775702544907E-2</v>
      </c>
      <c r="J35">
        <f t="shared" si="5"/>
        <v>1.0569630154142986</v>
      </c>
    </row>
    <row r="36" spans="1:10">
      <c r="A36">
        <v>25.5</v>
      </c>
      <c r="B36">
        <v>51.01</v>
      </c>
      <c r="C36">
        <v>2.8</v>
      </c>
      <c r="D36" t="str">
        <f t="shared" si="0"/>
        <v>51.01+2.8i</v>
      </c>
      <c r="E36" t="str">
        <f t="shared" si="6"/>
        <v>50</v>
      </c>
      <c r="F36" t="str">
        <f t="shared" si="1"/>
        <v>1.01+2.8i</v>
      </c>
      <c r="G36" t="str">
        <f t="shared" si="2"/>
        <v>101.01+2.8i</v>
      </c>
      <c r="H36" t="str">
        <f t="shared" si="3"/>
        <v>0.0107591426113066+0.0274217839885986i</v>
      </c>
      <c r="I36">
        <f t="shared" si="4"/>
        <v>2.9456975181572802E-2</v>
      </c>
      <c r="J36">
        <f t="shared" si="5"/>
        <v>1.0607020491174695</v>
      </c>
    </row>
    <row r="37" spans="1:10">
      <c r="A37">
        <v>26.25</v>
      </c>
      <c r="B37">
        <v>51.21</v>
      </c>
      <c r="C37">
        <v>2.89</v>
      </c>
      <c r="D37" t="str">
        <f t="shared" si="0"/>
        <v>51.21+2.89i</v>
      </c>
      <c r="E37" t="str">
        <f t="shared" si="6"/>
        <v>50</v>
      </c>
      <c r="F37" t="str">
        <f t="shared" si="1"/>
        <v>1.21+2.89i</v>
      </c>
      <c r="G37" t="str">
        <f t="shared" si="2"/>
        <v>101.21+2.89i</v>
      </c>
      <c r="H37" t="str">
        <f t="shared" si="3"/>
        <v>0.0127602950977603+0.0281901269357521i</v>
      </c>
      <c r="I37">
        <f t="shared" si="4"/>
        <v>3.0943632424712868E-2</v>
      </c>
      <c r="J37">
        <f t="shared" si="5"/>
        <v>1.0638634313959219</v>
      </c>
    </row>
    <row r="38" spans="1:10">
      <c r="A38">
        <v>27</v>
      </c>
      <c r="B38">
        <v>51.12</v>
      </c>
      <c r="C38">
        <v>2.87</v>
      </c>
      <c r="D38" t="str">
        <f t="shared" si="0"/>
        <v>51.12+2.87i</v>
      </c>
      <c r="E38" t="str">
        <f t="shared" si="6"/>
        <v>50</v>
      </c>
      <c r="F38" t="str">
        <f t="shared" si="1"/>
        <v>1.12+2.87i</v>
      </c>
      <c r="G38" t="str">
        <f t="shared" si="2"/>
        <v>101.12+2.87i</v>
      </c>
      <c r="H38" t="str">
        <f t="shared" si="3"/>
        <v>0.0118719307456684+0.0280451696871038i</v>
      </c>
      <c r="I38">
        <f t="shared" si="4"/>
        <v>3.0454462438342138E-2</v>
      </c>
      <c r="J38">
        <f t="shared" si="5"/>
        <v>1.0628221393601234</v>
      </c>
    </row>
    <row r="39" spans="1:10">
      <c r="A39">
        <v>27.75</v>
      </c>
      <c r="B39">
        <v>51.21</v>
      </c>
      <c r="C39">
        <v>2.97</v>
      </c>
      <c r="D39" t="str">
        <f t="shared" si="0"/>
        <v>51.21+2.97i</v>
      </c>
      <c r="E39" t="str">
        <f t="shared" si="6"/>
        <v>50</v>
      </c>
      <c r="F39" t="str">
        <f t="shared" si="1"/>
        <v>1.21+2.97i</v>
      </c>
      <c r="G39" t="str">
        <f t="shared" si="2"/>
        <v>101.21+2.97i</v>
      </c>
      <c r="H39" t="str">
        <f t="shared" si="3"/>
        <v>0.0128054380072345+0.0289691517549502i</v>
      </c>
      <c r="I39">
        <f t="shared" si="4"/>
        <v>3.1673190492251646E-2</v>
      </c>
      <c r="J39">
        <f t="shared" si="5"/>
        <v>1.065418390116355</v>
      </c>
    </row>
    <row r="40" spans="1:10">
      <c r="A40">
        <v>28.5</v>
      </c>
      <c r="B40">
        <v>51.38</v>
      </c>
      <c r="C40">
        <v>3.1</v>
      </c>
      <c r="D40" t="str">
        <f t="shared" si="0"/>
        <v>51.38+3.1i</v>
      </c>
      <c r="E40" t="str">
        <f t="shared" si="6"/>
        <v>50</v>
      </c>
      <c r="F40" t="str">
        <f t="shared" si="1"/>
        <v>1.38+3.1i</v>
      </c>
      <c r="G40" t="str">
        <f t="shared" si="2"/>
        <v>101.38+3.1i</v>
      </c>
      <c r="H40" t="str">
        <f t="shared" si="3"/>
        <v>0.0145335786844682+0.0301336151714159i</v>
      </c>
      <c r="I40">
        <f t="shared" si="4"/>
        <v>3.3455338477986069E-2</v>
      </c>
      <c r="J40">
        <f t="shared" si="5"/>
        <v>1.0692266789313265</v>
      </c>
    </row>
    <row r="41" spans="1:10">
      <c r="A41">
        <v>29.25</v>
      </c>
      <c r="B41">
        <v>51.31</v>
      </c>
      <c r="C41">
        <v>3.11</v>
      </c>
      <c r="D41" t="str">
        <f t="shared" si="0"/>
        <v>51.31+3.11i</v>
      </c>
      <c r="E41" t="str">
        <f t="shared" si="6"/>
        <v>50</v>
      </c>
      <c r="F41" t="str">
        <f t="shared" si="1"/>
        <v>1.31+3.11i</v>
      </c>
      <c r="G41" t="str">
        <f t="shared" si="2"/>
        <v>101.31+3.11i</v>
      </c>
      <c r="H41" t="str">
        <f t="shared" si="3"/>
        <v>0.0138599065106875+0.0302723886166396i</v>
      </c>
      <c r="I41">
        <f t="shared" si="4"/>
        <v>3.3294361700471876E-2</v>
      </c>
      <c r="J41">
        <f t="shared" si="5"/>
        <v>1.0688821092613838</v>
      </c>
    </row>
    <row r="42" spans="1:10">
      <c r="A42">
        <v>30</v>
      </c>
      <c r="B42">
        <v>51.31</v>
      </c>
      <c r="C42">
        <v>3.08</v>
      </c>
      <c r="D42" t="str">
        <f t="shared" si="0"/>
        <v>51.31+3.08i</v>
      </c>
      <c r="E42" t="str">
        <f t="shared" si="6"/>
        <v>50</v>
      </c>
      <c r="F42" t="str">
        <f t="shared" si="1"/>
        <v>1.31+3.08i</v>
      </c>
      <c r="G42" t="str">
        <f t="shared" si="2"/>
        <v>101.31+3.08i</v>
      </c>
      <c r="H42" t="str">
        <f t="shared" si="3"/>
        <v>0.0138420808895765+0.0299809139360389i</v>
      </c>
      <c r="I42">
        <f t="shared" si="4"/>
        <v>3.3022089633966994E-2</v>
      </c>
      <c r="J42">
        <f t="shared" si="5"/>
        <v>1.068299573919878</v>
      </c>
    </row>
    <row r="43" spans="1:10">
      <c r="A43">
        <v>30.75</v>
      </c>
      <c r="B43">
        <v>51.43</v>
      </c>
      <c r="C43">
        <v>3.18</v>
      </c>
      <c r="D43" t="str">
        <f t="shared" si="0"/>
        <v>51.43+3.18i</v>
      </c>
      <c r="E43" t="str">
        <f t="shared" si="6"/>
        <v>50</v>
      </c>
      <c r="F43" t="str">
        <f t="shared" si="1"/>
        <v>1.43+3.18i</v>
      </c>
      <c r="G43" t="str">
        <f t="shared" si="2"/>
        <v>101.43+3.18i</v>
      </c>
      <c r="H43" t="str">
        <f t="shared" si="3"/>
        <v>0.0150665109766774+0.03087931080641i</v>
      </c>
      <c r="I43">
        <f t="shared" si="4"/>
        <v>3.4358864778819595E-2</v>
      </c>
      <c r="J43">
        <f t="shared" si="5"/>
        <v>1.0711628026719255</v>
      </c>
    </row>
    <row r="44" spans="1:10">
      <c r="A44">
        <v>31.5</v>
      </c>
      <c r="B44">
        <v>51.56</v>
      </c>
      <c r="C44">
        <v>3.29</v>
      </c>
      <c r="D44" t="str">
        <f t="shared" si="0"/>
        <v>51.56+3.29i</v>
      </c>
      <c r="E44" t="str">
        <f t="shared" si="6"/>
        <v>50</v>
      </c>
      <c r="F44" t="str">
        <f t="shared" si="1"/>
        <v>1.56+3.29i</v>
      </c>
      <c r="G44" t="str">
        <f t="shared" si="2"/>
        <v>101.56+3.29i</v>
      </c>
      <c r="H44" t="str">
        <f t="shared" si="3"/>
        <v>0.016392588438737+0.0318636115009507i</v>
      </c>
      <c r="I44">
        <f t="shared" si="4"/>
        <v>3.5833039134370553E-2</v>
      </c>
      <c r="J44">
        <f t="shared" si="5"/>
        <v>1.0743295312716372</v>
      </c>
    </row>
    <row r="45" spans="1:10">
      <c r="A45">
        <v>32.25</v>
      </c>
      <c r="B45">
        <v>51.57</v>
      </c>
      <c r="C45">
        <v>3.33</v>
      </c>
      <c r="D45" t="str">
        <f t="shared" si="0"/>
        <v>51.57+3.33i</v>
      </c>
      <c r="E45" t="str">
        <f t="shared" si="6"/>
        <v>50</v>
      </c>
      <c r="F45" t="str">
        <f t="shared" si="1"/>
        <v>1.57+3.33i</v>
      </c>
      <c r="G45" t="str">
        <f t="shared" si="2"/>
        <v>101.57+3.33i</v>
      </c>
      <c r="H45" t="str">
        <f t="shared" si="3"/>
        <v>0.016514443139478+0.0322438407437781i</v>
      </c>
      <c r="I45">
        <f t="shared" si="4"/>
        <v>3.6226952647402964E-2</v>
      </c>
      <c r="J45">
        <f t="shared" si="5"/>
        <v>1.0751773516533076</v>
      </c>
    </row>
    <row r="46" spans="1:10">
      <c r="A46">
        <v>33</v>
      </c>
      <c r="B46">
        <v>51.66</v>
      </c>
      <c r="C46">
        <v>3.35</v>
      </c>
      <c r="D46" t="str">
        <f t="shared" si="0"/>
        <v>51.66+3.35i</v>
      </c>
      <c r="E46" t="str">
        <f t="shared" si="6"/>
        <v>50</v>
      </c>
      <c r="F46" t="str">
        <f t="shared" si="1"/>
        <v>1.66+3.35i</v>
      </c>
      <c r="G46" t="str">
        <f t="shared" si="2"/>
        <v>101.66+3.35i</v>
      </c>
      <c r="H46" t="str">
        <f t="shared" si="3"/>
        <v>0.0173959482864167+0.0323797321782462i</v>
      </c>
      <c r="I46">
        <f t="shared" si="4"/>
        <v>3.6756850690975097E-2</v>
      </c>
      <c r="J46">
        <f t="shared" si="5"/>
        <v>1.0763189454653113</v>
      </c>
    </row>
    <row r="47" spans="1:10">
      <c r="A47">
        <v>33.75</v>
      </c>
      <c r="B47">
        <v>51.69</v>
      </c>
      <c r="C47">
        <v>3.44</v>
      </c>
      <c r="D47" t="str">
        <f t="shared" si="0"/>
        <v>51.69+3.44i</v>
      </c>
      <c r="E47" t="str">
        <f t="shared" si="6"/>
        <v>50</v>
      </c>
      <c r="F47" t="str">
        <f t="shared" si="1"/>
        <v>1.69+3.44i</v>
      </c>
      <c r="G47" t="str">
        <f t="shared" si="2"/>
        <v>101.69+3.44i</v>
      </c>
      <c r="H47" t="str">
        <f t="shared" si="3"/>
        <v>0.0177431861016756+0.03322807984866i</v>
      </c>
      <c r="I47">
        <f t="shared" si="4"/>
        <v>3.766863341651272E-2</v>
      </c>
      <c r="J47">
        <f t="shared" si="5"/>
        <v>1.0782862010416341</v>
      </c>
    </row>
    <row r="48" spans="1:10">
      <c r="A48">
        <v>34.5</v>
      </c>
      <c r="B48">
        <v>51.82</v>
      </c>
      <c r="C48">
        <v>3.51</v>
      </c>
      <c r="D48" t="str">
        <f t="shared" si="0"/>
        <v>51.82+3.51i</v>
      </c>
      <c r="E48" t="str">
        <f t="shared" si="6"/>
        <v>50</v>
      </c>
      <c r="F48" t="str">
        <f t="shared" si="1"/>
        <v>1.82+3.51i</v>
      </c>
      <c r="G48" t="str">
        <f t="shared" si="2"/>
        <v>101.82+3.51i</v>
      </c>
      <c r="H48" t="str">
        <f t="shared" si="3"/>
        <v>0.0190404140030969+0.0338162261525155i</v>
      </c>
      <c r="I48">
        <f t="shared" si="4"/>
        <v>3.8808175898995836E-2</v>
      </c>
      <c r="J48">
        <f t="shared" si="5"/>
        <v>1.0807501165239162</v>
      </c>
    </row>
    <row r="49" spans="1:10">
      <c r="A49">
        <v>35.25</v>
      </c>
      <c r="B49">
        <v>51.87</v>
      </c>
      <c r="C49">
        <v>3.58</v>
      </c>
      <c r="D49" t="str">
        <f t="shared" si="0"/>
        <v>51.87+3.58i</v>
      </c>
      <c r="E49" t="str">
        <f t="shared" si="6"/>
        <v>50</v>
      </c>
      <c r="F49" t="str">
        <f t="shared" si="1"/>
        <v>1.87+3.58i</v>
      </c>
      <c r="G49" t="str">
        <f t="shared" si="2"/>
        <v>101.87+3.58i</v>
      </c>
      <c r="H49" t="str">
        <f t="shared" si="3"/>
        <v>0.0195675812778427+0.0344551689312391i</v>
      </c>
      <c r="I49">
        <f t="shared" si="4"/>
        <v>3.962384260953504E-2</v>
      </c>
      <c r="J49">
        <f t="shared" si="5"/>
        <v>1.0825173392833927</v>
      </c>
    </row>
    <row r="50" spans="1:10">
      <c r="A50">
        <v>36</v>
      </c>
      <c r="B50">
        <v>51.91</v>
      </c>
      <c r="C50">
        <v>3.62</v>
      </c>
      <c r="D50" t="str">
        <f t="shared" si="0"/>
        <v>51.91+3.62i</v>
      </c>
      <c r="E50" t="str">
        <f t="shared" si="6"/>
        <v>50</v>
      </c>
      <c r="F50" t="str">
        <f t="shared" si="1"/>
        <v>1.91+3.62i</v>
      </c>
      <c r="G50" t="str">
        <f t="shared" si="2"/>
        <v>101.91+3.62i</v>
      </c>
      <c r="H50" t="str">
        <f t="shared" si="3"/>
        <v>0.0199785983943747+0.0348118680582118i</v>
      </c>
      <c r="I50">
        <f t="shared" si="4"/>
        <v>4.0137395923328885E-2</v>
      </c>
      <c r="J50">
        <f t="shared" si="5"/>
        <v>1.0836315442498952</v>
      </c>
    </row>
    <row r="51" spans="1:10">
      <c r="A51">
        <v>36.75</v>
      </c>
      <c r="B51">
        <v>52</v>
      </c>
      <c r="C51">
        <v>3.69</v>
      </c>
      <c r="D51" t="str">
        <f t="shared" si="0"/>
        <v>52+3.69i</v>
      </c>
      <c r="E51" t="str">
        <f t="shared" si="6"/>
        <v>50</v>
      </c>
      <c r="F51" t="str">
        <f t="shared" si="1"/>
        <v>2+3.69i</v>
      </c>
      <c r="G51" t="str">
        <f t="shared" si="2"/>
        <v>102+3.69i</v>
      </c>
      <c r="H51" t="str">
        <f t="shared" si="3"/>
        <v>0.0208892416375374+0.0354207715525244i</v>
      </c>
      <c r="I51">
        <f t="shared" si="4"/>
        <v>4.1121666716799649E-2</v>
      </c>
      <c r="J51">
        <f t="shared" si="5"/>
        <v>1.0857703533168781</v>
      </c>
    </row>
    <row r="52" spans="1:10">
      <c r="A52">
        <v>37.5</v>
      </c>
      <c r="B52">
        <v>52.05</v>
      </c>
      <c r="C52">
        <v>3.71</v>
      </c>
      <c r="D52" t="str">
        <f t="shared" si="0"/>
        <v>52.05+3.71i</v>
      </c>
      <c r="E52" t="str">
        <f t="shared" si="6"/>
        <v>50</v>
      </c>
      <c r="F52" t="str">
        <f t="shared" si="1"/>
        <v>2.05+3.71i</v>
      </c>
      <c r="G52" t="str">
        <f t="shared" si="2"/>
        <v>102.05+3.71i</v>
      </c>
      <c r="H52" t="str">
        <f t="shared" si="3"/>
        <v>0.0213815989782706+0.0355774058578208i</v>
      </c>
      <c r="I52">
        <f t="shared" si="4"/>
        <v>4.1508126703570757E-2</v>
      </c>
      <c r="J52">
        <f t="shared" si="5"/>
        <v>1.0866113273570421</v>
      </c>
    </row>
    <row r="53" spans="1:10">
      <c r="A53">
        <v>38.25</v>
      </c>
      <c r="B53">
        <v>52.03</v>
      </c>
      <c r="C53">
        <v>3.78</v>
      </c>
      <c r="D53" t="str">
        <f t="shared" si="0"/>
        <v>52.03+3.78i</v>
      </c>
      <c r="E53" t="str">
        <f t="shared" si="6"/>
        <v>50</v>
      </c>
      <c r="F53" t="str">
        <f t="shared" si="1"/>
        <v>2.03+3.78i</v>
      </c>
      <c r="G53" t="str">
        <f t="shared" si="2"/>
        <v>102.03+3.78i</v>
      </c>
      <c r="H53" t="str">
        <f t="shared" si="3"/>
        <v>0.0212395056283909+0.0362610474245289i</v>
      </c>
      <c r="I53">
        <f t="shared" si="4"/>
        <v>4.202356671752628E-2</v>
      </c>
      <c r="J53">
        <f t="shared" si="5"/>
        <v>1.0877340303112344</v>
      </c>
    </row>
    <row r="54" spans="1:10">
      <c r="A54">
        <v>39</v>
      </c>
      <c r="B54">
        <v>52.04</v>
      </c>
      <c r="C54">
        <v>4</v>
      </c>
      <c r="D54" t="str">
        <f t="shared" si="0"/>
        <v>52.04+4i</v>
      </c>
      <c r="E54" t="str">
        <f t="shared" si="6"/>
        <v>50</v>
      </c>
      <c r="F54" t="str">
        <f t="shared" si="1"/>
        <v>2.04+4i</v>
      </c>
      <c r="G54" t="str">
        <f t="shared" si="2"/>
        <v>102.04+4i</v>
      </c>
      <c r="H54" t="str">
        <f t="shared" si="3"/>
        <v>0.0214957927004123+0.0383576717875181i</v>
      </c>
      <c r="I54">
        <f t="shared" si="4"/>
        <v>4.3970218202529547E-2</v>
      </c>
      <c r="J54">
        <f t="shared" si="5"/>
        <v>1.0919850386247576</v>
      </c>
    </row>
    <row r="55" spans="1:10">
      <c r="A55">
        <v>39.75</v>
      </c>
      <c r="B55">
        <v>52.29</v>
      </c>
      <c r="C55">
        <v>4.2</v>
      </c>
      <c r="D55" t="str">
        <f t="shared" si="0"/>
        <v>52.29+4.2i</v>
      </c>
      <c r="E55" t="str">
        <f t="shared" si="6"/>
        <v>50</v>
      </c>
      <c r="F55" t="str">
        <f t="shared" si="1"/>
        <v>2.29+4.2i</v>
      </c>
      <c r="G55" t="str">
        <f t="shared" si="2"/>
        <v>102.29+4.2i</v>
      </c>
      <c r="H55" t="str">
        <f t="shared" si="3"/>
        <v>0.024032714950068+0.0400729552958228i</v>
      </c>
      <c r="I55">
        <f t="shared" si="4"/>
        <v>4.6727006473903654E-2</v>
      </c>
      <c r="J55">
        <f t="shared" si="5"/>
        <v>1.0980348898819914</v>
      </c>
    </row>
    <row r="56" spans="1:10">
      <c r="A56">
        <v>40.5</v>
      </c>
      <c r="B56">
        <v>52.45</v>
      </c>
      <c r="C56">
        <v>4.22</v>
      </c>
      <c r="D56" t="str">
        <f t="shared" si="0"/>
        <v>52.45+4.22i</v>
      </c>
      <c r="E56" t="str">
        <f t="shared" si="6"/>
        <v>50</v>
      </c>
      <c r="F56" t="str">
        <f t="shared" si="1"/>
        <v>2.45+4.22i</v>
      </c>
      <c r="G56" t="str">
        <f t="shared" si="2"/>
        <v>102.45+4.22i</v>
      </c>
      <c r="H56" t="str">
        <f t="shared" si="3"/>
        <v>0.0255674086738615+0.0401376821414964i</v>
      </c>
      <c r="I56">
        <f t="shared" si="4"/>
        <v>4.7589136512318095E-2</v>
      </c>
      <c r="J56">
        <f t="shared" si="5"/>
        <v>1.0999340480809909</v>
      </c>
    </row>
    <row r="57" spans="1:10">
      <c r="A57">
        <v>41.25</v>
      </c>
      <c r="B57">
        <v>52.58</v>
      </c>
      <c r="C57">
        <v>4.26</v>
      </c>
      <c r="D57" t="str">
        <f t="shared" si="0"/>
        <v>52.58+4.26i</v>
      </c>
      <c r="E57" t="str">
        <f t="shared" si="6"/>
        <v>50</v>
      </c>
      <c r="F57" t="str">
        <f t="shared" si="1"/>
        <v>2.58+4.26i</v>
      </c>
      <c r="G57" t="str">
        <f t="shared" si="2"/>
        <v>102.58+4.26i</v>
      </c>
      <c r="H57" t="str">
        <f t="shared" si="3"/>
        <v>0.0268294524781981+0.0404143744632762i</v>
      </c>
      <c r="I57">
        <f t="shared" si="4"/>
        <v>4.8509186589117341E-2</v>
      </c>
      <c r="J57">
        <f t="shared" si="5"/>
        <v>1.1019645926274846</v>
      </c>
    </row>
    <row r="58" spans="1:10">
      <c r="A58">
        <v>42</v>
      </c>
      <c r="B58">
        <v>52.65</v>
      </c>
      <c r="C58">
        <v>4.3099999999999996</v>
      </c>
      <c r="D58" t="str">
        <f t="shared" si="0"/>
        <v>52.65+4.31i</v>
      </c>
      <c r="E58" t="str">
        <f t="shared" si="6"/>
        <v>50</v>
      </c>
      <c r="F58" t="str">
        <f t="shared" si="1"/>
        <v>2.65+4.31i</v>
      </c>
      <c r="G58" t="str">
        <f t="shared" si="2"/>
        <v>102.65+4.31i</v>
      </c>
      <c r="H58" t="str">
        <f t="shared" si="3"/>
        <v>0.0275302814186208+0.0408314124411665i</v>
      </c>
      <c r="I58">
        <f t="shared" si="4"/>
        <v>4.9245513876180681E-2</v>
      </c>
      <c r="J58">
        <f t="shared" si="5"/>
        <v>1.1035924933196</v>
      </c>
    </row>
    <row r="59" spans="1:10">
      <c r="A59">
        <v>42.75</v>
      </c>
      <c r="B59">
        <v>52.78</v>
      </c>
      <c r="C59">
        <v>4.4000000000000004</v>
      </c>
      <c r="D59" t="str">
        <f t="shared" si="0"/>
        <v>52.78+4.4i</v>
      </c>
      <c r="E59" t="str">
        <f t="shared" si="6"/>
        <v>50</v>
      </c>
      <c r="F59" t="str">
        <f t="shared" si="1"/>
        <v>2.78+4.4i</v>
      </c>
      <c r="G59" t="str">
        <f t="shared" si="2"/>
        <v>102.78+4.4i</v>
      </c>
      <c r="H59" t="str">
        <f t="shared" si="3"/>
        <v>0.0288279175670497+0.0415757653503112i</v>
      </c>
      <c r="I59">
        <f t="shared" si="4"/>
        <v>5.0592421326882055E-2</v>
      </c>
      <c r="J59">
        <f t="shared" si="5"/>
        <v>1.106576822143319</v>
      </c>
    </row>
    <row r="60" spans="1:10">
      <c r="A60">
        <v>43.5</v>
      </c>
      <c r="B60">
        <v>52.88</v>
      </c>
      <c r="C60">
        <v>4.49</v>
      </c>
      <c r="D60" t="str">
        <f t="shared" si="0"/>
        <v>52.88+4.49i</v>
      </c>
      <c r="E60" t="str">
        <f t="shared" si="6"/>
        <v>50</v>
      </c>
      <c r="F60" t="str">
        <f t="shared" si="1"/>
        <v>2.88+4.49i</v>
      </c>
      <c r="G60" t="str">
        <f t="shared" si="2"/>
        <v>102.88+4.49i</v>
      </c>
      <c r="H60" t="str">
        <f t="shared" si="3"/>
        <v>0.0298416575788976+0.0423406974870796i</v>
      </c>
      <c r="I60">
        <f t="shared" si="4"/>
        <v>5.1800185238554557E-2</v>
      </c>
      <c r="J60">
        <f t="shared" si="5"/>
        <v>1.1092600619239454</v>
      </c>
    </row>
    <row r="61" spans="1:10">
      <c r="A61">
        <v>44.25</v>
      </c>
      <c r="B61">
        <v>52.98</v>
      </c>
      <c r="C61">
        <v>4.59</v>
      </c>
      <c r="D61" t="str">
        <f t="shared" si="0"/>
        <v>52.98+4.59i</v>
      </c>
      <c r="E61" t="str">
        <f t="shared" si="6"/>
        <v>50</v>
      </c>
      <c r="F61" t="str">
        <f t="shared" si="1"/>
        <v>2.98+4.59i</v>
      </c>
      <c r="G61" t="str">
        <f t="shared" si="2"/>
        <v>102.98+4.59i</v>
      </c>
      <c r="H61" t="str">
        <f t="shared" si="3"/>
        <v>0.0308629860195539+0.0431961438548286i</v>
      </c>
      <c r="I61">
        <f t="shared" si="4"/>
        <v>5.308889478949648E-2</v>
      </c>
      <c r="J61">
        <f t="shared" si="5"/>
        <v>1.1121306836457359</v>
      </c>
    </row>
    <row r="62" spans="1:10">
      <c r="A62">
        <v>45</v>
      </c>
      <c r="B62">
        <v>53.11</v>
      </c>
      <c r="C62">
        <v>4.67</v>
      </c>
      <c r="D62" t="str">
        <f t="shared" si="0"/>
        <v>53.11+4.67i</v>
      </c>
      <c r="E62" t="str">
        <f t="shared" si="6"/>
        <v>50</v>
      </c>
      <c r="F62" t="str">
        <f t="shared" si="1"/>
        <v>3.11+4.67i</v>
      </c>
      <c r="G62" t="str">
        <f t="shared" si="2"/>
        <v>103.11+4.67i</v>
      </c>
      <c r="H62" t="str">
        <f t="shared" si="3"/>
        <v>0.0321473328764561+0.0438354374499753i</v>
      </c>
      <c r="I62">
        <f t="shared" si="4"/>
        <v>5.4359880311681812E-2</v>
      </c>
      <c r="J62">
        <f t="shared" si="5"/>
        <v>1.1149694882437915</v>
      </c>
    </row>
    <row r="63" spans="1:10">
      <c r="A63">
        <v>45.75</v>
      </c>
      <c r="B63">
        <v>53.25</v>
      </c>
      <c r="C63">
        <v>4.68</v>
      </c>
      <c r="D63" t="str">
        <f t="shared" si="0"/>
        <v>53.25+4.68i</v>
      </c>
      <c r="E63" t="str">
        <f t="shared" si="6"/>
        <v>50</v>
      </c>
      <c r="F63" t="str">
        <f t="shared" si="1"/>
        <v>3.25+4.68i</v>
      </c>
      <c r="G63" t="str">
        <f t="shared" si="2"/>
        <v>103.25+4.68i</v>
      </c>
      <c r="H63" t="str">
        <f t="shared" si="3"/>
        <v>0.0334627731844923+0.0438101135253906i</v>
      </c>
      <c r="I63">
        <f t="shared" si="4"/>
        <v>5.5127880752885723E-2</v>
      </c>
      <c r="J63">
        <f t="shared" si="5"/>
        <v>1.1166885542073404</v>
      </c>
    </row>
    <row r="64" spans="1:10">
      <c r="A64">
        <v>46.5</v>
      </c>
      <c r="B64">
        <v>53.39</v>
      </c>
      <c r="C64">
        <v>4.7300000000000004</v>
      </c>
      <c r="D64" t="str">
        <f t="shared" si="0"/>
        <v>53.39+4.73i</v>
      </c>
      <c r="E64" t="str">
        <f t="shared" si="6"/>
        <v>50</v>
      </c>
      <c r="F64" t="str">
        <f t="shared" si="1"/>
        <v>3.39+4.73i</v>
      </c>
      <c r="G64" t="str">
        <f t="shared" si="2"/>
        <v>103.39+4.73i</v>
      </c>
      <c r="H64" t="str">
        <f t="shared" si="3"/>
        <v>0.034808597755853+0.0441566431242365i</v>
      </c>
      <c r="I64">
        <f t="shared" si="4"/>
        <v>5.6226751726646609E-2</v>
      </c>
      <c r="J64">
        <f t="shared" si="5"/>
        <v>1.1191530949399429</v>
      </c>
    </row>
    <row r="65" spans="1:10">
      <c r="A65">
        <v>47.25</v>
      </c>
      <c r="B65">
        <v>53.52</v>
      </c>
      <c r="C65">
        <v>4.83</v>
      </c>
      <c r="D65" t="str">
        <f t="shared" si="0"/>
        <v>53.52+4.83i</v>
      </c>
      <c r="E65" t="str">
        <f t="shared" si="6"/>
        <v>50</v>
      </c>
      <c r="F65" t="str">
        <f t="shared" si="1"/>
        <v>3.52+4.83i</v>
      </c>
      <c r="G65" t="str">
        <f t="shared" si="2"/>
        <v>103.52+4.83i</v>
      </c>
      <c r="H65" t="str">
        <f t="shared" si="3"/>
        <v>0.036101437027316+0.044973242457091i</v>
      </c>
      <c r="I65">
        <f t="shared" si="4"/>
        <v>5.7670670990907981E-2</v>
      </c>
      <c r="J65">
        <f t="shared" si="5"/>
        <v>1.1224002463163312</v>
      </c>
    </row>
    <row r="66" spans="1:10">
      <c r="A66">
        <v>48</v>
      </c>
      <c r="B66">
        <v>53.64</v>
      </c>
      <c r="C66">
        <v>4.83</v>
      </c>
      <c r="D66" t="str">
        <f t="shared" si="0"/>
        <v>53.64+4.83i</v>
      </c>
      <c r="E66" t="str">
        <f t="shared" si="6"/>
        <v>50</v>
      </c>
      <c r="F66" t="str">
        <f t="shared" si="1"/>
        <v>3.64+4.83i</v>
      </c>
      <c r="G66" t="str">
        <f t="shared" si="2"/>
        <v>103.64+4.83i</v>
      </c>
      <c r="H66" t="str">
        <f t="shared" si="3"/>
        <v>0.037212650732214+0.0448693834133868i</v>
      </c>
      <c r="I66">
        <f t="shared" si="4"/>
        <v>5.8292734902518149E-2</v>
      </c>
      <c r="J66">
        <f t="shared" si="5"/>
        <v>1.1238022410212243</v>
      </c>
    </row>
    <row r="67" spans="1:10">
      <c r="A67">
        <v>48.75</v>
      </c>
      <c r="B67">
        <v>53.77</v>
      </c>
      <c r="C67">
        <v>4.88</v>
      </c>
      <c r="D67" t="str">
        <f t="shared" ref="D67:D130" si="7">COMPLEX(B67,C67)</f>
        <v>53.77+4.88i</v>
      </c>
      <c r="E67" t="str">
        <f t="shared" si="6"/>
        <v>50</v>
      </c>
      <c r="F67" t="str">
        <f t="shared" ref="F67:F130" si="8">IMSUB(D67,E67)</f>
        <v>3.77+4.88i</v>
      </c>
      <c r="G67" t="str">
        <f t="shared" ref="G67:G130" si="9">IMSUM(D67,E67)</f>
        <v>103.77+4.88i</v>
      </c>
      <c r="H67" t="str">
        <f t="shared" ref="H67:H130" si="10">IMDIV(F67,G67)</f>
        <v>0.0384568430437532+0.0452185661168592i</v>
      </c>
      <c r="I67">
        <f t="shared" ref="I67:I130" si="11">IMABS(H67)</f>
        <v>5.9360319225528396E-2</v>
      </c>
      <c r="J67">
        <f t="shared" ref="J67:J130" si="12">(1+I67)/(1-I67)</f>
        <v>1.1262126623802524</v>
      </c>
    </row>
    <row r="68" spans="1:10">
      <c r="A68">
        <v>49.5</v>
      </c>
      <c r="B68">
        <v>53.89</v>
      </c>
      <c r="C68">
        <v>4.9800000000000004</v>
      </c>
      <c r="D68" t="str">
        <f t="shared" si="7"/>
        <v>53.89+4.98i</v>
      </c>
      <c r="E68" t="str">
        <f t="shared" ref="E68:E131" si="13">COMPLEX(50,0)</f>
        <v>50</v>
      </c>
      <c r="F68" t="str">
        <f t="shared" si="8"/>
        <v>3.89+4.98i</v>
      </c>
      <c r="G68" t="str">
        <f t="shared" si="9"/>
        <v>103.89+4.98i</v>
      </c>
      <c r="H68" t="str">
        <f t="shared" si="10"/>
        <v>0.0396501364747839+0.0460346743705417i</v>
      </c>
      <c r="I68">
        <f t="shared" si="11"/>
        <v>6.075627183156318E-2</v>
      </c>
      <c r="J68">
        <f t="shared" si="12"/>
        <v>1.1293727496057713</v>
      </c>
    </row>
    <row r="69" spans="1:10">
      <c r="A69">
        <v>50.25</v>
      </c>
      <c r="B69">
        <v>54.03</v>
      </c>
      <c r="C69">
        <v>5</v>
      </c>
      <c r="D69" t="str">
        <f t="shared" si="7"/>
        <v>54.03+5i</v>
      </c>
      <c r="E69" t="str">
        <f t="shared" si="13"/>
        <v>50</v>
      </c>
      <c r="F69" t="str">
        <f t="shared" si="8"/>
        <v>4.03+5i</v>
      </c>
      <c r="G69" t="str">
        <f t="shared" si="9"/>
        <v>104.03+5i</v>
      </c>
      <c r="H69" t="str">
        <f t="shared" si="10"/>
        <v>0.0409542762159915+0.0460946709499187i</v>
      </c>
      <c r="I69">
        <f t="shared" si="11"/>
        <v>6.1660128367990008E-2</v>
      </c>
      <c r="J69">
        <f t="shared" si="12"/>
        <v>1.1314238693933949</v>
      </c>
    </row>
    <row r="70" spans="1:10">
      <c r="A70">
        <v>51</v>
      </c>
      <c r="B70">
        <v>54.14</v>
      </c>
      <c r="C70">
        <v>5.04</v>
      </c>
      <c r="D70" t="str">
        <f t="shared" si="7"/>
        <v>54.14+5.04i</v>
      </c>
      <c r="E70" t="str">
        <f t="shared" si="13"/>
        <v>50</v>
      </c>
      <c r="F70" t="str">
        <f t="shared" si="8"/>
        <v>4.14+5.04i</v>
      </c>
      <c r="G70" t="str">
        <f t="shared" si="9"/>
        <v>104.14+5.04i</v>
      </c>
      <c r="H70" t="str">
        <f t="shared" si="10"/>
        <v>0.0419980193810406+0.0463638369725327i</v>
      </c>
      <c r="I70">
        <f t="shared" si="11"/>
        <v>6.2557485649167924E-2</v>
      </c>
      <c r="J70">
        <f t="shared" si="12"/>
        <v>1.1334641531432748</v>
      </c>
    </row>
    <row r="71" spans="1:10">
      <c r="A71">
        <v>51.75</v>
      </c>
      <c r="B71">
        <v>54.32</v>
      </c>
      <c r="C71">
        <v>5.12</v>
      </c>
      <c r="D71" t="str">
        <f t="shared" si="7"/>
        <v>54.32+5.12i</v>
      </c>
      <c r="E71" t="str">
        <f t="shared" si="13"/>
        <v>50</v>
      </c>
      <c r="F71" t="str">
        <f t="shared" si="8"/>
        <v>4.32+5.12i</v>
      </c>
      <c r="G71" t="str">
        <f t="shared" si="9"/>
        <v>104.32+5.12i</v>
      </c>
      <c r="H71" t="str">
        <f t="shared" si="10"/>
        <v>0.0437145646378553+0.0469342544963016i</v>
      </c>
      <c r="I71">
        <f t="shared" si="11"/>
        <v>6.4138813573380318E-2</v>
      </c>
      <c r="J71">
        <f t="shared" si="12"/>
        <v>1.1370690749945092</v>
      </c>
    </row>
    <row r="72" spans="1:10">
      <c r="A72">
        <v>52.5</v>
      </c>
      <c r="B72">
        <v>54.46</v>
      </c>
      <c r="C72">
        <v>5.14</v>
      </c>
      <c r="D72" t="str">
        <f t="shared" si="7"/>
        <v>54.46+5.14i</v>
      </c>
      <c r="E72" t="str">
        <f t="shared" si="13"/>
        <v>50</v>
      </c>
      <c r="F72" t="str">
        <f t="shared" si="8"/>
        <v>4.46+5.14i</v>
      </c>
      <c r="G72" t="str">
        <f t="shared" si="9"/>
        <v>104.46+5.14i</v>
      </c>
      <c r="H72" t="str">
        <f t="shared" si="10"/>
        <v>0.0450079716144847+0.046990800554294i</v>
      </c>
      <c r="I72">
        <f t="shared" si="11"/>
        <v>6.5068063176828131E-2</v>
      </c>
      <c r="J72">
        <f t="shared" si="12"/>
        <v>1.1391931553818226</v>
      </c>
    </row>
    <row r="73" spans="1:10">
      <c r="A73">
        <v>53.25</v>
      </c>
      <c r="B73">
        <v>54.63</v>
      </c>
      <c r="C73">
        <v>5.21</v>
      </c>
      <c r="D73" t="str">
        <f t="shared" si="7"/>
        <v>54.63+5.21i</v>
      </c>
      <c r="E73" t="str">
        <f t="shared" si="13"/>
        <v>50</v>
      </c>
      <c r="F73" t="str">
        <f t="shared" si="8"/>
        <v>4.63+5.21i</v>
      </c>
      <c r="G73" t="str">
        <f t="shared" si="9"/>
        <v>104.63+5.21i</v>
      </c>
      <c r="H73" t="str">
        <f t="shared" si="10"/>
        <v>0.0466150826168215+0.0474733386176657i</v>
      </c>
      <c r="I73">
        <f t="shared" si="11"/>
        <v>6.6533328542022027E-2</v>
      </c>
      <c r="J73">
        <f t="shared" si="12"/>
        <v>1.1425510531363778</v>
      </c>
    </row>
    <row r="74" spans="1:10">
      <c r="A74">
        <v>54</v>
      </c>
      <c r="B74">
        <v>54.74</v>
      </c>
      <c r="C74">
        <v>5.25</v>
      </c>
      <c r="D74" t="str">
        <f t="shared" si="7"/>
        <v>54.74+5.25i</v>
      </c>
      <c r="E74" t="str">
        <f t="shared" si="13"/>
        <v>50</v>
      </c>
      <c r="F74" t="str">
        <f t="shared" si="8"/>
        <v>4.74+5.25i</v>
      </c>
      <c r="G74" t="str">
        <f t="shared" si="9"/>
        <v>104.74+5.25i</v>
      </c>
      <c r="H74" t="str">
        <f t="shared" si="10"/>
        <v>0.0476476328247183+0.0477358213449516i</v>
      </c>
      <c r="I74">
        <f t="shared" si="11"/>
        <v>6.7446316083803345E-2</v>
      </c>
      <c r="J74">
        <f t="shared" si="12"/>
        <v>1.1446486507898763</v>
      </c>
    </row>
    <row r="75" spans="1:10">
      <c r="A75">
        <v>54.75</v>
      </c>
      <c r="B75">
        <v>54.91</v>
      </c>
      <c r="C75">
        <v>5.29</v>
      </c>
      <c r="D75" t="str">
        <f t="shared" si="7"/>
        <v>54.91+5.29i</v>
      </c>
      <c r="E75" t="str">
        <f t="shared" si="13"/>
        <v>50</v>
      </c>
      <c r="F75" t="str">
        <f t="shared" si="8"/>
        <v>4.91+5.29i</v>
      </c>
      <c r="G75" t="str">
        <f t="shared" si="9"/>
        <v>104.91+5.29i</v>
      </c>
      <c r="H75" t="str">
        <f t="shared" si="10"/>
        <v>0.0492194727174747+0.0479423218885193i</v>
      </c>
      <c r="I75">
        <f t="shared" si="11"/>
        <v>6.8709698897962232E-2</v>
      </c>
      <c r="J75">
        <f t="shared" si="12"/>
        <v>1.1475580682342659</v>
      </c>
    </row>
    <row r="76" spans="1:10">
      <c r="A76">
        <v>55.5</v>
      </c>
      <c r="B76">
        <v>55.05</v>
      </c>
      <c r="C76">
        <v>5.33</v>
      </c>
      <c r="D76" t="str">
        <f t="shared" si="7"/>
        <v>55.05+5.33i</v>
      </c>
      <c r="E76" t="str">
        <f t="shared" si="13"/>
        <v>50</v>
      </c>
      <c r="F76" t="str">
        <f t="shared" si="8"/>
        <v>5.05+5.33i</v>
      </c>
      <c r="G76" t="str">
        <f t="shared" si="9"/>
        <v>105.05+5.33i</v>
      </c>
      <c r="H76" t="str">
        <f t="shared" si="10"/>
        <v>0.0505166192852918+0.048174644637881i</v>
      </c>
      <c r="I76">
        <f t="shared" si="11"/>
        <v>6.9804908208529512E-2</v>
      </c>
      <c r="J76">
        <f t="shared" si="12"/>
        <v>1.150086597584796</v>
      </c>
    </row>
    <row r="77" spans="1:10">
      <c r="A77">
        <v>56.25</v>
      </c>
      <c r="B77">
        <v>55.24</v>
      </c>
      <c r="C77">
        <v>5.38</v>
      </c>
      <c r="D77" t="str">
        <f t="shared" si="7"/>
        <v>55.24+5.38i</v>
      </c>
      <c r="E77" t="str">
        <f t="shared" si="13"/>
        <v>50</v>
      </c>
      <c r="F77" t="str">
        <f t="shared" si="8"/>
        <v>5.24+5.38i</v>
      </c>
      <c r="G77" t="str">
        <f t="shared" si="9"/>
        <v>105.24+5.38i</v>
      </c>
      <c r="H77" t="str">
        <f t="shared" si="10"/>
        <v>0.0522677403069522+0.04844925462893i</v>
      </c>
      <c r="I77">
        <f t="shared" si="11"/>
        <v>7.1268835762161087E-2</v>
      </c>
      <c r="J77">
        <f t="shared" si="12"/>
        <v>1.1534757064400822</v>
      </c>
    </row>
    <row r="78" spans="1:10">
      <c r="A78">
        <v>57</v>
      </c>
      <c r="B78">
        <v>55.4</v>
      </c>
      <c r="C78">
        <v>5.44</v>
      </c>
      <c r="D78" t="str">
        <f t="shared" si="7"/>
        <v>55.4+5.44i</v>
      </c>
      <c r="E78" t="str">
        <f t="shared" si="13"/>
        <v>50</v>
      </c>
      <c r="F78" t="str">
        <f t="shared" si="8"/>
        <v>5.4+5.44i</v>
      </c>
      <c r="G78" t="str">
        <f t="shared" si="9"/>
        <v>105.4+5.44i</v>
      </c>
      <c r="H78" t="str">
        <f t="shared" si="10"/>
        <v>0.0537540932766481+0.0488384984115278i</v>
      </c>
      <c r="I78">
        <f t="shared" si="11"/>
        <v>7.2627140044802724E-2</v>
      </c>
      <c r="J78">
        <f t="shared" si="12"/>
        <v>1.1566298587782942</v>
      </c>
    </row>
    <row r="79" spans="1:10">
      <c r="A79">
        <v>57.75</v>
      </c>
      <c r="B79">
        <v>55.55</v>
      </c>
      <c r="C79">
        <v>5.46</v>
      </c>
      <c r="D79" t="str">
        <f t="shared" si="7"/>
        <v>55.55+5.46i</v>
      </c>
      <c r="E79" t="str">
        <f t="shared" si="13"/>
        <v>50</v>
      </c>
      <c r="F79" t="str">
        <f t="shared" si="8"/>
        <v>5.55+5.46i</v>
      </c>
      <c r="G79" t="str">
        <f t="shared" si="9"/>
        <v>105.55+5.46i</v>
      </c>
      <c r="H79" t="str">
        <f t="shared" si="10"/>
        <v>0.055110139378998+0.048878243855904i</v>
      </c>
      <c r="I79">
        <f t="shared" si="11"/>
        <v>7.3662814124969486E-2</v>
      </c>
      <c r="J79">
        <f t="shared" si="12"/>
        <v>1.1590410387236838</v>
      </c>
    </row>
    <row r="80" spans="1:10">
      <c r="A80">
        <v>58.5</v>
      </c>
      <c r="B80">
        <v>55.68</v>
      </c>
      <c r="C80">
        <v>5.52</v>
      </c>
      <c r="D80" t="str">
        <f t="shared" si="7"/>
        <v>55.68+5.52i</v>
      </c>
      <c r="E80" t="str">
        <f t="shared" si="13"/>
        <v>50</v>
      </c>
      <c r="F80" t="str">
        <f t="shared" si="8"/>
        <v>5.68+5.52i</v>
      </c>
      <c r="G80" t="str">
        <f t="shared" si="9"/>
        <v>105.68+5.52i</v>
      </c>
      <c r="H80" t="str">
        <f t="shared" si="10"/>
        <v>0.056321800980911+0.0492912912432378i</v>
      </c>
      <c r="I80">
        <f t="shared" si="11"/>
        <v>7.484501759074573E-2</v>
      </c>
      <c r="J80">
        <f t="shared" si="12"/>
        <v>1.1617999557130139</v>
      </c>
    </row>
    <row r="81" spans="1:10">
      <c r="A81">
        <v>59.25</v>
      </c>
      <c r="B81">
        <v>55.83</v>
      </c>
      <c r="C81">
        <v>5.59</v>
      </c>
      <c r="D81" t="str">
        <f t="shared" si="7"/>
        <v>55.83+5.59i</v>
      </c>
      <c r="E81" t="str">
        <f t="shared" si="13"/>
        <v>50</v>
      </c>
      <c r="F81" t="str">
        <f t="shared" si="8"/>
        <v>5.83+5.59i</v>
      </c>
      <c r="G81" t="str">
        <f t="shared" si="9"/>
        <v>105.83+5.59i</v>
      </c>
      <c r="H81" t="str">
        <f t="shared" si="10"/>
        <v>0.0577173289104308+0.0497718995690323i</v>
      </c>
      <c r="I81">
        <f t="shared" si="11"/>
        <v>7.621372608175439E-2</v>
      </c>
      <c r="J81">
        <f t="shared" si="12"/>
        <v>1.165002941120771</v>
      </c>
    </row>
    <row r="82" spans="1:10">
      <c r="A82">
        <v>60</v>
      </c>
      <c r="B82">
        <v>56.07</v>
      </c>
      <c r="C82">
        <v>5.54</v>
      </c>
      <c r="D82" t="str">
        <f t="shared" si="7"/>
        <v>56.07+5.54i</v>
      </c>
      <c r="E82" t="str">
        <f t="shared" si="13"/>
        <v>50</v>
      </c>
      <c r="F82" t="str">
        <f t="shared" si="8"/>
        <v>6.07+5.54i</v>
      </c>
      <c r="G82" t="str">
        <f t="shared" si="9"/>
        <v>106.07+5.54i</v>
      </c>
      <c r="H82" t="str">
        <f t="shared" si="10"/>
        <v>0.0597911906769082+0.0491067861190716i</v>
      </c>
      <c r="I82">
        <f t="shared" si="11"/>
        <v>7.7372236141309988E-2</v>
      </c>
      <c r="J82">
        <f t="shared" si="12"/>
        <v>1.1677214564142693</v>
      </c>
    </row>
    <row r="83" spans="1:10">
      <c r="A83">
        <v>60.75</v>
      </c>
      <c r="B83">
        <v>56.25</v>
      </c>
      <c r="C83">
        <v>5.6</v>
      </c>
      <c r="D83" t="str">
        <f t="shared" si="7"/>
        <v>56.25+5.6i</v>
      </c>
      <c r="E83" t="str">
        <f t="shared" si="13"/>
        <v>50</v>
      </c>
      <c r="F83" t="str">
        <f t="shared" si="8"/>
        <v>6.25+5.6i</v>
      </c>
      <c r="G83" t="str">
        <f t="shared" si="9"/>
        <v>106.25+5.6i</v>
      </c>
      <c r="H83" t="str">
        <f t="shared" si="10"/>
        <v>0.0614307902377319+0.0494681183498231i</v>
      </c>
      <c r="I83">
        <f t="shared" si="11"/>
        <v>7.8872281077095277E-2</v>
      </c>
      <c r="J83">
        <f t="shared" si="12"/>
        <v>1.1712515636144842</v>
      </c>
    </row>
    <row r="84" spans="1:10">
      <c r="A84">
        <v>61.5</v>
      </c>
      <c r="B84">
        <v>56.43</v>
      </c>
      <c r="C84">
        <v>5.63</v>
      </c>
      <c r="D84" t="str">
        <f t="shared" si="7"/>
        <v>56.43+5.63i</v>
      </c>
      <c r="E84" t="str">
        <f t="shared" si="13"/>
        <v>50</v>
      </c>
      <c r="F84" t="str">
        <f t="shared" si="8"/>
        <v>6.43+5.63i</v>
      </c>
      <c r="G84" t="str">
        <f t="shared" si="9"/>
        <v>106.43+5.63i</v>
      </c>
      <c r="H84" t="str">
        <f t="shared" si="10"/>
        <v>0.0630371656876903+0.0495640398118792i</v>
      </c>
      <c r="I84">
        <f t="shared" si="11"/>
        <v>8.018901608331945E-2</v>
      </c>
      <c r="J84">
        <f t="shared" si="12"/>
        <v>1.1743597706169231</v>
      </c>
    </row>
    <row r="85" spans="1:10">
      <c r="A85">
        <v>62.25</v>
      </c>
      <c r="B85">
        <v>56.6</v>
      </c>
      <c r="C85">
        <v>5.69</v>
      </c>
      <c r="D85" t="str">
        <f t="shared" si="7"/>
        <v>56.6+5.69i</v>
      </c>
      <c r="E85" t="str">
        <f t="shared" si="13"/>
        <v>50</v>
      </c>
      <c r="F85" t="str">
        <f t="shared" si="8"/>
        <v>6.6+5.69i</v>
      </c>
      <c r="G85" t="str">
        <f t="shared" si="9"/>
        <v>106.6+5.69i</v>
      </c>
      <c r="H85" t="str">
        <f t="shared" si="10"/>
        <v>0.0645788194617904+0.0499300798992722i</v>
      </c>
      <c r="I85">
        <f t="shared" si="11"/>
        <v>8.1629876894591877E-2</v>
      </c>
      <c r="J85">
        <f t="shared" si="12"/>
        <v>1.1777711945126563</v>
      </c>
    </row>
    <row r="86" spans="1:10">
      <c r="A86">
        <v>63</v>
      </c>
      <c r="B86">
        <v>56.78</v>
      </c>
      <c r="C86">
        <v>5.75</v>
      </c>
      <c r="D86" t="str">
        <f t="shared" si="7"/>
        <v>56.78+5.75i</v>
      </c>
      <c r="E86" t="str">
        <f t="shared" si="13"/>
        <v>50</v>
      </c>
      <c r="F86" t="str">
        <f t="shared" si="8"/>
        <v>6.78+5.75i</v>
      </c>
      <c r="G86" t="str">
        <f t="shared" si="9"/>
        <v>106.78+5.75i</v>
      </c>
      <c r="H86" t="str">
        <f t="shared" si="10"/>
        <v>0.0662027856872691+0.0502840792498427i</v>
      </c>
      <c r="I86">
        <f t="shared" si="11"/>
        <v>8.313421352703676E-2</v>
      </c>
      <c r="J86">
        <f t="shared" si="12"/>
        <v>1.1813443466940583</v>
      </c>
    </row>
    <row r="87" spans="1:10">
      <c r="A87">
        <v>63.75</v>
      </c>
      <c r="B87">
        <v>56.97</v>
      </c>
      <c r="C87">
        <v>5.78</v>
      </c>
      <c r="D87" t="str">
        <f t="shared" si="7"/>
        <v>56.97+5.78i</v>
      </c>
      <c r="E87" t="str">
        <f t="shared" si="13"/>
        <v>50</v>
      </c>
      <c r="F87" t="str">
        <f t="shared" si="8"/>
        <v>6.97+5.78i</v>
      </c>
      <c r="G87" t="str">
        <f t="shared" si="9"/>
        <v>106.97+5.78i</v>
      </c>
      <c r="H87" t="str">
        <f t="shared" si="10"/>
        <v>0.0678799256112935+0.0503660281384194i</v>
      </c>
      <c r="I87">
        <f t="shared" si="11"/>
        <v>8.4524677411006985E-2</v>
      </c>
      <c r="J87">
        <f t="shared" si="12"/>
        <v>1.1846574677118953</v>
      </c>
    </row>
    <row r="88" spans="1:10">
      <c r="A88">
        <v>64.5</v>
      </c>
      <c r="B88">
        <v>57.17</v>
      </c>
      <c r="C88">
        <v>5.8</v>
      </c>
      <c r="D88" t="str">
        <f t="shared" si="7"/>
        <v>57.17+5.8i</v>
      </c>
      <c r="E88" t="str">
        <f t="shared" si="13"/>
        <v>50</v>
      </c>
      <c r="F88" t="str">
        <f t="shared" si="8"/>
        <v>7.17+5.8i</v>
      </c>
      <c r="G88" t="str">
        <f t="shared" si="9"/>
        <v>107.17+5.8i</v>
      </c>
      <c r="H88" t="str">
        <f t="shared" si="10"/>
        <v>0.0696280488921268+0.0503513792705577i</v>
      </c>
      <c r="I88">
        <f t="shared" si="11"/>
        <v>8.5926285774330702E-2</v>
      </c>
      <c r="J88">
        <f t="shared" si="12"/>
        <v>1.1880073443466659</v>
      </c>
    </row>
    <row r="89" spans="1:10">
      <c r="A89">
        <v>65.25</v>
      </c>
      <c r="B89">
        <v>57.4</v>
      </c>
      <c r="C89">
        <v>5.76</v>
      </c>
      <c r="D89" t="str">
        <f t="shared" si="7"/>
        <v>57.4+5.76i</v>
      </c>
      <c r="E89" t="str">
        <f t="shared" si="13"/>
        <v>50</v>
      </c>
      <c r="F89" t="str">
        <f t="shared" si="8"/>
        <v>7.4+5.76i</v>
      </c>
      <c r="G89" t="str">
        <f t="shared" si="9"/>
        <v>107.4+5.76i</v>
      </c>
      <c r="H89" t="str">
        <f t="shared" si="10"/>
        <v>0.0715717553663153+0.0497927997121976i</v>
      </c>
      <c r="I89">
        <f t="shared" si="11"/>
        <v>8.718852601916556E-2</v>
      </c>
      <c r="J89">
        <f t="shared" si="12"/>
        <v>1.1910329317814781</v>
      </c>
    </row>
    <row r="90" spans="1:10">
      <c r="A90">
        <v>66</v>
      </c>
      <c r="B90">
        <v>57.59</v>
      </c>
      <c r="C90">
        <v>5.8</v>
      </c>
      <c r="D90" t="str">
        <f t="shared" si="7"/>
        <v>57.59+5.8i</v>
      </c>
      <c r="E90" t="str">
        <f t="shared" si="13"/>
        <v>50</v>
      </c>
      <c r="F90" t="str">
        <f t="shared" si="8"/>
        <v>7.59+5.8i</v>
      </c>
      <c r="G90" t="str">
        <f t="shared" si="9"/>
        <v>107.59+5.8i</v>
      </c>
      <c r="H90" t="str">
        <f t="shared" si="10"/>
        <v>0.073238860318611+0.0499601692550614i</v>
      </c>
      <c r="I90">
        <f t="shared" si="11"/>
        <v>8.8656354384575253E-2</v>
      </c>
      <c r="J90">
        <f t="shared" si="12"/>
        <v>1.1945618533933076</v>
      </c>
    </row>
    <row r="91" spans="1:10">
      <c r="A91">
        <v>66.75</v>
      </c>
      <c r="B91">
        <v>57.78</v>
      </c>
      <c r="C91">
        <v>5.8</v>
      </c>
      <c r="D91" t="str">
        <f t="shared" si="7"/>
        <v>57.78+5.8i</v>
      </c>
      <c r="E91" t="str">
        <f t="shared" si="13"/>
        <v>50</v>
      </c>
      <c r="F91" t="str">
        <f t="shared" si="8"/>
        <v>7.78+5.8i</v>
      </c>
      <c r="G91" t="str">
        <f t="shared" si="9"/>
        <v>107.78+5.8i</v>
      </c>
      <c r="H91" t="str">
        <f t="shared" si="10"/>
        <v>0.0748631582012154+0.0497846880908606i</v>
      </c>
      <c r="I91">
        <f t="shared" si="11"/>
        <v>8.990554835027971E-2</v>
      </c>
      <c r="J91">
        <f t="shared" si="12"/>
        <v>1.1975741049455004</v>
      </c>
    </row>
    <row r="92" spans="1:10">
      <c r="A92">
        <v>67.5</v>
      </c>
      <c r="B92">
        <v>58.04</v>
      </c>
      <c r="C92">
        <v>5.87</v>
      </c>
      <c r="D92" t="str">
        <f t="shared" si="7"/>
        <v>58.04+5.87i</v>
      </c>
      <c r="E92" t="str">
        <f t="shared" si="13"/>
        <v>50</v>
      </c>
      <c r="F92" t="str">
        <f t="shared" si="8"/>
        <v>8.04+5.87i</v>
      </c>
      <c r="G92" t="str">
        <f t="shared" si="9"/>
        <v>108.04+5.87i</v>
      </c>
      <c r="H92" t="str">
        <f t="shared" si="10"/>
        <v>0.0771411037500026+0.0501405194463855i</v>
      </c>
      <c r="I92">
        <f t="shared" si="11"/>
        <v>9.2004464990140714E-2</v>
      </c>
      <c r="J92">
        <f t="shared" si="12"/>
        <v>1.2026540031149862</v>
      </c>
    </row>
    <row r="93" spans="1:10">
      <c r="A93">
        <v>68.25</v>
      </c>
      <c r="B93">
        <v>58.23</v>
      </c>
      <c r="C93">
        <v>5.8</v>
      </c>
      <c r="D93" t="str">
        <f t="shared" si="7"/>
        <v>58.23+5.8i</v>
      </c>
      <c r="E93" t="str">
        <f t="shared" si="13"/>
        <v>50</v>
      </c>
      <c r="F93" t="str">
        <f t="shared" si="8"/>
        <v>8.23+5.8i</v>
      </c>
      <c r="G93" t="str">
        <f t="shared" si="9"/>
        <v>108.23+5.8i</v>
      </c>
      <c r="H93" t="str">
        <f t="shared" si="10"/>
        <v>0.0786876272566439+0.0493727410321673i</v>
      </c>
      <c r="I93">
        <f t="shared" si="11"/>
        <v>9.2894619006215762E-2</v>
      </c>
      <c r="J93">
        <f t="shared" si="12"/>
        <v>1.2048154954266606</v>
      </c>
    </row>
    <row r="94" spans="1:10">
      <c r="A94">
        <v>69</v>
      </c>
      <c r="B94">
        <v>58.46</v>
      </c>
      <c r="C94">
        <v>5.83</v>
      </c>
      <c r="D94" t="str">
        <f t="shared" si="7"/>
        <v>58.46+5.83i</v>
      </c>
      <c r="E94" t="str">
        <f t="shared" si="13"/>
        <v>50</v>
      </c>
      <c r="F94" t="str">
        <f t="shared" si="8"/>
        <v>8.46+5.83i</v>
      </c>
      <c r="G94" t="str">
        <f t="shared" si="9"/>
        <v>108.46+5.83i</v>
      </c>
      <c r="H94" t="str">
        <f t="shared" si="10"/>
        <v>0.080657395230141+0.0494169959967571i</v>
      </c>
      <c r="I94">
        <f t="shared" si="11"/>
        <v>9.4592044584387108E-2</v>
      </c>
      <c r="J94">
        <f t="shared" si="12"/>
        <v>1.2089490025321594</v>
      </c>
    </row>
    <row r="95" spans="1:10">
      <c r="A95">
        <v>69.75</v>
      </c>
      <c r="B95">
        <v>58.65</v>
      </c>
      <c r="C95">
        <v>5.82</v>
      </c>
      <c r="D95" t="str">
        <f t="shared" si="7"/>
        <v>58.65+5.82i</v>
      </c>
      <c r="E95" t="str">
        <f t="shared" si="13"/>
        <v>50</v>
      </c>
      <c r="F95" t="str">
        <f t="shared" si="8"/>
        <v>8.65+5.82i</v>
      </c>
      <c r="G95" t="str">
        <f t="shared" si="9"/>
        <v>108.65+5.82i</v>
      </c>
      <c r="H95" t="str">
        <f t="shared" si="10"/>
        <v>0.0822468108372317+0.0491608243067401i</v>
      </c>
      <c r="I95">
        <f t="shared" si="11"/>
        <v>9.5819228443008983E-2</v>
      </c>
      <c r="J95">
        <f t="shared" si="12"/>
        <v>1.2119470607144391</v>
      </c>
    </row>
    <row r="96" spans="1:10">
      <c r="A96">
        <v>70.5</v>
      </c>
      <c r="B96">
        <v>58.93</v>
      </c>
      <c r="C96">
        <v>5.78</v>
      </c>
      <c r="D96" t="str">
        <f t="shared" si="7"/>
        <v>58.93+5.78i</v>
      </c>
      <c r="E96" t="str">
        <f t="shared" si="13"/>
        <v>50</v>
      </c>
      <c r="F96" t="str">
        <f t="shared" si="8"/>
        <v>8.93+5.78i</v>
      </c>
      <c r="G96" t="str">
        <f t="shared" si="9"/>
        <v>108.93+5.78i</v>
      </c>
      <c r="H96" t="str">
        <f t="shared" si="10"/>
        <v>0.0845567137957623+0.0485748847357064i</v>
      </c>
      <c r="I96">
        <f t="shared" si="11"/>
        <v>9.7515933441800276E-2</v>
      </c>
      <c r="J96">
        <f t="shared" si="12"/>
        <v>1.2161056068584046</v>
      </c>
    </row>
    <row r="97" spans="1:10">
      <c r="A97">
        <v>71.25</v>
      </c>
      <c r="B97">
        <v>59.11</v>
      </c>
      <c r="C97">
        <v>5.79</v>
      </c>
      <c r="D97" t="str">
        <f t="shared" si="7"/>
        <v>59.11+5.79i</v>
      </c>
      <c r="E97" t="str">
        <f t="shared" si="13"/>
        <v>50</v>
      </c>
      <c r="F97" t="str">
        <f t="shared" si="8"/>
        <v>9.11+5.79i</v>
      </c>
      <c r="G97" t="str">
        <f t="shared" si="9"/>
        <v>109.11+5.79i</v>
      </c>
      <c r="H97" t="str">
        <f t="shared" si="10"/>
        <v>0.0860673288695625+0.0484984892846232i</v>
      </c>
      <c r="I97">
        <f t="shared" si="11"/>
        <v>9.8791136047887113E-2</v>
      </c>
      <c r="J97">
        <f t="shared" si="12"/>
        <v>1.2192413767761976</v>
      </c>
    </row>
    <row r="98" spans="1:10">
      <c r="A98">
        <v>72</v>
      </c>
      <c r="B98">
        <v>59.35</v>
      </c>
      <c r="C98">
        <v>5.8</v>
      </c>
      <c r="D98" t="str">
        <f t="shared" si="7"/>
        <v>59.35+5.8i</v>
      </c>
      <c r="E98" t="str">
        <f t="shared" si="13"/>
        <v>50</v>
      </c>
      <c r="F98" t="str">
        <f t="shared" si="8"/>
        <v>9.35+5.8i</v>
      </c>
      <c r="G98" t="str">
        <f t="shared" si="9"/>
        <v>109.35+5.8i</v>
      </c>
      <c r="H98" t="str">
        <f t="shared" si="10"/>
        <v>0.0880708027332857+0.0483693584284128i</v>
      </c>
      <c r="I98">
        <f t="shared" si="11"/>
        <v>0.10047915768387787</v>
      </c>
      <c r="J98">
        <f t="shared" si="12"/>
        <v>1.2234059578323058</v>
      </c>
    </row>
    <row r="99" spans="1:10">
      <c r="A99">
        <v>72.75</v>
      </c>
      <c r="B99">
        <v>59.63</v>
      </c>
      <c r="C99">
        <v>5.8</v>
      </c>
      <c r="D99" t="str">
        <f t="shared" si="7"/>
        <v>59.63+5.8i</v>
      </c>
      <c r="E99" t="str">
        <f t="shared" si="13"/>
        <v>50</v>
      </c>
      <c r="F99" t="str">
        <f t="shared" si="8"/>
        <v>9.63+5.8i</v>
      </c>
      <c r="G99" t="str">
        <f t="shared" si="9"/>
        <v>109.63+5.8i</v>
      </c>
      <c r="H99" t="str">
        <f t="shared" si="10"/>
        <v>0.0903868928957905+0.0481232876147443i</v>
      </c>
      <c r="I99">
        <f t="shared" si="11"/>
        <v>0.10239942000913141</v>
      </c>
      <c r="J99">
        <f t="shared" si="12"/>
        <v>1.2281625531261868</v>
      </c>
    </row>
    <row r="100" spans="1:10">
      <c r="A100">
        <v>73.5</v>
      </c>
      <c r="B100">
        <v>59.84</v>
      </c>
      <c r="C100">
        <v>5.76</v>
      </c>
      <c r="D100" t="str">
        <f t="shared" si="7"/>
        <v>59.84+5.76i</v>
      </c>
      <c r="E100" t="str">
        <f t="shared" si="13"/>
        <v>50</v>
      </c>
      <c r="F100" t="str">
        <f t="shared" si="8"/>
        <v>9.84+5.76i</v>
      </c>
      <c r="G100" t="str">
        <f t="shared" si="9"/>
        <v>109.84+5.76i</v>
      </c>
      <c r="H100" t="str">
        <f t="shared" si="10"/>
        <v>0.0920815759083284+0.0476111628074292i</v>
      </c>
      <c r="I100">
        <f t="shared" si="11"/>
        <v>0.1036621408501521</v>
      </c>
      <c r="J100">
        <f t="shared" si="12"/>
        <v>1.2313014892586884</v>
      </c>
    </row>
    <row r="101" spans="1:10">
      <c r="A101">
        <v>74.25</v>
      </c>
      <c r="B101">
        <v>60.11</v>
      </c>
      <c r="C101">
        <v>5.76</v>
      </c>
      <c r="D101" t="str">
        <f t="shared" si="7"/>
        <v>60.11+5.76i</v>
      </c>
      <c r="E101" t="str">
        <f t="shared" si="13"/>
        <v>50</v>
      </c>
      <c r="F101" t="str">
        <f t="shared" si="8"/>
        <v>10.11+5.76i</v>
      </c>
      <c r="G101" t="str">
        <f t="shared" si="9"/>
        <v>110.11+5.76i</v>
      </c>
      <c r="H101" t="str">
        <f t="shared" si="10"/>
        <v>0.0942957105339808+0.0473785914751092i</v>
      </c>
      <c r="I101">
        <f t="shared" si="11"/>
        <v>0.1055291995386755</v>
      </c>
      <c r="J101">
        <f t="shared" si="12"/>
        <v>1.23595895916166</v>
      </c>
    </row>
    <row r="102" spans="1:10">
      <c r="A102">
        <v>75</v>
      </c>
      <c r="B102">
        <v>60.36</v>
      </c>
      <c r="C102">
        <v>5.73</v>
      </c>
      <c r="D102" t="str">
        <f t="shared" si="7"/>
        <v>60.36+5.73i</v>
      </c>
      <c r="E102" t="str">
        <f t="shared" si="13"/>
        <v>50</v>
      </c>
      <c r="F102" t="str">
        <f t="shared" si="8"/>
        <v>10.36+5.73i</v>
      </c>
      <c r="G102" t="str">
        <f t="shared" si="9"/>
        <v>110.36+5.73i</v>
      </c>
      <c r="H102" t="str">
        <f t="shared" si="10"/>
        <v>0.0963107475846313+0.046920436900508i</v>
      </c>
      <c r="I102">
        <f t="shared" si="11"/>
        <v>0.10713210302820121</v>
      </c>
      <c r="J102">
        <f t="shared" si="12"/>
        <v>1.23997302040211</v>
      </c>
    </row>
    <row r="103" spans="1:10">
      <c r="A103">
        <v>75.75</v>
      </c>
      <c r="B103">
        <v>60.63</v>
      </c>
      <c r="C103">
        <v>5.69</v>
      </c>
      <c r="D103" t="str">
        <f t="shared" si="7"/>
        <v>60.63+5.69i</v>
      </c>
      <c r="E103" t="str">
        <f t="shared" si="13"/>
        <v>50</v>
      </c>
      <c r="F103" t="str">
        <f t="shared" si="8"/>
        <v>10.63+5.69i</v>
      </c>
      <c r="G103" t="str">
        <f t="shared" si="9"/>
        <v>110.63+5.69i</v>
      </c>
      <c r="H103" t="str">
        <f t="shared" si="10"/>
        <v>0.0984708883023929+0.0463680795946794i</v>
      </c>
      <c r="I103">
        <f t="shared" si="11"/>
        <v>0.10884169535780332</v>
      </c>
      <c r="J103">
        <f t="shared" si="12"/>
        <v>1.2442701701613017</v>
      </c>
    </row>
    <row r="104" spans="1:10">
      <c r="A104">
        <v>76.5</v>
      </c>
      <c r="B104">
        <v>60.89</v>
      </c>
      <c r="C104">
        <v>5.64</v>
      </c>
      <c r="D104" t="str">
        <f t="shared" si="7"/>
        <v>60.89+5.64i</v>
      </c>
      <c r="E104" t="str">
        <f t="shared" si="13"/>
        <v>50</v>
      </c>
      <c r="F104" t="str">
        <f t="shared" si="8"/>
        <v>10.89+5.64i</v>
      </c>
      <c r="G104" t="str">
        <f t="shared" si="9"/>
        <v>110.89+5.64i</v>
      </c>
      <c r="H104" t="str">
        <f t="shared" si="10"/>
        <v>0.10053222876409+0.0457480226329744i</v>
      </c>
      <c r="I104">
        <f t="shared" si="11"/>
        <v>0.11045184740466076</v>
      </c>
      <c r="J104">
        <f t="shared" si="12"/>
        <v>1.2483324754987286</v>
      </c>
    </row>
    <row r="105" spans="1:10">
      <c r="A105">
        <v>77.25</v>
      </c>
      <c r="B105">
        <v>61.14</v>
      </c>
      <c r="C105">
        <v>5.57</v>
      </c>
      <c r="D105" t="str">
        <f t="shared" si="7"/>
        <v>61.14+5.57i</v>
      </c>
      <c r="E105" t="str">
        <f t="shared" si="13"/>
        <v>50</v>
      </c>
      <c r="F105" t="str">
        <f t="shared" si="8"/>
        <v>11.14+5.57i</v>
      </c>
      <c r="G105" t="str">
        <f t="shared" si="9"/>
        <v>111.14+5.57i</v>
      </c>
      <c r="H105" t="str">
        <f t="shared" si="10"/>
        <v>0.102488229041063+0.0449805701299377i</v>
      </c>
      <c r="I105">
        <f t="shared" si="11"/>
        <v>0.11192447802508454</v>
      </c>
      <c r="J105">
        <f t="shared" si="12"/>
        <v>1.2520607206382295</v>
      </c>
    </row>
    <row r="106" spans="1:10">
      <c r="A106">
        <v>78</v>
      </c>
      <c r="B106">
        <v>61.37</v>
      </c>
      <c r="C106">
        <v>5.55</v>
      </c>
      <c r="D106" t="str">
        <f t="shared" si="7"/>
        <v>61.37+5.55i</v>
      </c>
      <c r="E106" t="str">
        <f t="shared" si="13"/>
        <v>50</v>
      </c>
      <c r="F106" t="str">
        <f t="shared" si="8"/>
        <v>11.37+5.55i</v>
      </c>
      <c r="G106" t="str">
        <f t="shared" si="9"/>
        <v>111.37+5.55i</v>
      </c>
      <c r="H106" t="str">
        <f t="shared" si="10"/>
        <v>0.104316480398219+0.0446353913422814i</v>
      </c>
      <c r="I106">
        <f t="shared" si="11"/>
        <v>0.11346473568008088</v>
      </c>
      <c r="J106">
        <f t="shared" si="12"/>
        <v>1.2559734288000877</v>
      </c>
    </row>
    <row r="107" spans="1:10">
      <c r="A107">
        <v>78.75</v>
      </c>
      <c r="B107">
        <v>61.67</v>
      </c>
      <c r="C107">
        <v>5.47</v>
      </c>
      <c r="D107" t="str">
        <f t="shared" si="7"/>
        <v>61.67+5.47i</v>
      </c>
      <c r="E107" t="str">
        <f t="shared" si="13"/>
        <v>50</v>
      </c>
      <c r="F107" t="str">
        <f t="shared" si="8"/>
        <v>11.67+5.47i</v>
      </c>
      <c r="G107" t="str">
        <f t="shared" si="9"/>
        <v>111.67+5.47i</v>
      </c>
      <c r="H107" t="str">
        <f t="shared" si="10"/>
        <v>0.10664784720531+0.0437596156155364i</v>
      </c>
      <c r="I107">
        <f t="shared" si="11"/>
        <v>0.1152764818700963</v>
      </c>
      <c r="J107">
        <f t="shared" si="12"/>
        <v>1.2605932350792788</v>
      </c>
    </row>
    <row r="108" spans="1:10">
      <c r="A108">
        <v>79.5</v>
      </c>
      <c r="B108">
        <v>61.93</v>
      </c>
      <c r="C108">
        <v>5.34</v>
      </c>
      <c r="D108" t="str">
        <f t="shared" si="7"/>
        <v>61.93+5.34i</v>
      </c>
      <c r="E108" t="str">
        <f t="shared" si="13"/>
        <v>50</v>
      </c>
      <c r="F108" t="str">
        <f t="shared" si="8"/>
        <v>11.93+5.34i</v>
      </c>
      <c r="G108" t="str">
        <f t="shared" si="9"/>
        <v>111.93+5.34i</v>
      </c>
      <c r="H108" t="str">
        <f t="shared" si="10"/>
        <v>0.108613349034735+0.0425266212468017i</v>
      </c>
      <c r="I108">
        <f t="shared" si="11"/>
        <v>0.11664207261194433</v>
      </c>
      <c r="J108">
        <f t="shared" si="12"/>
        <v>1.264087905922429</v>
      </c>
    </row>
    <row r="109" spans="1:10">
      <c r="A109">
        <v>80.25</v>
      </c>
      <c r="B109">
        <v>62.22</v>
      </c>
      <c r="C109">
        <v>5.3</v>
      </c>
      <c r="D109" t="str">
        <f t="shared" si="7"/>
        <v>62.22+5.3i</v>
      </c>
      <c r="E109" t="str">
        <f t="shared" si="13"/>
        <v>50</v>
      </c>
      <c r="F109" t="str">
        <f t="shared" si="8"/>
        <v>12.22+5.3i</v>
      </c>
      <c r="G109" t="str">
        <f t="shared" si="9"/>
        <v>112.22+5.3i</v>
      </c>
      <c r="H109" t="str">
        <f t="shared" si="10"/>
        <v>0.110876476450539+0.0419921108074509i</v>
      </c>
      <c r="I109">
        <f t="shared" si="11"/>
        <v>0.118561926435733</v>
      </c>
      <c r="J109">
        <f t="shared" si="12"/>
        <v>1.2690192992374489</v>
      </c>
    </row>
    <row r="110" spans="1:10">
      <c r="A110">
        <v>81</v>
      </c>
      <c r="B110">
        <v>62.52</v>
      </c>
      <c r="C110">
        <v>5.21</v>
      </c>
      <c r="D110" t="str">
        <f t="shared" si="7"/>
        <v>62.52+5.21i</v>
      </c>
      <c r="E110" t="str">
        <f t="shared" si="13"/>
        <v>50</v>
      </c>
      <c r="F110" t="str">
        <f t="shared" si="8"/>
        <v>12.52+5.21i</v>
      </c>
      <c r="G110" t="str">
        <f t="shared" si="9"/>
        <v>112.52+5.21i</v>
      </c>
      <c r="H110" t="str">
        <f t="shared" si="10"/>
        <v>0.113170431863222+0.041062762619913i</v>
      </c>
      <c r="I110">
        <f t="shared" si="11"/>
        <v>0.12038977166722883</v>
      </c>
      <c r="J110">
        <f t="shared" si="12"/>
        <v>1.273734360491505</v>
      </c>
    </row>
    <row r="111" spans="1:10">
      <c r="A111">
        <v>81.75</v>
      </c>
      <c r="B111">
        <v>62.74</v>
      </c>
      <c r="C111">
        <v>5.19</v>
      </c>
      <c r="D111" t="str">
        <f t="shared" si="7"/>
        <v>62.74+5.19i</v>
      </c>
      <c r="E111" t="str">
        <f t="shared" si="13"/>
        <v>50</v>
      </c>
      <c r="F111" t="str">
        <f t="shared" si="8"/>
        <v>12.74+5.19i</v>
      </c>
      <c r="G111" t="str">
        <f t="shared" si="9"/>
        <v>112.74+5.19i</v>
      </c>
      <c r="H111" t="str">
        <f t="shared" si="10"/>
        <v>0.114879147676196+0.0407466491357153i</v>
      </c>
      <c r="I111">
        <f t="shared" si="11"/>
        <v>0.12189137781893492</v>
      </c>
      <c r="J111">
        <f t="shared" si="12"/>
        <v>1.2776225508779961</v>
      </c>
    </row>
    <row r="112" spans="1:10">
      <c r="A112">
        <v>82.5</v>
      </c>
      <c r="B112">
        <v>63.06</v>
      </c>
      <c r="C112">
        <v>5.08</v>
      </c>
      <c r="D112" t="str">
        <f t="shared" si="7"/>
        <v>63.06+5.08i</v>
      </c>
      <c r="E112" t="str">
        <f t="shared" si="13"/>
        <v>50</v>
      </c>
      <c r="F112" t="str">
        <f t="shared" si="8"/>
        <v>13.06+5.08i</v>
      </c>
      <c r="G112" t="str">
        <f t="shared" si="9"/>
        <v>113.06+5.08i</v>
      </c>
      <c r="H112" t="str">
        <f t="shared" si="10"/>
        <v>0.117295955691474+0.0396615650547259i</v>
      </c>
      <c r="I112">
        <f t="shared" si="11"/>
        <v>0.12381995382072504</v>
      </c>
      <c r="J112">
        <f t="shared" si="12"/>
        <v>1.2826358677321219</v>
      </c>
    </row>
    <row r="113" spans="1:10">
      <c r="A113">
        <v>83.25</v>
      </c>
      <c r="B113">
        <v>63.33</v>
      </c>
      <c r="C113">
        <v>4.96</v>
      </c>
      <c r="D113" t="str">
        <f t="shared" si="7"/>
        <v>63.33+4.96i</v>
      </c>
      <c r="E113" t="str">
        <f t="shared" si="13"/>
        <v>50</v>
      </c>
      <c r="F113" t="str">
        <f t="shared" si="8"/>
        <v>13.33+4.96i</v>
      </c>
      <c r="G113" t="str">
        <f t="shared" si="9"/>
        <v>113.33+4.96i</v>
      </c>
      <c r="H113" t="str">
        <f t="shared" si="10"/>
        <v>0.119308038624089+0.0385443583201669i</v>
      </c>
      <c r="I113">
        <f t="shared" si="11"/>
        <v>0.12537972578786624</v>
      </c>
      <c r="J113">
        <f t="shared" si="12"/>
        <v>1.2867066531262599</v>
      </c>
    </row>
    <row r="114" spans="1:10">
      <c r="A114">
        <v>84</v>
      </c>
      <c r="B114">
        <v>63.59</v>
      </c>
      <c r="C114">
        <v>4.88</v>
      </c>
      <c r="D114" t="str">
        <f t="shared" si="7"/>
        <v>63.59+4.88i</v>
      </c>
      <c r="E114" t="str">
        <f t="shared" si="13"/>
        <v>50</v>
      </c>
      <c r="F114" t="str">
        <f t="shared" si="8"/>
        <v>13.59+4.88i</v>
      </c>
      <c r="G114" t="str">
        <f t="shared" si="9"/>
        <v>113.59+4.88i</v>
      </c>
      <c r="H114" t="str">
        <f t="shared" si="10"/>
        <v>0.121262692673444+0.0377518977000933i</v>
      </c>
      <c r="I114">
        <f t="shared" si="11"/>
        <v>0.12700333229633168</v>
      </c>
      <c r="J114">
        <f t="shared" si="12"/>
        <v>1.2909594892965661</v>
      </c>
    </row>
    <row r="115" spans="1:10">
      <c r="A115">
        <v>84.75</v>
      </c>
      <c r="B115">
        <v>63.91</v>
      </c>
      <c r="C115">
        <v>4.7300000000000004</v>
      </c>
      <c r="D115" t="str">
        <f t="shared" si="7"/>
        <v>63.91+4.73i</v>
      </c>
      <c r="E115" t="str">
        <f t="shared" si="13"/>
        <v>50</v>
      </c>
      <c r="F115" t="str">
        <f t="shared" si="8"/>
        <v>13.91+4.73i</v>
      </c>
      <c r="G115" t="str">
        <f t="shared" si="9"/>
        <v>113.91+4.73i</v>
      </c>
      <c r="H115" t="str">
        <f t="shared" si="10"/>
        <v>0.123625033380492+0.0363906030384538i</v>
      </c>
      <c r="I115">
        <f t="shared" si="11"/>
        <v>0.12886979812132121</v>
      </c>
      <c r="J115">
        <f t="shared" si="12"/>
        <v>1.2958680524298218</v>
      </c>
    </row>
    <row r="116" spans="1:10">
      <c r="A116">
        <v>85.5</v>
      </c>
      <c r="B116">
        <v>64.180000000000007</v>
      </c>
      <c r="C116">
        <v>4.63</v>
      </c>
      <c r="D116" t="str">
        <f t="shared" si="7"/>
        <v>64.18+4.63i</v>
      </c>
      <c r="E116" t="str">
        <f t="shared" si="13"/>
        <v>50</v>
      </c>
      <c r="F116" t="str">
        <f t="shared" si="8"/>
        <v>14.18+4.63i</v>
      </c>
      <c r="G116" t="str">
        <f t="shared" si="9"/>
        <v>114.18+4.63i</v>
      </c>
      <c r="H116" t="str">
        <f t="shared" si="10"/>
        <v>0.125627608964524+0.0354558081143305i</v>
      </c>
      <c r="I116">
        <f t="shared" si="11"/>
        <v>0.13053509284167064</v>
      </c>
      <c r="J116">
        <f t="shared" si="12"/>
        <v>1.300265351176273</v>
      </c>
    </row>
    <row r="117" spans="1:10">
      <c r="A117">
        <v>86.25</v>
      </c>
      <c r="B117">
        <v>64.48</v>
      </c>
      <c r="C117">
        <v>4.51</v>
      </c>
      <c r="D117" t="str">
        <f t="shared" si="7"/>
        <v>64.48+4.51i</v>
      </c>
      <c r="E117" t="str">
        <f t="shared" si="13"/>
        <v>50</v>
      </c>
      <c r="F117" t="str">
        <f t="shared" si="8"/>
        <v>14.48+4.51i</v>
      </c>
      <c r="G117" t="str">
        <f t="shared" si="9"/>
        <v>114.48+4.51i</v>
      </c>
      <c r="H117" t="str">
        <f t="shared" si="10"/>
        <v>0.127838576694724+0.03435925942616i</v>
      </c>
      <c r="I117">
        <f t="shared" si="11"/>
        <v>0.1323754524058256</v>
      </c>
      <c r="J117">
        <f t="shared" si="12"/>
        <v>1.3051445530739947</v>
      </c>
    </row>
    <row r="118" spans="1:10">
      <c r="A118">
        <v>87</v>
      </c>
      <c r="B118">
        <v>64.83</v>
      </c>
      <c r="C118">
        <v>4.4400000000000004</v>
      </c>
      <c r="D118" t="str">
        <f t="shared" si="7"/>
        <v>64.83+4.44i</v>
      </c>
      <c r="E118" t="str">
        <f t="shared" si="13"/>
        <v>50</v>
      </c>
      <c r="F118" t="str">
        <f t="shared" si="8"/>
        <v>14.83+4.44i</v>
      </c>
      <c r="G118" t="str">
        <f t="shared" si="9"/>
        <v>114.83+4.44i</v>
      </c>
      <c r="H118" t="str">
        <f t="shared" si="10"/>
        <v>0.130447458349717+0.033621991508554i</v>
      </c>
      <c r="I118">
        <f t="shared" si="11"/>
        <v>0.134710718589511</v>
      </c>
      <c r="J118">
        <f t="shared" si="12"/>
        <v>1.3113657397209915</v>
      </c>
    </row>
    <row r="119" spans="1:10">
      <c r="A119">
        <v>87.75</v>
      </c>
      <c r="B119">
        <v>65.09</v>
      </c>
      <c r="C119">
        <v>4.1900000000000004</v>
      </c>
      <c r="D119" t="str">
        <f t="shared" si="7"/>
        <v>65.09+4.19i</v>
      </c>
      <c r="E119" t="str">
        <f t="shared" si="13"/>
        <v>50</v>
      </c>
      <c r="F119" t="str">
        <f t="shared" si="8"/>
        <v>15.09+4.19i</v>
      </c>
      <c r="G119" t="str">
        <f t="shared" si="9"/>
        <v>115.09+4.19i</v>
      </c>
      <c r="H119" t="str">
        <f t="shared" si="10"/>
        <v>0.132264891473699+0.0315910166367643i</v>
      </c>
      <c r="I119">
        <f t="shared" si="11"/>
        <v>0.13598527070493219</v>
      </c>
      <c r="J119">
        <f t="shared" si="12"/>
        <v>1.3147753529986228</v>
      </c>
    </row>
    <row r="120" spans="1:10">
      <c r="A120">
        <v>88.5</v>
      </c>
      <c r="B120">
        <v>65.38</v>
      </c>
      <c r="C120">
        <v>4.03</v>
      </c>
      <c r="D120" t="str">
        <f t="shared" si="7"/>
        <v>65.38+4.03i</v>
      </c>
      <c r="E120" t="str">
        <f t="shared" si="13"/>
        <v>50</v>
      </c>
      <c r="F120" t="str">
        <f t="shared" si="8"/>
        <v>15.38+4.03i</v>
      </c>
      <c r="G120" t="str">
        <f t="shared" si="9"/>
        <v>115.38+4.03i</v>
      </c>
      <c r="H120" t="str">
        <f t="shared" si="10"/>
        <v>0.134354726233005+0.0302353133409689i</v>
      </c>
      <c r="I120">
        <f t="shared" si="11"/>
        <v>0.13771480179694665</v>
      </c>
      <c r="J120">
        <f t="shared" si="12"/>
        <v>1.3194182205236398</v>
      </c>
    </row>
    <row r="121" spans="1:10">
      <c r="A121">
        <v>89.25</v>
      </c>
      <c r="B121">
        <v>65.63</v>
      </c>
      <c r="C121">
        <v>3.88</v>
      </c>
      <c r="D121" t="str">
        <f t="shared" si="7"/>
        <v>65.63+3.88i</v>
      </c>
      <c r="E121" t="str">
        <f t="shared" si="13"/>
        <v>50</v>
      </c>
      <c r="F121" t="str">
        <f t="shared" si="8"/>
        <v>15.63+3.88i</v>
      </c>
      <c r="G121" t="str">
        <f t="shared" si="9"/>
        <v>115.63+3.88i</v>
      </c>
      <c r="H121" t="str">
        <f t="shared" si="10"/>
        <v>0.136145197773031+0.0289869119834008i</v>
      </c>
      <c r="I121">
        <f t="shared" si="11"/>
        <v>0.1391968244716493</v>
      </c>
      <c r="J121">
        <f t="shared" si="12"/>
        <v>1.3234115031841325</v>
      </c>
    </row>
    <row r="122" spans="1:10">
      <c r="A122">
        <v>90</v>
      </c>
      <c r="B122">
        <v>65.94</v>
      </c>
      <c r="C122">
        <v>3.8</v>
      </c>
      <c r="D122" t="str">
        <f t="shared" si="7"/>
        <v>65.94+3.8i</v>
      </c>
      <c r="E122" t="str">
        <f t="shared" si="13"/>
        <v>50</v>
      </c>
      <c r="F122" t="str">
        <f t="shared" si="8"/>
        <v>15.94+3.8i</v>
      </c>
      <c r="G122" t="str">
        <f t="shared" si="9"/>
        <v>115.94+3.8i</v>
      </c>
      <c r="H122" t="str">
        <f t="shared" si="10"/>
        <v>0.138410458403982+0.0282390914099092i</v>
      </c>
      <c r="I122">
        <f t="shared" si="11"/>
        <v>0.14126181819323166</v>
      </c>
      <c r="J122">
        <f t="shared" si="12"/>
        <v>1.3289985729900109</v>
      </c>
    </row>
    <row r="123" spans="1:10">
      <c r="A123">
        <v>90.75</v>
      </c>
      <c r="B123">
        <v>66.25</v>
      </c>
      <c r="C123">
        <v>3.57</v>
      </c>
      <c r="D123" t="str">
        <f t="shared" si="7"/>
        <v>66.25+3.57i</v>
      </c>
      <c r="E123" t="str">
        <f t="shared" si="13"/>
        <v>50</v>
      </c>
      <c r="F123" t="str">
        <f t="shared" si="8"/>
        <v>16.25+3.57i</v>
      </c>
      <c r="G123" t="str">
        <f t="shared" si="9"/>
        <v>116.25+3.57i</v>
      </c>
      <c r="H123" t="str">
        <f t="shared" si="10"/>
        <v>0.140595437176107+0.0263920368970434i</v>
      </c>
      <c r="I123">
        <f t="shared" si="11"/>
        <v>0.14305109774592975</v>
      </c>
      <c r="J123">
        <f t="shared" si="12"/>
        <v>1.3338614411423042</v>
      </c>
    </row>
    <row r="124" spans="1:10">
      <c r="A124">
        <v>91.5</v>
      </c>
      <c r="B124">
        <v>66.64</v>
      </c>
      <c r="C124">
        <v>3.36</v>
      </c>
      <c r="D124" t="str">
        <f t="shared" si="7"/>
        <v>66.64+3.36i</v>
      </c>
      <c r="E124" t="str">
        <f t="shared" si="13"/>
        <v>50</v>
      </c>
      <c r="F124" t="str">
        <f t="shared" si="8"/>
        <v>16.64+3.36i</v>
      </c>
      <c r="G124" t="str">
        <f t="shared" si="9"/>
        <v>116.64+3.36i</v>
      </c>
      <c r="H124" t="str">
        <f t="shared" si="10"/>
        <v>0.143372026126096+0.0246765259963676i</v>
      </c>
      <c r="I124">
        <f t="shared" si="11"/>
        <v>0.14548013201379548</v>
      </c>
      <c r="J124">
        <f t="shared" si="12"/>
        <v>1.3404956103750747</v>
      </c>
    </row>
    <row r="125" spans="1:10">
      <c r="A125">
        <v>92.25</v>
      </c>
      <c r="B125">
        <v>66.91</v>
      </c>
      <c r="C125">
        <v>3.1</v>
      </c>
      <c r="D125" t="str">
        <f t="shared" si="7"/>
        <v>66.91+3.1i</v>
      </c>
      <c r="E125" t="str">
        <f t="shared" si="13"/>
        <v>50</v>
      </c>
      <c r="F125" t="str">
        <f t="shared" si="8"/>
        <v>16.91+3.1i</v>
      </c>
      <c r="G125" t="str">
        <f t="shared" si="9"/>
        <v>116.91+3.1i</v>
      </c>
      <c r="H125" t="str">
        <f t="shared" si="10"/>
        <v>0.145242161318255+0.0226648644248859i</v>
      </c>
      <c r="I125">
        <f t="shared" si="11"/>
        <v>0.1469999370877296</v>
      </c>
      <c r="J125">
        <f t="shared" si="12"/>
        <v>1.3446657121825987</v>
      </c>
    </row>
    <row r="126" spans="1:10">
      <c r="A126">
        <v>93</v>
      </c>
      <c r="B126">
        <v>67.16</v>
      </c>
      <c r="C126">
        <v>2.94</v>
      </c>
      <c r="D126" t="str">
        <f t="shared" si="7"/>
        <v>67.16+2.94i</v>
      </c>
      <c r="E126" t="str">
        <f t="shared" si="13"/>
        <v>50</v>
      </c>
      <c r="F126" t="str">
        <f t="shared" si="8"/>
        <v>17.16+2.94i</v>
      </c>
      <c r="G126" t="str">
        <f t="shared" si="9"/>
        <v>117.16+2.94i</v>
      </c>
      <c r="H126" t="str">
        <f t="shared" si="10"/>
        <v>0.147003505439913+0.0214049990953112i</v>
      </c>
      <c r="I126">
        <f t="shared" si="11"/>
        <v>0.14855370947200477</v>
      </c>
      <c r="J126">
        <f t="shared" si="12"/>
        <v>1.3489444046550119</v>
      </c>
    </row>
    <row r="127" spans="1:10">
      <c r="A127">
        <v>93.75</v>
      </c>
      <c r="B127">
        <v>67.45</v>
      </c>
      <c r="C127">
        <v>2.74</v>
      </c>
      <c r="D127" t="str">
        <f t="shared" si="7"/>
        <v>67.45+2.74i</v>
      </c>
      <c r="E127" t="str">
        <f t="shared" si="13"/>
        <v>50</v>
      </c>
      <c r="F127" t="str">
        <f t="shared" si="8"/>
        <v>17.45+2.74i</v>
      </c>
      <c r="G127" t="str">
        <f t="shared" si="9"/>
        <v>117.45+2.74i</v>
      </c>
      <c r="H127" t="str">
        <f t="shared" si="10"/>
        <v>0.149036994256366+0.0198521808066203i</v>
      </c>
      <c r="I127">
        <f t="shared" si="11"/>
        <v>0.15035336624017043</v>
      </c>
      <c r="J127">
        <f t="shared" si="12"/>
        <v>1.3539197597354828</v>
      </c>
    </row>
    <row r="128" spans="1:10">
      <c r="A128">
        <v>94.5</v>
      </c>
      <c r="B128">
        <v>67.739999999999995</v>
      </c>
      <c r="C128">
        <v>2.52</v>
      </c>
      <c r="D128" t="str">
        <f t="shared" si="7"/>
        <v>67.74+2.52i</v>
      </c>
      <c r="E128" t="str">
        <f t="shared" si="13"/>
        <v>50</v>
      </c>
      <c r="F128" t="str">
        <f t="shared" si="8"/>
        <v>17.74+2.52i</v>
      </c>
      <c r="G128" t="str">
        <f t="shared" si="9"/>
        <v>117.74+2.52i</v>
      </c>
      <c r="H128" t="str">
        <f t="shared" si="10"/>
        <v>0.151059862897682+0.0181699434813814i</v>
      </c>
      <c r="I128">
        <f t="shared" si="11"/>
        <v>0.15214870694417051</v>
      </c>
      <c r="J128">
        <f t="shared" si="12"/>
        <v>1.358904228112445</v>
      </c>
    </row>
    <row r="129" spans="1:10">
      <c r="A129">
        <v>95.25</v>
      </c>
      <c r="B129">
        <v>68.09</v>
      </c>
      <c r="C129">
        <v>2.2999999999999998</v>
      </c>
      <c r="D129" t="str">
        <f t="shared" si="7"/>
        <v>68.09+2.3i</v>
      </c>
      <c r="E129" t="str">
        <f t="shared" si="13"/>
        <v>50</v>
      </c>
      <c r="F129" t="str">
        <f t="shared" si="8"/>
        <v>18.09+2.3i</v>
      </c>
      <c r="G129" t="str">
        <f t="shared" si="9"/>
        <v>118.09+2.3i</v>
      </c>
      <c r="H129" t="str">
        <f t="shared" si="10"/>
        <v>0.15350935459615+0.0164868192431946i</v>
      </c>
      <c r="I129">
        <f t="shared" si="11"/>
        <v>0.15439215380738847</v>
      </c>
      <c r="J129">
        <f t="shared" si="12"/>
        <v>1.3651625384096098</v>
      </c>
    </row>
    <row r="130" spans="1:10">
      <c r="A130">
        <v>96</v>
      </c>
      <c r="B130">
        <v>68.34</v>
      </c>
      <c r="C130">
        <v>2.0099999999999998</v>
      </c>
      <c r="D130" t="str">
        <f t="shared" si="7"/>
        <v>68.34+2.01i</v>
      </c>
      <c r="E130" t="str">
        <f t="shared" si="13"/>
        <v>50</v>
      </c>
      <c r="F130" t="str">
        <f t="shared" si="8"/>
        <v>18.34+2.01i</v>
      </c>
      <c r="G130" t="str">
        <f t="shared" si="9"/>
        <v>118.34+2.01i</v>
      </c>
      <c r="H130" t="str">
        <f t="shared" si="10"/>
        <v>0.155220893710191+0.0143485381413091i</v>
      </c>
      <c r="I130">
        <f t="shared" si="11"/>
        <v>0.15588266866776118</v>
      </c>
      <c r="J130">
        <f t="shared" si="12"/>
        <v>1.3693388653014327</v>
      </c>
    </row>
    <row r="131" spans="1:10">
      <c r="A131">
        <v>96.75</v>
      </c>
      <c r="B131">
        <v>68.599999999999994</v>
      </c>
      <c r="C131">
        <v>1.79</v>
      </c>
      <c r="D131" t="str">
        <f t="shared" ref="D131:D194" si="14">COMPLEX(B131,C131)</f>
        <v>68.6+1.79i</v>
      </c>
      <c r="E131" t="str">
        <f t="shared" si="13"/>
        <v>50</v>
      </c>
      <c r="F131" t="str">
        <f t="shared" ref="F131:F194" si="15">IMSUB(D131,E131)</f>
        <v>18.6+1.79i</v>
      </c>
      <c r="G131" t="str">
        <f t="shared" ref="G131:G194" si="16">IMSUM(D131,E131)</f>
        <v>118.6+1.79i</v>
      </c>
      <c r="H131" t="str">
        <f t="shared" ref="H131:H194" si="17">IMDIV(F131,G131)</f>
        <v>0.157021702518915+0.0127228596331462i</v>
      </c>
      <c r="I131">
        <f t="shared" ref="I131:I194" si="18">IMABS(H131)</f>
        <v>0.15753630127428844</v>
      </c>
      <c r="J131">
        <f t="shared" ref="J131:J194" si="19">(1+I131)/(1-I131)</f>
        <v>1.3739895297864435</v>
      </c>
    </row>
    <row r="132" spans="1:10">
      <c r="A132">
        <v>97.5</v>
      </c>
      <c r="B132">
        <v>68.989999999999995</v>
      </c>
      <c r="C132">
        <v>1.58</v>
      </c>
      <c r="D132" t="str">
        <f t="shared" si="14"/>
        <v>68.99+1.58i</v>
      </c>
      <c r="E132" t="str">
        <f t="shared" ref="E132:E195" si="20">COMPLEX(50,0)</f>
        <v>50</v>
      </c>
      <c r="F132" t="str">
        <f t="shared" si="15"/>
        <v>18.99+1.58i</v>
      </c>
      <c r="G132" t="str">
        <f t="shared" si="16"/>
        <v>118.99+1.58i</v>
      </c>
      <c r="H132" t="str">
        <f t="shared" si="17"/>
        <v>0.159741394684522+0.0111573123489239i</v>
      </c>
      <c r="I132">
        <f t="shared" si="18"/>
        <v>0.16013056795817493</v>
      </c>
      <c r="J132">
        <f t="shared" si="19"/>
        <v>1.3813225290718771</v>
      </c>
    </row>
    <row r="133" spans="1:10">
      <c r="A133">
        <v>98.25</v>
      </c>
      <c r="B133">
        <v>69.31</v>
      </c>
      <c r="C133">
        <v>1.39</v>
      </c>
      <c r="D133" t="str">
        <f t="shared" si="14"/>
        <v>69.31+1.39i</v>
      </c>
      <c r="E133" t="str">
        <f t="shared" si="20"/>
        <v>50</v>
      </c>
      <c r="F133" t="str">
        <f t="shared" si="15"/>
        <v>19.31+1.39i</v>
      </c>
      <c r="G133" t="str">
        <f t="shared" si="16"/>
        <v>119.31+1.39i</v>
      </c>
      <c r="H133" t="str">
        <f t="shared" si="17"/>
        <v>0.16196103562033+0.00976342436080582i</v>
      </c>
      <c r="I133">
        <f t="shared" si="18"/>
        <v>0.16225505081339991</v>
      </c>
      <c r="J133">
        <f t="shared" si="19"/>
        <v>1.3873614540342853</v>
      </c>
    </row>
    <row r="134" spans="1:10">
      <c r="A134">
        <v>99</v>
      </c>
      <c r="B134">
        <v>69.48</v>
      </c>
      <c r="C134">
        <v>0.97</v>
      </c>
      <c r="D134" t="str">
        <f t="shared" si="14"/>
        <v>69.48+0.97i</v>
      </c>
      <c r="E134" t="str">
        <f t="shared" si="20"/>
        <v>50</v>
      </c>
      <c r="F134" t="str">
        <f t="shared" si="15"/>
        <v>19.48+0.97i</v>
      </c>
      <c r="G134" t="str">
        <f t="shared" si="16"/>
        <v>119.48+0.97i</v>
      </c>
      <c r="H134" t="str">
        <f t="shared" si="17"/>
        <v>0.163094999931811+0.00679442459044312i</v>
      </c>
      <c r="I134">
        <f t="shared" si="18"/>
        <v>0.16323646408897938</v>
      </c>
      <c r="J134">
        <f t="shared" si="19"/>
        <v>1.3901615141755832</v>
      </c>
    </row>
    <row r="135" spans="1:10">
      <c r="A135">
        <v>99.75</v>
      </c>
      <c r="B135">
        <v>69.83</v>
      </c>
      <c r="C135">
        <v>0.83</v>
      </c>
      <c r="D135" t="str">
        <f t="shared" si="14"/>
        <v>69.83+0.83i</v>
      </c>
      <c r="E135" t="str">
        <f t="shared" si="20"/>
        <v>50</v>
      </c>
      <c r="F135" t="str">
        <f t="shared" si="15"/>
        <v>19.83+0.83i</v>
      </c>
      <c r="G135" t="str">
        <f t="shared" si="16"/>
        <v>119.83+0.83i</v>
      </c>
      <c r="H135" t="str">
        <f t="shared" si="17"/>
        <v>0.165524471177683+0.00577997737563651i</v>
      </c>
      <c r="I135">
        <f t="shared" si="18"/>
        <v>0.16562535644373563</v>
      </c>
      <c r="J135">
        <f t="shared" si="19"/>
        <v>1.3970047693151573</v>
      </c>
    </row>
    <row r="136" spans="1:10">
      <c r="A136">
        <v>100.5</v>
      </c>
      <c r="B136">
        <v>70.150000000000006</v>
      </c>
      <c r="C136">
        <v>0.53</v>
      </c>
      <c r="D136" t="str">
        <f t="shared" si="14"/>
        <v>70.15+0.53i</v>
      </c>
      <c r="E136" t="str">
        <f t="shared" si="20"/>
        <v>50</v>
      </c>
      <c r="F136" t="str">
        <f t="shared" si="15"/>
        <v>20.15+0.53i</v>
      </c>
      <c r="G136" t="str">
        <f t="shared" si="16"/>
        <v>120.15+0.53i</v>
      </c>
      <c r="H136" t="str">
        <f t="shared" si="17"/>
        <v>0.167723227540369+0.00367129995342159i</v>
      </c>
      <c r="I136">
        <f t="shared" si="18"/>
        <v>0.16776340333906675</v>
      </c>
      <c r="J136">
        <f t="shared" si="19"/>
        <v>1.4031627640797351</v>
      </c>
    </row>
    <row r="137" spans="1:10">
      <c r="A137">
        <v>101.25</v>
      </c>
      <c r="B137">
        <v>70.260000000000005</v>
      </c>
      <c r="C137">
        <v>0.08</v>
      </c>
      <c r="D137" t="str">
        <f t="shared" si="14"/>
        <v>70.26+0.08i</v>
      </c>
      <c r="E137" t="str">
        <f t="shared" si="20"/>
        <v>50</v>
      </c>
      <c r="F137" t="str">
        <f t="shared" si="15"/>
        <v>20.26+0.08i</v>
      </c>
      <c r="G137" t="str">
        <f t="shared" si="16"/>
        <v>120.26+0.08i</v>
      </c>
      <c r="H137" t="str">
        <f t="shared" si="17"/>
        <v>0.168468686616135+0.000553155704895304i</v>
      </c>
      <c r="I137">
        <f t="shared" si="18"/>
        <v>0.16846959473863335</v>
      </c>
      <c r="J137">
        <f t="shared" si="19"/>
        <v>1.4052036911041876</v>
      </c>
    </row>
    <row r="138" spans="1:10">
      <c r="A138">
        <v>102</v>
      </c>
      <c r="B138">
        <v>70.72</v>
      </c>
      <c r="C138">
        <v>-0.08</v>
      </c>
      <c r="D138" t="str">
        <f t="shared" si="14"/>
        <v>70.72-0.08i</v>
      </c>
      <c r="E138" t="str">
        <f t="shared" si="20"/>
        <v>50</v>
      </c>
      <c r="F138" t="str">
        <f t="shared" si="15"/>
        <v>20.72-0.08i</v>
      </c>
      <c r="G138" t="str">
        <f t="shared" si="16"/>
        <v>120.72-0.08i</v>
      </c>
      <c r="H138" t="str">
        <f t="shared" si="17"/>
        <v>0.171637209375859-0.000548948171387767i</v>
      </c>
      <c r="I138">
        <f t="shared" si="18"/>
        <v>0.17163808722549703</v>
      </c>
      <c r="J138">
        <f t="shared" si="19"/>
        <v>1.4144036189462525</v>
      </c>
    </row>
    <row r="139" spans="1:10">
      <c r="A139">
        <v>102.75</v>
      </c>
      <c r="B139">
        <v>70.930000000000007</v>
      </c>
      <c r="C139">
        <v>-0.39</v>
      </c>
      <c r="D139" t="str">
        <f t="shared" si="14"/>
        <v>70.93-0.39i</v>
      </c>
      <c r="E139" t="str">
        <f t="shared" si="20"/>
        <v>50</v>
      </c>
      <c r="F139" t="str">
        <f t="shared" si="15"/>
        <v>20.93-0.39i</v>
      </c>
      <c r="G139" t="str">
        <f t="shared" si="16"/>
        <v>120.93-0.39i</v>
      </c>
      <c r="H139" t="str">
        <f t="shared" si="17"/>
        <v>0.173083933314173-0.00266680944354149i</v>
      </c>
      <c r="I139">
        <f t="shared" si="18"/>
        <v>0.17310447667265352</v>
      </c>
      <c r="J139">
        <f t="shared" si="19"/>
        <v>1.4186852432725674</v>
      </c>
    </row>
    <row r="140" spans="1:10">
      <c r="A140">
        <v>103.5</v>
      </c>
      <c r="B140">
        <v>71.13</v>
      </c>
      <c r="C140">
        <v>-0.7</v>
      </c>
      <c r="D140" t="str">
        <f t="shared" si="14"/>
        <v>71.13-0.7i</v>
      </c>
      <c r="E140" t="str">
        <f t="shared" si="20"/>
        <v>50</v>
      </c>
      <c r="F140" t="str">
        <f t="shared" si="15"/>
        <v>21.13-0.7i</v>
      </c>
      <c r="G140" t="str">
        <f t="shared" si="16"/>
        <v>121.13-0.7i</v>
      </c>
      <c r="H140" t="str">
        <f t="shared" si="17"/>
        <v>0.174468252906643-0.00477067797379138i</v>
      </c>
      <c r="I140">
        <f t="shared" si="18"/>
        <v>0.17453346567528524</v>
      </c>
      <c r="J140">
        <f t="shared" si="19"/>
        <v>1.4228722992824052</v>
      </c>
    </row>
    <row r="141" spans="1:10">
      <c r="A141">
        <v>104.25</v>
      </c>
      <c r="B141">
        <v>71.48</v>
      </c>
      <c r="C141">
        <v>-0.99</v>
      </c>
      <c r="D141" t="str">
        <f t="shared" si="14"/>
        <v>71.48-0.99i</v>
      </c>
      <c r="E141" t="str">
        <f t="shared" si="20"/>
        <v>50</v>
      </c>
      <c r="F141" t="str">
        <f t="shared" si="15"/>
        <v>21.48-0.99i</v>
      </c>
      <c r="G141" t="str">
        <f t="shared" si="16"/>
        <v>121.48-0.99i</v>
      </c>
      <c r="H141" t="str">
        <f t="shared" si="17"/>
        <v>0.176873896748967-0.00670805764091639i</v>
      </c>
      <c r="I141">
        <f t="shared" si="18"/>
        <v>0.17700105476656938</v>
      </c>
      <c r="J141">
        <f t="shared" si="19"/>
        <v>1.430136771843288</v>
      </c>
    </row>
    <row r="142" spans="1:10">
      <c r="A142">
        <v>105</v>
      </c>
      <c r="B142">
        <v>71.790000000000006</v>
      </c>
      <c r="C142">
        <v>-1.25</v>
      </c>
      <c r="D142" t="str">
        <f t="shared" si="14"/>
        <v>71.79-1.25i</v>
      </c>
      <c r="E142" t="str">
        <f t="shared" si="20"/>
        <v>50</v>
      </c>
      <c r="F142" t="str">
        <f t="shared" si="15"/>
        <v>21.79-1.25i</v>
      </c>
      <c r="G142" t="str">
        <f t="shared" si="16"/>
        <v>121.79-1.25i</v>
      </c>
      <c r="H142" t="str">
        <f t="shared" si="17"/>
        <v>0.179001009722923-0.00842637932380612i</v>
      </c>
      <c r="I142">
        <f t="shared" si="18"/>
        <v>0.1791992336767505</v>
      </c>
      <c r="J142">
        <f t="shared" si="19"/>
        <v>1.4366448985652576</v>
      </c>
    </row>
    <row r="143" spans="1:10">
      <c r="A143">
        <v>105.75</v>
      </c>
      <c r="B143">
        <v>71.94</v>
      </c>
      <c r="C143">
        <v>-1.71</v>
      </c>
      <c r="D143" t="str">
        <f t="shared" si="14"/>
        <v>71.94-1.71i</v>
      </c>
      <c r="E143" t="str">
        <f t="shared" si="20"/>
        <v>50</v>
      </c>
      <c r="F143" t="str">
        <f t="shared" si="15"/>
        <v>21.94-1.71i</v>
      </c>
      <c r="G143" t="str">
        <f t="shared" si="16"/>
        <v>121.94-1.71i</v>
      </c>
      <c r="H143" t="str">
        <f t="shared" si="17"/>
        <v>0.180085791374248-0.0114978948396755i</v>
      </c>
      <c r="I143">
        <f t="shared" si="18"/>
        <v>0.18045246975487314</v>
      </c>
      <c r="J143">
        <f t="shared" si="19"/>
        <v>1.4403709683583568</v>
      </c>
    </row>
    <row r="144" spans="1:10">
      <c r="A144">
        <v>106.5</v>
      </c>
      <c r="B144">
        <v>72.3</v>
      </c>
      <c r="C144">
        <v>-2.0699999999999998</v>
      </c>
      <c r="D144" t="str">
        <f t="shared" si="14"/>
        <v>72.3-2.07i</v>
      </c>
      <c r="E144" t="str">
        <f t="shared" si="20"/>
        <v>50</v>
      </c>
      <c r="F144" t="str">
        <f t="shared" si="15"/>
        <v>22.3-2.07i</v>
      </c>
      <c r="G144" t="str">
        <f t="shared" si="16"/>
        <v>122.3-2.07i</v>
      </c>
      <c r="H144" t="str">
        <f t="shared" si="17"/>
        <v>0.182572684911667-0.0138354418825253i</v>
      </c>
      <c r="I144">
        <f t="shared" si="18"/>
        <v>0.18309616251560154</v>
      </c>
      <c r="J144">
        <f t="shared" si="19"/>
        <v>1.4482685822102002</v>
      </c>
    </row>
    <row r="145" spans="1:10">
      <c r="A145">
        <v>107.25</v>
      </c>
      <c r="B145">
        <v>72.599999999999994</v>
      </c>
      <c r="C145">
        <v>-2.4300000000000002</v>
      </c>
      <c r="D145" t="str">
        <f t="shared" si="14"/>
        <v>72.6-2.43i</v>
      </c>
      <c r="E145" t="str">
        <f t="shared" si="20"/>
        <v>50</v>
      </c>
      <c r="F145" t="str">
        <f t="shared" si="15"/>
        <v>22.6-2.43i</v>
      </c>
      <c r="G145" t="str">
        <f t="shared" si="16"/>
        <v>122.6-2.43i</v>
      </c>
      <c r="H145" t="str">
        <f t="shared" si="17"/>
        <v>0.184659624887963-0.0161604984626611i</v>
      </c>
      <c r="I145">
        <f t="shared" si="18"/>
        <v>0.18536541957529426</v>
      </c>
      <c r="J145">
        <f t="shared" si="19"/>
        <v>1.4550885121489807</v>
      </c>
    </row>
    <row r="146" spans="1:10">
      <c r="A146">
        <v>108</v>
      </c>
      <c r="B146">
        <v>72.88</v>
      </c>
      <c r="C146">
        <v>-2.73</v>
      </c>
      <c r="D146" t="str">
        <f t="shared" si="14"/>
        <v>72.88-2.73i</v>
      </c>
      <c r="E146" t="str">
        <f t="shared" si="20"/>
        <v>50</v>
      </c>
      <c r="F146" t="str">
        <f t="shared" si="15"/>
        <v>22.88-2.73i</v>
      </c>
      <c r="G146" t="str">
        <f t="shared" si="16"/>
        <v>122.88-2.73i</v>
      </c>
      <c r="H146" t="str">
        <f t="shared" si="17"/>
        <v>0.186599399866841-0.0180711559111615i</v>
      </c>
      <c r="I146">
        <f t="shared" si="18"/>
        <v>0.18747240518708541</v>
      </c>
      <c r="J146">
        <f t="shared" si="19"/>
        <v>1.4614548635243609</v>
      </c>
    </row>
    <row r="147" spans="1:10">
      <c r="A147">
        <v>108.75</v>
      </c>
      <c r="B147">
        <v>73.180000000000007</v>
      </c>
      <c r="C147">
        <v>-3.24</v>
      </c>
      <c r="D147" t="str">
        <f t="shared" si="14"/>
        <v>73.18-3.24i</v>
      </c>
      <c r="E147" t="str">
        <f t="shared" si="20"/>
        <v>50</v>
      </c>
      <c r="F147" t="str">
        <f t="shared" si="15"/>
        <v>23.18-3.24i</v>
      </c>
      <c r="G147" t="str">
        <f t="shared" si="16"/>
        <v>123.18-3.24i</v>
      </c>
      <c r="H147" t="str">
        <f t="shared" si="17"/>
        <v>0.18874116575484-0.0213385178028439i</v>
      </c>
      <c r="I147">
        <f t="shared" si="18"/>
        <v>0.18994357054798741</v>
      </c>
      <c r="J147">
        <f t="shared" si="19"/>
        <v>1.4689637996614151</v>
      </c>
    </row>
    <row r="148" spans="1:10">
      <c r="A148">
        <v>109.5</v>
      </c>
      <c r="B148">
        <v>73.430000000000007</v>
      </c>
      <c r="C148">
        <v>-3.68</v>
      </c>
      <c r="D148" t="str">
        <f t="shared" si="14"/>
        <v>73.43-3.68i</v>
      </c>
      <c r="E148" t="str">
        <f t="shared" si="20"/>
        <v>50</v>
      </c>
      <c r="F148" t="str">
        <f t="shared" si="15"/>
        <v>23.43-3.68i</v>
      </c>
      <c r="G148" t="str">
        <f t="shared" si="16"/>
        <v>123.43-3.68i</v>
      </c>
      <c r="H148" t="str">
        <f t="shared" si="17"/>
        <v>0.190543719646578-0.0241335097763963i</v>
      </c>
      <c r="I148">
        <f t="shared" si="18"/>
        <v>0.19206596624826883</v>
      </c>
      <c r="J148">
        <f t="shared" si="19"/>
        <v>1.4754496239164212</v>
      </c>
    </row>
    <row r="149" spans="1:10">
      <c r="A149">
        <v>110.25</v>
      </c>
      <c r="B149">
        <v>73.709999999999994</v>
      </c>
      <c r="C149">
        <v>-4.12</v>
      </c>
      <c r="D149" t="str">
        <f t="shared" si="14"/>
        <v>73.71-4.12i</v>
      </c>
      <c r="E149" t="str">
        <f t="shared" si="20"/>
        <v>50</v>
      </c>
      <c r="F149" t="str">
        <f t="shared" si="15"/>
        <v>23.71-4.12i</v>
      </c>
      <c r="G149" t="str">
        <f t="shared" si="16"/>
        <v>123.71-4.12i</v>
      </c>
      <c r="H149" t="str">
        <f t="shared" si="17"/>
        <v>0.192553477667472-0.0268909520007276i</v>
      </c>
      <c r="I149">
        <f t="shared" si="18"/>
        <v>0.19442213109968493</v>
      </c>
      <c r="J149">
        <f t="shared" si="19"/>
        <v>1.4826898518577438</v>
      </c>
    </row>
    <row r="150" spans="1:10">
      <c r="A150">
        <v>111</v>
      </c>
      <c r="B150">
        <v>73.88</v>
      </c>
      <c r="C150">
        <v>-4.4400000000000004</v>
      </c>
      <c r="D150" t="str">
        <f t="shared" si="14"/>
        <v>73.88-4.44i</v>
      </c>
      <c r="E150" t="str">
        <f t="shared" si="20"/>
        <v>50</v>
      </c>
      <c r="F150" t="str">
        <f t="shared" si="15"/>
        <v>23.88-4.44i</v>
      </c>
      <c r="G150" t="str">
        <f t="shared" si="16"/>
        <v>123.88-4.44i</v>
      </c>
      <c r="H150" t="str">
        <f t="shared" si="17"/>
        <v>0.193802824527553-0.0288950230795743i</v>
      </c>
      <c r="I150">
        <f t="shared" si="18"/>
        <v>0.19594503605252836</v>
      </c>
      <c r="J150">
        <f t="shared" si="19"/>
        <v>1.4873921431702752</v>
      </c>
    </row>
    <row r="151" spans="1:10">
      <c r="A151">
        <v>111.75</v>
      </c>
      <c r="B151">
        <v>74.2</v>
      </c>
      <c r="C151">
        <v>-4.99</v>
      </c>
      <c r="D151" t="str">
        <f t="shared" si="14"/>
        <v>74.2-4.99i</v>
      </c>
      <c r="E151" t="str">
        <f t="shared" si="20"/>
        <v>50</v>
      </c>
      <c r="F151" t="str">
        <f t="shared" si="15"/>
        <v>24.2-4.99i</v>
      </c>
      <c r="G151" t="str">
        <f t="shared" si="16"/>
        <v>124.2-4.99i</v>
      </c>
      <c r="H151" t="str">
        <f t="shared" si="17"/>
        <v>0.196144605974001-0.0322966056053924i</v>
      </c>
      <c r="I151">
        <f t="shared" si="18"/>
        <v>0.19878575700066231</v>
      </c>
      <c r="J151">
        <f t="shared" si="19"/>
        <v>1.4962112412193518</v>
      </c>
    </row>
    <row r="152" spans="1:10">
      <c r="A152">
        <v>112.5</v>
      </c>
      <c r="B152">
        <v>74.39</v>
      </c>
      <c r="C152">
        <v>-5.4</v>
      </c>
      <c r="D152" t="str">
        <f t="shared" si="14"/>
        <v>74.39-5.4i</v>
      </c>
      <c r="E152" t="str">
        <f t="shared" si="20"/>
        <v>50</v>
      </c>
      <c r="F152" t="str">
        <f t="shared" si="15"/>
        <v>24.39-5.4i</v>
      </c>
      <c r="G152" t="str">
        <f t="shared" si="16"/>
        <v>124.39-5.4i</v>
      </c>
      <c r="H152" t="str">
        <f t="shared" si="17"/>
        <v>0.197589069629136-0.0348341428089289i</v>
      </c>
      <c r="I152">
        <f t="shared" si="18"/>
        <v>0.20063613319175685</v>
      </c>
      <c r="J152">
        <f t="shared" si="19"/>
        <v>1.5019894982065454</v>
      </c>
    </row>
    <row r="153" spans="1:10">
      <c r="A153">
        <v>113.25</v>
      </c>
      <c r="B153">
        <v>74.540000000000006</v>
      </c>
      <c r="C153">
        <v>-5.97</v>
      </c>
      <c r="D153" t="str">
        <f t="shared" si="14"/>
        <v>74.54-5.97i</v>
      </c>
      <c r="E153" t="str">
        <f t="shared" si="20"/>
        <v>50</v>
      </c>
      <c r="F153" t="str">
        <f t="shared" si="15"/>
        <v>24.54-5.97i</v>
      </c>
      <c r="G153" t="str">
        <f t="shared" si="16"/>
        <v>124.54-5.97i</v>
      </c>
      <c r="H153" t="str">
        <f t="shared" si="17"/>
        <v>0.198886005125804-0.0384025256897298i</v>
      </c>
      <c r="I153">
        <f t="shared" si="18"/>
        <v>0.20255961348267748</v>
      </c>
      <c r="J153">
        <f t="shared" si="19"/>
        <v>1.5080244665493308</v>
      </c>
    </row>
    <row r="154" spans="1:10">
      <c r="A154">
        <v>114</v>
      </c>
      <c r="B154">
        <v>74.63</v>
      </c>
      <c r="C154">
        <v>-6.42</v>
      </c>
      <c r="D154" t="str">
        <f t="shared" si="14"/>
        <v>74.63-6.42i</v>
      </c>
      <c r="E154" t="str">
        <f t="shared" si="20"/>
        <v>50</v>
      </c>
      <c r="F154" t="str">
        <f t="shared" si="15"/>
        <v>24.63-6.42i</v>
      </c>
      <c r="G154" t="str">
        <f t="shared" si="16"/>
        <v>124.63-6.42i</v>
      </c>
      <c r="H154" t="str">
        <f t="shared" si="17"/>
        <v>0.19974846559008-0.0412229387058629i</v>
      </c>
      <c r="I154">
        <f t="shared" si="18"/>
        <v>0.203957790194782</v>
      </c>
      <c r="J154">
        <f t="shared" si="19"/>
        <v>1.5124295864780537</v>
      </c>
    </row>
    <row r="155" spans="1:10">
      <c r="A155">
        <v>114.75</v>
      </c>
      <c r="B155">
        <v>74.819999999999993</v>
      </c>
      <c r="C155">
        <v>-6.82</v>
      </c>
      <c r="D155" t="str">
        <f t="shared" si="14"/>
        <v>74.82-6.82i</v>
      </c>
      <c r="E155" t="str">
        <f t="shared" si="20"/>
        <v>50</v>
      </c>
      <c r="F155" t="str">
        <f t="shared" si="15"/>
        <v>24.82-6.82i</v>
      </c>
      <c r="G155" t="str">
        <f t="shared" si="16"/>
        <v>124.82-6.82i</v>
      </c>
      <c r="H155" t="str">
        <f t="shared" si="17"/>
        <v>0.201230972057239-0.0436436850710593i</v>
      </c>
      <c r="I155">
        <f t="shared" si="18"/>
        <v>0.20590938628844269</v>
      </c>
      <c r="J155">
        <f t="shared" si="19"/>
        <v>1.5186042568266309</v>
      </c>
    </row>
    <row r="156" spans="1:10">
      <c r="A156">
        <v>115.5</v>
      </c>
      <c r="B156">
        <v>74.989999999999995</v>
      </c>
      <c r="C156">
        <v>-7.23</v>
      </c>
      <c r="D156" t="str">
        <f t="shared" si="14"/>
        <v>74.99-7.23i</v>
      </c>
      <c r="E156" t="str">
        <f t="shared" si="20"/>
        <v>50</v>
      </c>
      <c r="F156" t="str">
        <f t="shared" si="15"/>
        <v>24.99-7.23i</v>
      </c>
      <c r="G156" t="str">
        <f t="shared" si="16"/>
        <v>124.99-7.23i</v>
      </c>
      <c r="H156" t="str">
        <f t="shared" si="17"/>
        <v>0.202604082368529-0.0461250698813948i</v>
      </c>
      <c r="I156">
        <f t="shared" si="18"/>
        <v>0.20778820049261038</v>
      </c>
      <c r="J156">
        <f t="shared" si="19"/>
        <v>1.5245773936258371</v>
      </c>
    </row>
    <row r="157" spans="1:10">
      <c r="A157">
        <v>116.25</v>
      </c>
      <c r="B157">
        <v>75.180000000000007</v>
      </c>
      <c r="C157">
        <v>-7.73</v>
      </c>
      <c r="D157" t="str">
        <f t="shared" si="14"/>
        <v>75.18-7.73i</v>
      </c>
      <c r="E157" t="str">
        <f t="shared" si="20"/>
        <v>50</v>
      </c>
      <c r="F157" t="str">
        <f t="shared" si="15"/>
        <v>25.18-7.73i</v>
      </c>
      <c r="G157" t="str">
        <f t="shared" si="16"/>
        <v>125.18-7.73i</v>
      </c>
      <c r="H157" t="str">
        <f t="shared" si="17"/>
        <v>0.20418494205385-0.0491424380725654i</v>
      </c>
      <c r="I157">
        <f t="shared" si="18"/>
        <v>0.21001540367613517</v>
      </c>
      <c r="J157">
        <f t="shared" si="19"/>
        <v>1.5316949334288956</v>
      </c>
    </row>
    <row r="158" spans="1:10">
      <c r="A158">
        <v>117</v>
      </c>
      <c r="B158">
        <v>75.42</v>
      </c>
      <c r="C158">
        <v>-8.16</v>
      </c>
      <c r="D158" t="str">
        <f t="shared" si="14"/>
        <v>75.42-8.16i</v>
      </c>
      <c r="E158" t="str">
        <f t="shared" si="20"/>
        <v>50</v>
      </c>
      <c r="F158" t="str">
        <f t="shared" si="15"/>
        <v>25.42-8.16i</v>
      </c>
      <c r="G158" t="str">
        <f t="shared" si="16"/>
        <v>125.42-8.16i</v>
      </c>
      <c r="H158" t="str">
        <f t="shared" si="17"/>
        <v>0.206039820059326-0.0516561558628281i</v>
      </c>
      <c r="I158">
        <f t="shared" si="18"/>
        <v>0.21241649156457754</v>
      </c>
      <c r="J158">
        <f t="shared" si="19"/>
        <v>1.5394132540600158</v>
      </c>
    </row>
    <row r="159" spans="1:10">
      <c r="A159">
        <v>117.75</v>
      </c>
      <c r="B159">
        <v>75.55</v>
      </c>
      <c r="C159">
        <v>-8.66</v>
      </c>
      <c r="D159" t="str">
        <f t="shared" si="14"/>
        <v>75.55-8.66i</v>
      </c>
      <c r="E159" t="str">
        <f t="shared" si="20"/>
        <v>50</v>
      </c>
      <c r="F159" t="str">
        <f t="shared" si="15"/>
        <v>25.55-8.66i</v>
      </c>
      <c r="G159" t="str">
        <f t="shared" si="16"/>
        <v>125.55-8.66i</v>
      </c>
      <c r="H159" t="str">
        <f t="shared" si="17"/>
        <v>0.207276168017321-0.0546793180802071i</v>
      </c>
      <c r="I159">
        <f t="shared" si="18"/>
        <v>0.21436706289367577</v>
      </c>
      <c r="J159">
        <f t="shared" si="19"/>
        <v>1.5457181153408395</v>
      </c>
    </row>
    <row r="160" spans="1:10">
      <c r="A160">
        <v>118.5</v>
      </c>
      <c r="B160">
        <v>75.83</v>
      </c>
      <c r="C160">
        <v>-9.1300000000000008</v>
      </c>
      <c r="D160" t="str">
        <f t="shared" si="14"/>
        <v>75.83-9.13i</v>
      </c>
      <c r="E160" t="str">
        <f t="shared" si="20"/>
        <v>50</v>
      </c>
      <c r="F160" t="str">
        <f t="shared" si="15"/>
        <v>25.83-9.13i</v>
      </c>
      <c r="G160" t="str">
        <f t="shared" si="16"/>
        <v>125.83-9.13i</v>
      </c>
      <c r="H160" t="str">
        <f t="shared" si="17"/>
        <v>0.20943902288146-0.0573616921329752i</v>
      </c>
      <c r="I160">
        <f t="shared" si="18"/>
        <v>0.21715217712447407</v>
      </c>
      <c r="J160">
        <f t="shared" si="19"/>
        <v>1.5547749403628388</v>
      </c>
    </row>
    <row r="161" spans="1:10">
      <c r="A161">
        <v>119.25</v>
      </c>
      <c r="B161">
        <v>75.95</v>
      </c>
      <c r="C161">
        <v>-9.57</v>
      </c>
      <c r="D161" t="str">
        <f t="shared" si="14"/>
        <v>75.95-9.57i</v>
      </c>
      <c r="E161" t="str">
        <f t="shared" si="20"/>
        <v>50</v>
      </c>
      <c r="F161" t="str">
        <f t="shared" si="15"/>
        <v>25.95-9.57i</v>
      </c>
      <c r="G161" t="str">
        <f t="shared" si="16"/>
        <v>125.95-9.57i</v>
      </c>
      <c r="H161" t="str">
        <f t="shared" si="17"/>
        <v>0.210591667405516-0.0599812444853451i</v>
      </c>
      <c r="I161">
        <f t="shared" si="18"/>
        <v>0.21896712098085916</v>
      </c>
      <c r="J161">
        <f t="shared" si="19"/>
        <v>1.5607116598109128</v>
      </c>
    </row>
    <row r="162" spans="1:10">
      <c r="A162">
        <v>120</v>
      </c>
      <c r="B162">
        <v>76.19</v>
      </c>
      <c r="C162">
        <v>-10.01</v>
      </c>
      <c r="D162" t="str">
        <f t="shared" si="14"/>
        <v>76.19-10.01i</v>
      </c>
      <c r="E162" t="str">
        <f t="shared" si="20"/>
        <v>50</v>
      </c>
      <c r="F162" t="str">
        <f t="shared" si="15"/>
        <v>26.19-10.01i</v>
      </c>
      <c r="G162" t="str">
        <f t="shared" si="16"/>
        <v>126.19-10.01i</v>
      </c>
      <c r="H162" t="str">
        <f t="shared" si="17"/>
        <v>0.212499470017573-0.0624683438079412i</v>
      </c>
      <c r="I162">
        <f t="shared" si="18"/>
        <v>0.2214911256367996</v>
      </c>
      <c r="J162">
        <f t="shared" si="19"/>
        <v>1.5690137464854808</v>
      </c>
    </row>
    <row r="163" spans="1:10">
      <c r="A163">
        <v>120.75</v>
      </c>
      <c r="B163">
        <v>76.34</v>
      </c>
      <c r="C163">
        <v>-10.57</v>
      </c>
      <c r="D163" t="str">
        <f t="shared" si="14"/>
        <v>76.34-10.57i</v>
      </c>
      <c r="E163" t="str">
        <f t="shared" si="20"/>
        <v>50</v>
      </c>
      <c r="F163" t="str">
        <f t="shared" si="15"/>
        <v>26.34-10.57i</v>
      </c>
      <c r="G163" t="str">
        <f t="shared" si="16"/>
        <v>126.34-10.57i</v>
      </c>
      <c r="H163" t="str">
        <f t="shared" si="17"/>
        <v>0.213986755421751-0.0657603292321679i</v>
      </c>
      <c r="I163">
        <f t="shared" si="18"/>
        <v>0.22386324485419976</v>
      </c>
      <c r="J163">
        <f t="shared" si="19"/>
        <v>1.5768654644171469</v>
      </c>
    </row>
    <row r="164" spans="1:10">
      <c r="A164">
        <v>121.5</v>
      </c>
      <c r="B164">
        <v>76.569999999999993</v>
      </c>
      <c r="C164">
        <v>-11.14</v>
      </c>
      <c r="D164" t="str">
        <f t="shared" si="14"/>
        <v>76.57-11.14i</v>
      </c>
      <c r="E164" t="str">
        <f t="shared" si="20"/>
        <v>50</v>
      </c>
      <c r="F164" t="str">
        <f t="shared" si="15"/>
        <v>26.57-11.14i</v>
      </c>
      <c r="G164" t="str">
        <f t="shared" si="16"/>
        <v>126.57-11.14i</v>
      </c>
      <c r="H164" t="str">
        <f t="shared" si="17"/>
        <v>0.215996690300637-0.0690036886311994i</v>
      </c>
      <c r="I164">
        <f t="shared" si="18"/>
        <v>0.2267511395021882</v>
      </c>
      <c r="J164">
        <f t="shared" si="19"/>
        <v>1.5864894242616989</v>
      </c>
    </row>
    <row r="165" spans="1:10">
      <c r="A165">
        <v>122.25</v>
      </c>
      <c r="B165">
        <v>76.78</v>
      </c>
      <c r="C165">
        <v>-11.69</v>
      </c>
      <c r="D165" t="str">
        <f t="shared" si="14"/>
        <v>76.78-11.69i</v>
      </c>
      <c r="E165" t="str">
        <f t="shared" si="20"/>
        <v>50</v>
      </c>
      <c r="F165" t="str">
        <f t="shared" si="15"/>
        <v>26.78-11.69i</v>
      </c>
      <c r="G165" t="str">
        <f t="shared" si="16"/>
        <v>126.78-11.69i</v>
      </c>
      <c r="H165" t="str">
        <f t="shared" si="17"/>
        <v>0.217881723518968-0.0721167585744065i</v>
      </c>
      <c r="I165">
        <f t="shared" si="18"/>
        <v>0.22950658446082817</v>
      </c>
      <c r="J165">
        <f t="shared" si="19"/>
        <v>1.5957392492451743</v>
      </c>
    </row>
    <row r="166" spans="1:10">
      <c r="A166">
        <v>123</v>
      </c>
      <c r="B166">
        <v>77.03</v>
      </c>
      <c r="C166">
        <v>-12.29</v>
      </c>
      <c r="D166" t="str">
        <f t="shared" si="14"/>
        <v>77.03-12.29i</v>
      </c>
      <c r="E166" t="str">
        <f t="shared" si="20"/>
        <v>50</v>
      </c>
      <c r="F166" t="str">
        <f t="shared" si="15"/>
        <v>27.03-12.29i</v>
      </c>
      <c r="G166" t="str">
        <f t="shared" si="16"/>
        <v>127.03-12.29i</v>
      </c>
      <c r="H166" t="str">
        <f t="shared" si="17"/>
        <v>0.220084646878481-0.0754558741231478i</v>
      </c>
      <c r="I166">
        <f t="shared" si="18"/>
        <v>0.23266035487661837</v>
      </c>
      <c r="J166">
        <f t="shared" si="19"/>
        <v>1.6064077526952452</v>
      </c>
    </row>
    <row r="167" spans="1:10">
      <c r="A167">
        <v>123.75</v>
      </c>
      <c r="B167">
        <v>77.209999999999994</v>
      </c>
      <c r="C167">
        <v>-12.91</v>
      </c>
      <c r="D167" t="str">
        <f t="shared" si="14"/>
        <v>77.21-12.91i</v>
      </c>
      <c r="E167" t="str">
        <f t="shared" si="20"/>
        <v>50</v>
      </c>
      <c r="F167" t="str">
        <f t="shared" si="15"/>
        <v>27.21-12.91i</v>
      </c>
      <c r="G167" t="str">
        <f t="shared" si="16"/>
        <v>127.21-12.91i</v>
      </c>
      <c r="H167" t="str">
        <f t="shared" si="17"/>
        <v>0.221912081239792-0.0789648221931789i</v>
      </c>
      <c r="I167">
        <f t="shared" si="18"/>
        <v>0.23554280915403977</v>
      </c>
      <c r="J167">
        <f t="shared" si="19"/>
        <v>1.6162354464698916</v>
      </c>
    </row>
    <row r="168" spans="1:10">
      <c r="A168">
        <v>124.5</v>
      </c>
      <c r="B168">
        <v>77.430000000000007</v>
      </c>
      <c r="C168">
        <v>-13.56</v>
      </c>
      <c r="D168" t="str">
        <f t="shared" si="14"/>
        <v>77.43-13.56i</v>
      </c>
      <c r="E168" t="str">
        <f t="shared" si="20"/>
        <v>50</v>
      </c>
      <c r="F168" t="str">
        <f t="shared" si="15"/>
        <v>27.43-13.56i</v>
      </c>
      <c r="G168" t="str">
        <f t="shared" si="16"/>
        <v>127.43-13.56i</v>
      </c>
      <c r="H168" t="str">
        <f t="shared" si="17"/>
        <v>0.224041901371969-0.08257075898451i</v>
      </c>
      <c r="I168">
        <f t="shared" si="18"/>
        <v>0.23877333144563093</v>
      </c>
      <c r="J168">
        <f t="shared" si="19"/>
        <v>1.6273383245993753</v>
      </c>
    </row>
    <row r="169" spans="1:10">
      <c r="A169">
        <v>125.25</v>
      </c>
      <c r="B169">
        <v>77.64</v>
      </c>
      <c r="C169">
        <v>-14.31</v>
      </c>
      <c r="D169" t="str">
        <f t="shared" si="14"/>
        <v>77.64-14.31i</v>
      </c>
      <c r="E169" t="str">
        <f t="shared" si="20"/>
        <v>50</v>
      </c>
      <c r="F169" t="str">
        <f t="shared" si="15"/>
        <v>27.64-14.31i</v>
      </c>
      <c r="G169" t="str">
        <f t="shared" si="16"/>
        <v>127.64-14.31i</v>
      </c>
      <c r="H169" t="str">
        <f t="shared" si="17"/>
        <v>0.226271639745286-0.0867443813478922i</v>
      </c>
      <c r="I169">
        <f t="shared" si="18"/>
        <v>0.2423292030450499</v>
      </c>
      <c r="J169">
        <f t="shared" si="19"/>
        <v>1.6396688483150246</v>
      </c>
    </row>
    <row r="170" spans="1:10">
      <c r="A170">
        <v>126</v>
      </c>
      <c r="B170">
        <v>77.819999999999993</v>
      </c>
      <c r="C170">
        <v>-15.06</v>
      </c>
      <c r="D170" t="str">
        <f t="shared" si="14"/>
        <v>77.82-15.06i</v>
      </c>
      <c r="E170" t="str">
        <f t="shared" si="20"/>
        <v>50</v>
      </c>
      <c r="F170" t="str">
        <f t="shared" si="15"/>
        <v>27.82-15.06i</v>
      </c>
      <c r="G170" t="str">
        <f t="shared" si="16"/>
        <v>127.82-15.06i</v>
      </c>
      <c r="H170" t="str">
        <f t="shared" si="17"/>
        <v>0.228361709644259-0.0909159181095091i</v>
      </c>
      <c r="I170">
        <f t="shared" si="18"/>
        <v>0.24579417120294741</v>
      </c>
      <c r="J170">
        <f t="shared" si="19"/>
        <v>1.6517960000255782</v>
      </c>
    </row>
    <row r="171" spans="1:10">
      <c r="A171">
        <v>126.75</v>
      </c>
      <c r="B171">
        <v>77.88</v>
      </c>
      <c r="C171">
        <v>-15.84</v>
      </c>
      <c r="D171" t="str">
        <f t="shared" si="14"/>
        <v>77.88-15.84i</v>
      </c>
      <c r="E171" t="str">
        <f t="shared" si="20"/>
        <v>50</v>
      </c>
      <c r="F171" t="str">
        <f t="shared" si="15"/>
        <v>27.88-15.84i</v>
      </c>
      <c r="G171" t="str">
        <f t="shared" si="16"/>
        <v>127.88-15.84i</v>
      </c>
      <c r="H171" t="str">
        <f t="shared" si="17"/>
        <v>0.229833415641826-0.0953975500174655i</v>
      </c>
      <c r="I171">
        <f t="shared" si="18"/>
        <v>0.2488455173293728</v>
      </c>
      <c r="J171">
        <f t="shared" si="19"/>
        <v>1.6625681482845887</v>
      </c>
    </row>
    <row r="172" spans="1:10">
      <c r="A172">
        <v>127.5</v>
      </c>
      <c r="B172">
        <v>77.95</v>
      </c>
      <c r="C172">
        <v>-16.809999999999999</v>
      </c>
      <c r="D172" t="str">
        <f t="shared" si="14"/>
        <v>77.95-16.81i</v>
      </c>
      <c r="E172" t="str">
        <f t="shared" si="20"/>
        <v>50</v>
      </c>
      <c r="F172" t="str">
        <f t="shared" si="15"/>
        <v>27.95-16.81i</v>
      </c>
      <c r="G172" t="str">
        <f t="shared" si="16"/>
        <v>127.95-16.81i</v>
      </c>
      <c r="H172" t="str">
        <f t="shared" si="17"/>
        <v>0.231705890457797-0.100938053781981i</v>
      </c>
      <c r="I172">
        <f t="shared" si="18"/>
        <v>0.25273723582830981</v>
      </c>
      <c r="J172">
        <f t="shared" si="19"/>
        <v>1.6764347106428044</v>
      </c>
    </row>
    <row r="173" spans="1:10">
      <c r="A173">
        <v>128.25</v>
      </c>
      <c r="B173">
        <v>77.98</v>
      </c>
      <c r="C173">
        <v>-17.64</v>
      </c>
      <c r="D173" t="str">
        <f t="shared" si="14"/>
        <v>77.98-17.64i</v>
      </c>
      <c r="E173" t="str">
        <f t="shared" si="20"/>
        <v>50</v>
      </c>
      <c r="F173" t="str">
        <f t="shared" si="15"/>
        <v>27.98-17.64i</v>
      </c>
      <c r="G173" t="str">
        <f t="shared" si="16"/>
        <v>127.98-17.64i</v>
      </c>
      <c r="H173" t="str">
        <f t="shared" si="17"/>
        <v>0.233195826255763-0.105691714524522i</v>
      </c>
      <c r="I173">
        <f t="shared" si="18"/>
        <v>0.25602935750073869</v>
      </c>
      <c r="J173">
        <f t="shared" si="19"/>
        <v>1.6882781197942036</v>
      </c>
    </row>
    <row r="174" spans="1:10">
      <c r="A174">
        <v>129</v>
      </c>
      <c r="B174">
        <v>77.89</v>
      </c>
      <c r="C174">
        <v>-18.53</v>
      </c>
      <c r="D174" t="str">
        <f t="shared" si="14"/>
        <v>77.89-18.53i</v>
      </c>
      <c r="E174" t="str">
        <f t="shared" si="20"/>
        <v>50</v>
      </c>
      <c r="F174" t="str">
        <f t="shared" si="15"/>
        <v>27.89-18.53i</v>
      </c>
      <c r="G174" t="str">
        <f t="shared" si="16"/>
        <v>127.89-18.53i</v>
      </c>
      <c r="H174" t="str">
        <f t="shared" si="17"/>
        <v>0.234155525772382-0.11096331306152i</v>
      </c>
      <c r="I174">
        <f t="shared" si="18"/>
        <v>0.25911709147667111</v>
      </c>
      <c r="J174">
        <f t="shared" si="19"/>
        <v>1.6994818978699981</v>
      </c>
    </row>
    <row r="175" spans="1:10">
      <c r="A175">
        <v>129.75</v>
      </c>
      <c r="B175">
        <v>77.75</v>
      </c>
      <c r="C175">
        <v>-19.350000000000001</v>
      </c>
      <c r="D175" t="str">
        <f t="shared" si="14"/>
        <v>77.75-19.35i</v>
      </c>
      <c r="E175" t="str">
        <f t="shared" si="20"/>
        <v>50</v>
      </c>
      <c r="F175" t="str">
        <f t="shared" si="15"/>
        <v>27.75-19.35i</v>
      </c>
      <c r="G175" t="str">
        <f t="shared" si="16"/>
        <v>127.75-19.35i</v>
      </c>
      <c r="H175" t="str">
        <f t="shared" si="17"/>
        <v>0.234777233319866-0.115906540393429i</v>
      </c>
      <c r="I175">
        <f t="shared" si="18"/>
        <v>0.26182947769742121</v>
      </c>
      <c r="J175">
        <f t="shared" si="19"/>
        <v>1.7094010659778052</v>
      </c>
    </row>
    <row r="176" spans="1:10">
      <c r="A176">
        <v>130.5</v>
      </c>
      <c r="B176">
        <v>77.569999999999993</v>
      </c>
      <c r="C176">
        <v>-20.100000000000001</v>
      </c>
      <c r="D176" t="str">
        <f t="shared" si="14"/>
        <v>77.57-20.1i</v>
      </c>
      <c r="E176" t="str">
        <f t="shared" si="20"/>
        <v>50</v>
      </c>
      <c r="F176" t="str">
        <f t="shared" si="15"/>
        <v>27.57-20.1i</v>
      </c>
      <c r="G176" t="str">
        <f t="shared" si="16"/>
        <v>127.57-20.1i</v>
      </c>
      <c r="H176" t="str">
        <f t="shared" si="17"/>
        <v>0.235105401510335-0.120517217446439i</v>
      </c>
      <c r="I176">
        <f t="shared" si="18"/>
        <v>0.26419490820295549</v>
      </c>
      <c r="J176">
        <f t="shared" si="19"/>
        <v>1.7181111170560583</v>
      </c>
    </row>
    <row r="177" spans="1:10">
      <c r="A177">
        <v>131.25</v>
      </c>
      <c r="B177">
        <v>77.400000000000006</v>
      </c>
      <c r="C177">
        <v>-20.93</v>
      </c>
      <c r="D177" t="str">
        <f t="shared" si="14"/>
        <v>77.4-20.93i</v>
      </c>
      <c r="E177" t="str">
        <f t="shared" si="20"/>
        <v>50</v>
      </c>
      <c r="F177" t="str">
        <f t="shared" si="15"/>
        <v>27.4-20.93i</v>
      </c>
      <c r="G177" t="str">
        <f t="shared" si="16"/>
        <v>127.4-20.93i</v>
      </c>
      <c r="H177" t="str">
        <f t="shared" si="17"/>
        <v>0.235698972397268-0.12556374024902i</v>
      </c>
      <c r="I177">
        <f t="shared" si="18"/>
        <v>0.26705853001627089</v>
      </c>
      <c r="J177">
        <f t="shared" si="19"/>
        <v>1.7287308494693292</v>
      </c>
    </row>
    <row r="178" spans="1:10">
      <c r="A178">
        <v>132</v>
      </c>
      <c r="B178">
        <v>77.16</v>
      </c>
      <c r="C178">
        <v>-21.72</v>
      </c>
      <c r="D178" t="str">
        <f t="shared" si="14"/>
        <v>77.16-21.72i</v>
      </c>
      <c r="E178" t="str">
        <f t="shared" si="20"/>
        <v>50</v>
      </c>
      <c r="F178" t="str">
        <f t="shared" si="15"/>
        <v>27.16-21.72i</v>
      </c>
      <c r="G178" t="str">
        <f t="shared" si="16"/>
        <v>127.16-21.72i</v>
      </c>
      <c r="H178" t="str">
        <f t="shared" si="17"/>
        <v>0.23588269849984-0.130517676852654i</v>
      </c>
      <c r="I178">
        <f t="shared" si="18"/>
        <v>0.2695839598762883</v>
      </c>
      <c r="J178">
        <f t="shared" si="19"/>
        <v>1.7381654976542644</v>
      </c>
    </row>
    <row r="179" spans="1:10">
      <c r="A179">
        <v>132.75</v>
      </c>
      <c r="B179">
        <v>76.930000000000007</v>
      </c>
      <c r="C179">
        <v>-22.47</v>
      </c>
      <c r="D179" t="str">
        <f t="shared" si="14"/>
        <v>76.93-22.47i</v>
      </c>
      <c r="E179" t="str">
        <f t="shared" si="20"/>
        <v>50</v>
      </c>
      <c r="F179" t="str">
        <f t="shared" si="15"/>
        <v>26.93-22.47i</v>
      </c>
      <c r="G179" t="str">
        <f t="shared" si="16"/>
        <v>126.93-22.47i</v>
      </c>
      <c r="H179" t="str">
        <f t="shared" si="17"/>
        <v>0.23610352059323-0.135230078722683i</v>
      </c>
      <c r="I179">
        <f t="shared" si="18"/>
        <v>0.27208830667241257</v>
      </c>
      <c r="J179">
        <f t="shared" si="19"/>
        <v>1.7475860304663704</v>
      </c>
    </row>
    <row r="180" spans="1:10">
      <c r="A180">
        <v>133.5</v>
      </c>
      <c r="B180">
        <v>76.59</v>
      </c>
      <c r="C180">
        <v>-23.32</v>
      </c>
      <c r="D180" t="str">
        <f t="shared" si="14"/>
        <v>76.59-23.32i</v>
      </c>
      <c r="E180" t="str">
        <f t="shared" si="20"/>
        <v>50</v>
      </c>
      <c r="F180" t="str">
        <f t="shared" si="15"/>
        <v>26.59-23.32i</v>
      </c>
      <c r="G180" t="str">
        <f t="shared" si="16"/>
        <v>126.59-23.32i</v>
      </c>
      <c r="H180" t="str">
        <f t="shared" si="17"/>
        <v>0.235975965864379-0.140746034252648i</v>
      </c>
      <c r="I180">
        <f t="shared" si="18"/>
        <v>0.27476190169576664</v>
      </c>
      <c r="J180">
        <f t="shared" si="19"/>
        <v>1.757715024453957</v>
      </c>
    </row>
    <row r="181" spans="1:10">
      <c r="A181">
        <v>134.25</v>
      </c>
      <c r="B181">
        <v>76.27</v>
      </c>
      <c r="C181">
        <v>-23.94</v>
      </c>
      <c r="D181" t="str">
        <f t="shared" si="14"/>
        <v>76.27-23.94i</v>
      </c>
      <c r="E181" t="str">
        <f t="shared" si="20"/>
        <v>50</v>
      </c>
      <c r="F181" t="str">
        <f t="shared" si="15"/>
        <v>26.27-23.94i</v>
      </c>
      <c r="G181" t="str">
        <f t="shared" si="16"/>
        <v>126.27-23.94i</v>
      </c>
      <c r="H181" t="str">
        <f t="shared" si="17"/>
        <v>0.235525870202319-0.144939500018662i</v>
      </c>
      <c r="I181">
        <f t="shared" si="18"/>
        <v>0.27654998499406819</v>
      </c>
      <c r="J181">
        <f t="shared" si="19"/>
        <v>1.7645310090754529</v>
      </c>
    </row>
    <row r="182" spans="1:10">
      <c r="A182">
        <v>135</v>
      </c>
      <c r="B182">
        <v>75.92</v>
      </c>
      <c r="C182">
        <v>-24.63</v>
      </c>
      <c r="D182" t="str">
        <f t="shared" si="14"/>
        <v>75.92-24.63i</v>
      </c>
      <c r="E182" t="str">
        <f t="shared" si="20"/>
        <v>50</v>
      </c>
      <c r="F182" t="str">
        <f t="shared" si="15"/>
        <v>25.92-24.63i</v>
      </c>
      <c r="G182" t="str">
        <f t="shared" si="16"/>
        <v>125.92-24.63i</v>
      </c>
      <c r="H182" t="str">
        <f t="shared" si="17"/>
        <v>0.235109322783641-0.14961290803557i</v>
      </c>
      <c r="I182">
        <f t="shared" si="18"/>
        <v>0.27867618468509692</v>
      </c>
      <c r="J182">
        <f t="shared" si="19"/>
        <v>1.7726798388416922</v>
      </c>
    </row>
    <row r="183" spans="1:10">
      <c r="A183">
        <v>135.75</v>
      </c>
      <c r="B183">
        <v>75.44</v>
      </c>
      <c r="C183">
        <v>-25.37</v>
      </c>
      <c r="D183" t="str">
        <f t="shared" si="14"/>
        <v>75.44-25.37i</v>
      </c>
      <c r="E183" t="str">
        <f t="shared" si="20"/>
        <v>50</v>
      </c>
      <c r="F183" t="str">
        <f t="shared" si="15"/>
        <v>25.44-25.37i</v>
      </c>
      <c r="G183" t="str">
        <f t="shared" si="16"/>
        <v>125.44-25.37i</v>
      </c>
      <c r="H183" t="str">
        <f t="shared" si="17"/>
        <v>0.234133352805623-0.154895064088978i</v>
      </c>
      <c r="I183">
        <f t="shared" si="18"/>
        <v>0.28073280495006447</v>
      </c>
      <c r="J183">
        <f t="shared" si="19"/>
        <v>1.7806078377606931</v>
      </c>
    </row>
    <row r="184" spans="1:10">
      <c r="A184">
        <v>136.5</v>
      </c>
      <c r="B184">
        <v>75.16</v>
      </c>
      <c r="C184">
        <v>-25.95</v>
      </c>
      <c r="D184" t="str">
        <f t="shared" si="14"/>
        <v>75.16-25.95i</v>
      </c>
      <c r="E184" t="str">
        <f t="shared" si="20"/>
        <v>50</v>
      </c>
      <c r="F184" t="str">
        <f t="shared" si="15"/>
        <v>25.16-25.95i</v>
      </c>
      <c r="G184" t="str">
        <f t="shared" si="16"/>
        <v>125.16-25.95i</v>
      </c>
      <c r="H184" t="str">
        <f t="shared" si="17"/>
        <v>0.233953234460786-0.158828008674837i</v>
      </c>
      <c r="I184">
        <f t="shared" si="18"/>
        <v>0.28277279263443578</v>
      </c>
      <c r="J184">
        <f t="shared" si="19"/>
        <v>1.788516636654329</v>
      </c>
    </row>
    <row r="185" spans="1:10">
      <c r="A185">
        <v>137.25</v>
      </c>
      <c r="B185">
        <v>74.790000000000006</v>
      </c>
      <c r="C185">
        <v>-26.69</v>
      </c>
      <c r="D185" t="str">
        <f t="shared" si="14"/>
        <v>74.79-26.69i</v>
      </c>
      <c r="E185" t="str">
        <f t="shared" si="20"/>
        <v>50</v>
      </c>
      <c r="F185" t="str">
        <f t="shared" si="15"/>
        <v>24.79-26.69i</v>
      </c>
      <c r="G185" t="str">
        <f t="shared" si="16"/>
        <v>124.79-26.69i</v>
      </c>
      <c r="H185" t="str">
        <f t="shared" si="17"/>
        <v>0.23370730881114-0.163894157607426i</v>
      </c>
      <c r="I185">
        <f t="shared" si="18"/>
        <v>0.28544772041407745</v>
      </c>
      <c r="J185">
        <f t="shared" si="19"/>
        <v>1.7989554538388492</v>
      </c>
    </row>
    <row r="186" spans="1:10">
      <c r="A186">
        <v>138</v>
      </c>
      <c r="B186">
        <v>74.44</v>
      </c>
      <c r="C186">
        <v>-27.28</v>
      </c>
      <c r="D186" t="str">
        <f t="shared" si="14"/>
        <v>74.44-27.28i</v>
      </c>
      <c r="E186" t="str">
        <f t="shared" si="20"/>
        <v>50</v>
      </c>
      <c r="F186" t="str">
        <f t="shared" si="15"/>
        <v>24.44-27.28i</v>
      </c>
      <c r="G186" t="str">
        <f t="shared" si="16"/>
        <v>124.44-27.28i</v>
      </c>
      <c r="H186" t="str">
        <f t="shared" si="17"/>
        <v>0.233248664531626-0.168088849498371i</v>
      </c>
      <c r="I186">
        <f t="shared" si="18"/>
        <v>0.28750443619442295</v>
      </c>
      <c r="J186">
        <f t="shared" si="19"/>
        <v>1.8070350211271662</v>
      </c>
    </row>
    <row r="187" spans="1:10">
      <c r="A187">
        <v>138.75</v>
      </c>
      <c r="B187">
        <v>73.989999999999995</v>
      </c>
      <c r="C187">
        <v>-28</v>
      </c>
      <c r="D187" t="str">
        <f t="shared" si="14"/>
        <v>73.99-28i</v>
      </c>
      <c r="E187" t="str">
        <f t="shared" si="20"/>
        <v>50</v>
      </c>
      <c r="F187" t="str">
        <f t="shared" si="15"/>
        <v>23.99-28i</v>
      </c>
      <c r="G187" t="str">
        <f t="shared" si="16"/>
        <v>123.99-28i</v>
      </c>
      <c r="H187" t="str">
        <f t="shared" si="17"/>
        <v>0.23261738662482-0.173293920271837i</v>
      </c>
      <c r="I187">
        <f t="shared" si="18"/>
        <v>0.29007176933190654</v>
      </c>
      <c r="J187">
        <f t="shared" si="19"/>
        <v>1.8171861796760167</v>
      </c>
    </row>
    <row r="188" spans="1:10">
      <c r="A188">
        <v>139.5</v>
      </c>
      <c r="B188">
        <v>73.510000000000005</v>
      </c>
      <c r="C188">
        <v>-28.61</v>
      </c>
      <c r="D188" t="str">
        <f t="shared" si="14"/>
        <v>73.51-28.61i</v>
      </c>
      <c r="E188" t="str">
        <f t="shared" si="20"/>
        <v>50</v>
      </c>
      <c r="F188" t="str">
        <f t="shared" si="15"/>
        <v>23.51-28.61i</v>
      </c>
      <c r="G188" t="str">
        <f t="shared" si="16"/>
        <v>123.51-28.61i</v>
      </c>
      <c r="H188" t="str">
        <f t="shared" si="17"/>
        <v>0.231580526061801-0.17799758035278i</v>
      </c>
      <c r="I188">
        <f t="shared" si="18"/>
        <v>0.29208334198051222</v>
      </c>
      <c r="J188">
        <f t="shared" si="19"/>
        <v>1.8251913235031452</v>
      </c>
    </row>
    <row r="189" spans="1:10">
      <c r="A189">
        <v>140.25</v>
      </c>
      <c r="B189">
        <v>73.11</v>
      </c>
      <c r="C189">
        <v>-29.24</v>
      </c>
      <c r="D189" t="str">
        <f t="shared" si="14"/>
        <v>73.11-29.24i</v>
      </c>
      <c r="E189" t="str">
        <f t="shared" si="20"/>
        <v>50</v>
      </c>
      <c r="F189" t="str">
        <f t="shared" si="15"/>
        <v>23.11-29.24i</v>
      </c>
      <c r="G189" t="str">
        <f t="shared" si="16"/>
        <v>123.11-29.24i</v>
      </c>
      <c r="H189" t="str">
        <f t="shared" si="17"/>
        <v>0.231093511626536-0.182623878807896i</v>
      </c>
      <c r="I189">
        <f t="shared" si="18"/>
        <v>0.29454319246372851</v>
      </c>
      <c r="J189">
        <f t="shared" si="19"/>
        <v>1.8350424556604321</v>
      </c>
    </row>
    <row r="190" spans="1:10">
      <c r="A190">
        <v>141</v>
      </c>
      <c r="B190">
        <v>72.58</v>
      </c>
      <c r="C190">
        <v>-29.88</v>
      </c>
      <c r="D190" t="str">
        <f t="shared" si="14"/>
        <v>72.58-29.88i</v>
      </c>
      <c r="E190" t="str">
        <f t="shared" si="20"/>
        <v>50</v>
      </c>
      <c r="F190" t="str">
        <f t="shared" si="15"/>
        <v>22.58-29.88i</v>
      </c>
      <c r="G190" t="str">
        <f t="shared" si="16"/>
        <v>122.58-29.88i</v>
      </c>
      <c r="H190" t="str">
        <f t="shared" si="17"/>
        <v>0.229960833162025-0.187704114089727i</v>
      </c>
      <c r="I190">
        <f t="shared" si="18"/>
        <v>0.29684140417869936</v>
      </c>
      <c r="J190">
        <f t="shared" si="19"/>
        <v>1.8443085413241196</v>
      </c>
    </row>
    <row r="191" spans="1:10">
      <c r="A191">
        <v>141.75</v>
      </c>
      <c r="B191">
        <v>72.040000000000006</v>
      </c>
      <c r="C191">
        <v>-30.4</v>
      </c>
      <c r="D191" t="str">
        <f t="shared" si="14"/>
        <v>72.04-30.4i</v>
      </c>
      <c r="E191" t="str">
        <f t="shared" si="20"/>
        <v>50</v>
      </c>
      <c r="F191" t="str">
        <f t="shared" si="15"/>
        <v>22.04-30.4i</v>
      </c>
      <c r="G191" t="str">
        <f t="shared" si="16"/>
        <v>122.04-30.4i</v>
      </c>
      <c r="H191" t="str">
        <f t="shared" si="17"/>
        <v>0.228470066509876-0.192187069633725i</v>
      </c>
      <c r="I191">
        <f t="shared" si="18"/>
        <v>0.29855391644630191</v>
      </c>
      <c r="J191">
        <f t="shared" si="19"/>
        <v>1.8512526434925818</v>
      </c>
    </row>
    <row r="192" spans="1:10">
      <c r="A192">
        <v>142.5</v>
      </c>
      <c r="B192">
        <v>71.58</v>
      </c>
      <c r="C192">
        <v>-30.9</v>
      </c>
      <c r="D192" t="str">
        <f t="shared" si="14"/>
        <v>71.58-30.9i</v>
      </c>
      <c r="E192" t="str">
        <f t="shared" si="20"/>
        <v>50</v>
      </c>
      <c r="F192" t="str">
        <f t="shared" si="15"/>
        <v>21.58-30.9i</v>
      </c>
      <c r="G192" t="str">
        <f t="shared" si="16"/>
        <v>121.58-30.9i</v>
      </c>
      <c r="H192" t="str">
        <f t="shared" si="17"/>
        <v>0.227401578790067-0.196358703860725i</v>
      </c>
      <c r="I192">
        <f t="shared" si="18"/>
        <v>0.3004466984642683</v>
      </c>
      <c r="J192">
        <f t="shared" si="19"/>
        <v>1.8589672804193664</v>
      </c>
    </row>
    <row r="193" spans="1:10">
      <c r="A193">
        <v>143.25</v>
      </c>
      <c r="B193">
        <v>70.97</v>
      </c>
      <c r="C193">
        <v>-31.4</v>
      </c>
      <c r="D193" t="str">
        <f t="shared" si="14"/>
        <v>70.97-31.4i</v>
      </c>
      <c r="E193" t="str">
        <f t="shared" si="20"/>
        <v>50</v>
      </c>
      <c r="F193" t="str">
        <f t="shared" si="15"/>
        <v>20.97-31.4i</v>
      </c>
      <c r="G193" t="str">
        <f t="shared" si="16"/>
        <v>120.97-31.4i</v>
      </c>
      <c r="H193" t="str">
        <f t="shared" si="17"/>
        <v>0.22552934416305-0.201028177178476i</v>
      </c>
      <c r="I193">
        <f t="shared" si="18"/>
        <v>0.3021188724630029</v>
      </c>
      <c r="J193">
        <f t="shared" si="19"/>
        <v>1.8658175742028114</v>
      </c>
    </row>
    <row r="194" spans="1:10">
      <c r="A194">
        <v>144</v>
      </c>
      <c r="B194">
        <v>70.5</v>
      </c>
      <c r="C194">
        <v>-31.93</v>
      </c>
      <c r="D194" t="str">
        <f t="shared" si="14"/>
        <v>70.5-31.93i</v>
      </c>
      <c r="E194" t="str">
        <f t="shared" si="20"/>
        <v>50</v>
      </c>
      <c r="F194" t="str">
        <f t="shared" si="15"/>
        <v>20.5-31.93i</v>
      </c>
      <c r="G194" t="str">
        <f t="shared" si="16"/>
        <v>120.5-31.93i</v>
      </c>
      <c r="H194" t="str">
        <f t="shared" si="17"/>
        <v>0.224570492330619-0.205472731783264i</v>
      </c>
      <c r="I194">
        <f t="shared" si="18"/>
        <v>0.30438618485748287</v>
      </c>
      <c r="J194">
        <f t="shared" si="19"/>
        <v>1.8751585383482368</v>
      </c>
    </row>
    <row r="195" spans="1:10">
      <c r="A195">
        <v>144.75</v>
      </c>
      <c r="B195">
        <v>69.930000000000007</v>
      </c>
      <c r="C195">
        <v>-32.31</v>
      </c>
      <c r="D195" t="str">
        <f t="shared" ref="D195:D202" si="21">COMPLEX(B195,C195)</f>
        <v>69.93-32.31i</v>
      </c>
      <c r="E195" t="str">
        <f t="shared" si="20"/>
        <v>50</v>
      </c>
      <c r="F195" t="str">
        <f t="shared" ref="F195:F202" si="22">IMSUB(D195,E195)</f>
        <v>19.93-32.31i</v>
      </c>
      <c r="G195" t="str">
        <f t="shared" ref="G195:G202" si="23">IMSUM(D195,E195)</f>
        <v>119.93-32.31i</v>
      </c>
      <c r="H195" t="str">
        <f t="shared" ref="H195:H202" si="24">IMDIV(F195,G195)</f>
        <v>0.222603851225577-0.209436084106576i</v>
      </c>
      <c r="I195">
        <f t="shared" ref="I195:I202" si="25">IMABS(H195)</f>
        <v>0.30564022625687798</v>
      </c>
      <c r="J195">
        <f t="shared" ref="J195:J202" si="26">(1+I195)/(1-I195)</f>
        <v>1.8803511891515463</v>
      </c>
    </row>
    <row r="196" spans="1:10">
      <c r="A196">
        <v>145.5</v>
      </c>
      <c r="B196">
        <v>69.39</v>
      </c>
      <c r="C196">
        <v>-32.770000000000003</v>
      </c>
      <c r="D196" t="str">
        <f t="shared" si="21"/>
        <v>69.39-32.77i</v>
      </c>
      <c r="E196" t="str">
        <f t="shared" ref="E196:E202" si="27">COMPLEX(50,0)</f>
        <v>50</v>
      </c>
      <c r="F196" t="str">
        <f t="shared" si="22"/>
        <v>19.39-32.77i</v>
      </c>
      <c r="G196" t="str">
        <f t="shared" si="23"/>
        <v>119.39-32.77i</v>
      </c>
      <c r="H196" t="str">
        <f t="shared" si="24"/>
        <v>0.22109076651023-0.213793915583045i</v>
      </c>
      <c r="I196">
        <f t="shared" si="25"/>
        <v>0.30755319113351959</v>
      </c>
      <c r="J196">
        <f t="shared" si="26"/>
        <v>1.8883084944444388</v>
      </c>
    </row>
    <row r="197" spans="1:10">
      <c r="A197">
        <v>146.25</v>
      </c>
      <c r="B197">
        <v>68.790000000000006</v>
      </c>
      <c r="C197">
        <v>-33.15</v>
      </c>
      <c r="D197" t="str">
        <f t="shared" si="21"/>
        <v>68.79-33.15i</v>
      </c>
      <c r="E197" t="str">
        <f t="shared" si="27"/>
        <v>50</v>
      </c>
      <c r="F197" t="str">
        <f t="shared" si="22"/>
        <v>18.79-33.15i</v>
      </c>
      <c r="G197" t="str">
        <f t="shared" si="23"/>
        <v>118.79-33.15i</v>
      </c>
      <c r="H197" t="str">
        <f t="shared" si="24"/>
        <v>0.218999969401682-0.217948909961564i</v>
      </c>
      <c r="I197">
        <f t="shared" si="25"/>
        <v>0.30897040950772547</v>
      </c>
      <c r="J197">
        <f t="shared" si="26"/>
        <v>1.8942320669296424</v>
      </c>
    </row>
    <row r="198" spans="1:10">
      <c r="A198">
        <v>147</v>
      </c>
      <c r="B198">
        <v>68.22</v>
      </c>
      <c r="C198">
        <v>-33.67</v>
      </c>
      <c r="D198" t="str">
        <f t="shared" si="21"/>
        <v>68.22-33.67i</v>
      </c>
      <c r="E198" t="str">
        <f t="shared" si="27"/>
        <v>50</v>
      </c>
      <c r="F198" t="str">
        <f t="shared" si="22"/>
        <v>18.22-33.67i</v>
      </c>
      <c r="G198" t="str">
        <f t="shared" si="23"/>
        <v>118.22-33.67i</v>
      </c>
      <c r="H198" t="str">
        <f t="shared" si="24"/>
        <v>0.217585454549594-0.222837910212444i</v>
      </c>
      <c r="I198">
        <f t="shared" si="25"/>
        <v>0.31144849375041567</v>
      </c>
      <c r="J198">
        <f t="shared" si="26"/>
        <v>1.9046483550571816</v>
      </c>
    </row>
    <row r="199" spans="1:10">
      <c r="A199">
        <v>147.75</v>
      </c>
      <c r="B199">
        <v>67.709999999999994</v>
      </c>
      <c r="C199">
        <v>-33.96</v>
      </c>
      <c r="D199" t="str">
        <f t="shared" si="21"/>
        <v>67.71-33.96i</v>
      </c>
      <c r="E199" t="str">
        <f t="shared" si="27"/>
        <v>50</v>
      </c>
      <c r="F199" t="str">
        <f t="shared" si="22"/>
        <v>17.71-33.96i</v>
      </c>
      <c r="G199" t="str">
        <f t="shared" si="23"/>
        <v>117.71-33.96i</v>
      </c>
      <c r="H199" t="str">
        <f t="shared" si="24"/>
        <v>0.215733341927331-0.226265361550827i</v>
      </c>
      <c r="I199">
        <f t="shared" si="25"/>
        <v>0.31262899522734799</v>
      </c>
      <c r="J199">
        <f t="shared" si="26"/>
        <v>1.9096368425687378</v>
      </c>
    </row>
    <row r="200" spans="1:10">
      <c r="A200">
        <v>148.5</v>
      </c>
      <c r="B200">
        <v>67.099999999999994</v>
      </c>
      <c r="C200">
        <v>-34.31</v>
      </c>
      <c r="D200" t="str">
        <f t="shared" si="21"/>
        <v>67.1-34.31i</v>
      </c>
      <c r="E200" t="str">
        <f t="shared" si="27"/>
        <v>50</v>
      </c>
      <c r="F200" t="str">
        <f t="shared" si="22"/>
        <v>17.1-34.31i</v>
      </c>
      <c r="G200" t="str">
        <f t="shared" si="23"/>
        <v>117.1-34.31i</v>
      </c>
      <c r="H200" t="str">
        <f t="shared" si="24"/>
        <v>0.213544290529339-0.23042950804388i</v>
      </c>
      <c r="I200">
        <f t="shared" si="25"/>
        <v>0.31416384609789733</v>
      </c>
      <c r="J200">
        <f t="shared" si="26"/>
        <v>1.9161483958244099</v>
      </c>
    </row>
    <row r="201" spans="1:10">
      <c r="A201">
        <v>149.25</v>
      </c>
      <c r="B201">
        <v>66.58</v>
      </c>
      <c r="C201">
        <v>-34.56</v>
      </c>
      <c r="D201" t="str">
        <f t="shared" si="21"/>
        <v>66.58-34.56i</v>
      </c>
      <c r="E201" t="str">
        <f t="shared" si="27"/>
        <v>50</v>
      </c>
      <c r="F201" t="str">
        <f t="shared" si="22"/>
        <v>16.58-34.56i</v>
      </c>
      <c r="G201" t="str">
        <f t="shared" si="23"/>
        <v>116.58-34.56i</v>
      </c>
      <c r="H201" t="str">
        <f t="shared" si="24"/>
        <v>0.211513605752745-0.233745837924045i</v>
      </c>
      <c r="I201">
        <f t="shared" si="25"/>
        <v>0.31523819908973844</v>
      </c>
      <c r="J201">
        <f t="shared" si="26"/>
        <v>1.9207236696634908</v>
      </c>
    </row>
    <row r="202" spans="1:10">
      <c r="A202">
        <v>150</v>
      </c>
      <c r="B202">
        <v>65.930000000000007</v>
      </c>
      <c r="C202">
        <v>-35.04</v>
      </c>
      <c r="D202" t="str">
        <f t="shared" si="21"/>
        <v>65.93-35.04i</v>
      </c>
      <c r="E202" t="str">
        <f t="shared" si="27"/>
        <v>50</v>
      </c>
      <c r="F202" t="str">
        <f t="shared" si="22"/>
        <v>15.93-35.04i</v>
      </c>
      <c r="G202" t="str">
        <f t="shared" si="23"/>
        <v>115.93-35.04i</v>
      </c>
      <c r="H202" t="str">
        <f t="shared" si="24"/>
        <v>0.20961667363158-0.238894434192611i</v>
      </c>
      <c r="I202">
        <f t="shared" si="25"/>
        <v>0.31782023307614649</v>
      </c>
      <c r="J202">
        <f t="shared" si="26"/>
        <v>1.9317785384028323</v>
      </c>
    </row>
  </sheetData>
  <phoneticPr fontId="18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B1D6A-01D7-4424-AD90-54C70F1076E5}">
  <dimension ref="A1:K202"/>
  <sheetViews>
    <sheetView workbookViewId="0">
      <selection activeCell="C1" activeCellId="1" sqref="A1:A1048576 C1:C1048576"/>
    </sheetView>
  </sheetViews>
  <sheetFormatPr defaultRowHeight="18.75"/>
  <cols>
    <col min="5" max="5" width="3.625" bestFit="1" customWidth="1"/>
    <col min="6" max="6" width="12.375" customWidth="1"/>
    <col min="8" max="8" width="22.625" customWidth="1"/>
    <col min="9" max="9" width="12.75" bestFit="1" customWidth="1"/>
    <col min="10" max="10" width="30.625" bestFit="1" customWidth="1"/>
  </cols>
  <sheetData>
    <row r="1" spans="1:11">
      <c r="A1" t="s">
        <v>0</v>
      </c>
      <c r="B1" t="s">
        <v>1</v>
      </c>
      <c r="C1" t="s">
        <v>165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120</v>
      </c>
      <c r="K1" t="s">
        <v>127</v>
      </c>
    </row>
    <row r="2" spans="1:11">
      <c r="A2">
        <v>0</v>
      </c>
    </row>
    <row r="3" spans="1:11">
      <c r="A3">
        <v>0.75</v>
      </c>
      <c r="B3">
        <v>50.13</v>
      </c>
      <c r="C3">
        <v>3.02</v>
      </c>
      <c r="D3" t="str">
        <f t="shared" ref="D3:D66" si="0">COMPLEX(B3,C3)</f>
        <v>50.13+3.02i</v>
      </c>
      <c r="E3" t="str">
        <f>COMPLEX(50,0)</f>
        <v>50</v>
      </c>
      <c r="F3" t="str">
        <f t="shared" ref="F3:F66" si="1">IMSUB(D3,E3)</f>
        <v>0.130000000000003+3.02i</v>
      </c>
      <c r="G3" t="str">
        <f t="shared" ref="G3:G66" si="2">IMSUM(D3,E3)</f>
        <v>100.13+3.02i</v>
      </c>
      <c r="H3" t="str">
        <f t="shared" ref="H3:H66" si="3">IMDIV(F3,G3)</f>
        <v>0.00220597878615974+0.0300942569066793i</v>
      </c>
      <c r="I3">
        <f t="shared" ref="I3:I66" si="4">IMABS(H3)</f>
        <v>3.0175000267940372E-2</v>
      </c>
      <c r="J3">
        <f>(1+I3)/(1-I3)</f>
        <v>1.0622277220658924</v>
      </c>
      <c r="K3">
        <f>-20*LOG10(I3)</f>
        <v>30.407054347485488</v>
      </c>
    </row>
    <row r="4" spans="1:11">
      <c r="A4">
        <v>1.5</v>
      </c>
      <c r="B4">
        <v>50.17</v>
      </c>
      <c r="C4">
        <v>1.4</v>
      </c>
      <c r="D4" t="str">
        <f t="shared" si="0"/>
        <v>50.17+1.4i</v>
      </c>
      <c r="E4" t="str">
        <f t="shared" ref="E4:E67" si="5">COMPLEX(50,0)</f>
        <v>50</v>
      </c>
      <c r="F4" t="str">
        <f t="shared" si="1"/>
        <v>0.170000000000002+1.4i</v>
      </c>
      <c r="G4" t="str">
        <f t="shared" si="2"/>
        <v>100.17+1.4i</v>
      </c>
      <c r="H4" t="str">
        <f t="shared" si="3"/>
        <v>0.00189208061001345+0.0139497962178894i</v>
      </c>
      <c r="I4">
        <f t="shared" si="4"/>
        <v>1.4077527608050722E-2</v>
      </c>
      <c r="J4">
        <f t="shared" ref="J4:J66" si="6">(1+I4)/(1-I4)</f>
        <v>1.0285570681311222</v>
      </c>
      <c r="K4">
        <f t="shared" ref="K4:K67" si="7">-20*LOG10(I4)</f>
        <v>37.029472245447003</v>
      </c>
    </row>
    <row r="5" spans="1:11">
      <c r="A5">
        <v>2.25</v>
      </c>
      <c r="B5">
        <v>50.03</v>
      </c>
      <c r="C5">
        <v>0.92</v>
      </c>
      <c r="D5" t="str">
        <f t="shared" si="0"/>
        <v>50.03+0.92i</v>
      </c>
      <c r="E5" t="str">
        <f t="shared" si="5"/>
        <v>50</v>
      </c>
      <c r="F5" t="str">
        <f t="shared" si="1"/>
        <v>0.0300000000000011+0.92i</v>
      </c>
      <c r="G5" t="str">
        <f t="shared" si="2"/>
        <v>100.03+0.92i</v>
      </c>
      <c r="H5" t="str">
        <f t="shared" si="3"/>
        <v>0.000384466744086333+0.00919370479451605i</v>
      </c>
      <c r="I5">
        <f t="shared" si="4"/>
        <v>9.201740190095337E-3</v>
      </c>
      <c r="J5">
        <f t="shared" si="6"/>
        <v>1.0185743971570171</v>
      </c>
      <c r="K5">
        <f t="shared" si="7"/>
        <v>40.722600662895545</v>
      </c>
    </row>
    <row r="6" spans="1:11">
      <c r="A6">
        <v>3</v>
      </c>
      <c r="B6">
        <v>50.01</v>
      </c>
      <c r="C6">
        <v>0.7</v>
      </c>
      <c r="D6" t="str">
        <f t="shared" si="0"/>
        <v>50.01+0.7i</v>
      </c>
      <c r="E6" t="str">
        <f t="shared" si="5"/>
        <v>50</v>
      </c>
      <c r="F6" t="str">
        <f t="shared" si="1"/>
        <v>0.00999999999999801+0.7i</v>
      </c>
      <c r="G6" t="str">
        <f t="shared" si="2"/>
        <v>100.01+0.7i</v>
      </c>
      <c r="H6" t="str">
        <f t="shared" si="3"/>
        <v>0.000148972904257091+0.00699825736393381i</v>
      </c>
      <c r="I6">
        <f t="shared" si="4"/>
        <v>6.9998427880957875E-3</v>
      </c>
      <c r="J6">
        <f t="shared" si="6"/>
        <v>1.0140983719635042</v>
      </c>
      <c r="K6">
        <f t="shared" si="7"/>
        <v>43.098234276941163</v>
      </c>
    </row>
    <row r="7" spans="1:11">
      <c r="A7">
        <v>3.75</v>
      </c>
      <c r="B7">
        <v>50.03</v>
      </c>
      <c r="C7">
        <v>0.57999999999999996</v>
      </c>
      <c r="D7" t="str">
        <f t="shared" si="0"/>
        <v>50.03+0.58i</v>
      </c>
      <c r="E7" t="str">
        <f t="shared" si="5"/>
        <v>50</v>
      </c>
      <c r="F7" t="str">
        <f t="shared" si="1"/>
        <v>0.0300000000000011+0.58i</v>
      </c>
      <c r="G7" t="str">
        <f t="shared" si="2"/>
        <v>100.03+0.58i</v>
      </c>
      <c r="H7" t="str">
        <f t="shared" si="3"/>
        <v>0.00033351863923277+0.00579632669388429i</v>
      </c>
      <c r="I7">
        <f t="shared" si="4"/>
        <v>5.8059140387152885E-3</v>
      </c>
      <c r="J7">
        <f t="shared" si="6"/>
        <v>1.0116796390578033</v>
      </c>
      <c r="K7">
        <f t="shared" si="7"/>
        <v>44.722587970803318</v>
      </c>
    </row>
    <row r="8" spans="1:11">
      <c r="A8">
        <v>4.5</v>
      </c>
      <c r="B8">
        <v>50.01</v>
      </c>
      <c r="C8">
        <v>0.53</v>
      </c>
      <c r="D8" t="str">
        <f t="shared" si="0"/>
        <v>50.01+0.53i</v>
      </c>
      <c r="E8" t="str">
        <f t="shared" si="5"/>
        <v>50</v>
      </c>
      <c r="F8" t="str">
        <f t="shared" si="1"/>
        <v>0.00999999999999801+0.53i</v>
      </c>
      <c r="G8" t="str">
        <f t="shared" si="2"/>
        <v>100.01+0.53i</v>
      </c>
      <c r="H8" t="str">
        <f t="shared" si="3"/>
        <v>0.000128070787053453+0.00529879134569405i</v>
      </c>
      <c r="I8">
        <f t="shared" si="4"/>
        <v>5.3003388431022659E-3</v>
      </c>
      <c r="J8">
        <f t="shared" si="6"/>
        <v>1.0106571642679312</v>
      </c>
      <c r="K8">
        <f t="shared" si="7"/>
        <v>45.51392731369873</v>
      </c>
    </row>
    <row r="9" spans="1:11">
      <c r="A9">
        <v>5.25</v>
      </c>
      <c r="B9">
        <v>50.04</v>
      </c>
      <c r="C9">
        <v>0.41</v>
      </c>
      <c r="D9" t="str">
        <f t="shared" si="0"/>
        <v>50.04+0.41i</v>
      </c>
      <c r="E9" t="str">
        <f t="shared" si="5"/>
        <v>50</v>
      </c>
      <c r="F9" t="str">
        <f t="shared" si="1"/>
        <v>0.0399999999999991+0.41i</v>
      </c>
      <c r="G9" t="str">
        <f t="shared" si="2"/>
        <v>100.04+0.41i</v>
      </c>
      <c r="H9" t="str">
        <f t="shared" si="3"/>
        <v>0.000416629626094361+0.0040966531572701i</v>
      </c>
      <c r="I9">
        <f t="shared" si="4"/>
        <v>4.117784275106044E-3</v>
      </c>
      <c r="J9">
        <f t="shared" si="6"/>
        <v>1.008269621065798</v>
      </c>
      <c r="K9">
        <f t="shared" si="7"/>
        <v>47.706728183913441</v>
      </c>
    </row>
    <row r="10" spans="1:11">
      <c r="A10">
        <v>6</v>
      </c>
      <c r="B10">
        <v>50.05</v>
      </c>
      <c r="C10">
        <v>0.36</v>
      </c>
      <c r="D10" t="str">
        <f t="shared" si="0"/>
        <v>50.05+0.36i</v>
      </c>
      <c r="E10" t="str">
        <f t="shared" si="5"/>
        <v>50</v>
      </c>
      <c r="F10" t="str">
        <f t="shared" si="1"/>
        <v>0.0499999999999972+0.36i</v>
      </c>
      <c r="G10" t="str">
        <f t="shared" si="2"/>
        <v>100.05+0.36i</v>
      </c>
      <c r="H10" t="str">
        <f t="shared" si="3"/>
        <v>0.000512690536821159+0.00359635613599944i</v>
      </c>
      <c r="I10">
        <f t="shared" si="4"/>
        <v>3.632716482673372E-3</v>
      </c>
      <c r="J10">
        <f t="shared" si="6"/>
        <v>1.0072919224522292</v>
      </c>
      <c r="K10">
        <f t="shared" si="7"/>
        <v>48.795369911257829</v>
      </c>
    </row>
    <row r="11" spans="1:11">
      <c r="A11">
        <v>6.75</v>
      </c>
      <c r="B11">
        <v>50.05</v>
      </c>
      <c r="C11">
        <v>0.37</v>
      </c>
      <c r="D11" t="str">
        <f t="shared" si="0"/>
        <v>50.05+0.37i</v>
      </c>
      <c r="E11" t="str">
        <f t="shared" si="5"/>
        <v>50</v>
      </c>
      <c r="F11" t="str">
        <f t="shared" si="1"/>
        <v>0.0499999999999972+0.37i</v>
      </c>
      <c r="G11" t="str">
        <f t="shared" si="2"/>
        <v>100.05+0.37i</v>
      </c>
      <c r="H11" t="str">
        <f t="shared" si="3"/>
        <v>0.000513419423509699+0.003696252222022i</v>
      </c>
      <c r="I11">
        <f t="shared" si="4"/>
        <v>3.7317395398446017E-3</v>
      </c>
      <c r="J11">
        <f t="shared" si="6"/>
        <v>1.0074914351645028</v>
      </c>
      <c r="K11">
        <f t="shared" si="7"/>
        <v>48.561773516922784</v>
      </c>
    </row>
    <row r="12" spans="1:11">
      <c r="A12">
        <v>7.5</v>
      </c>
      <c r="B12">
        <v>50.1</v>
      </c>
      <c r="C12">
        <v>0.37</v>
      </c>
      <c r="D12" t="str">
        <f t="shared" si="0"/>
        <v>50.1+0.37i</v>
      </c>
      <c r="E12" t="str">
        <f t="shared" si="5"/>
        <v>50</v>
      </c>
      <c r="F12" t="str">
        <f t="shared" si="1"/>
        <v>0.100000000000001+0.37i</v>
      </c>
      <c r="G12" t="str">
        <f t="shared" si="2"/>
        <v>100.1+0.37i</v>
      </c>
      <c r="H12" t="str">
        <f t="shared" si="3"/>
        <v>0.00101264982452504+0.00369256063501424i</v>
      </c>
      <c r="I12">
        <f t="shared" si="4"/>
        <v>3.8288984983108872E-3</v>
      </c>
      <c r="J12">
        <f t="shared" si="6"/>
        <v>1.0076872306224081</v>
      </c>
      <c r="K12">
        <f t="shared" si="7"/>
        <v>48.338522927461334</v>
      </c>
    </row>
    <row r="13" spans="1:11">
      <c r="A13">
        <v>8.25</v>
      </c>
      <c r="B13">
        <v>50.02</v>
      </c>
      <c r="C13">
        <v>0.28999999999999998</v>
      </c>
      <c r="D13" t="str">
        <f t="shared" si="0"/>
        <v>50.02+0.29i</v>
      </c>
      <c r="E13" t="str">
        <f t="shared" si="5"/>
        <v>50</v>
      </c>
      <c r="F13" t="str">
        <f t="shared" si="1"/>
        <v>0.0200000000000031+0.29i</v>
      </c>
      <c r="G13" t="str">
        <f t="shared" si="2"/>
        <v>100.02+0.29i</v>
      </c>
      <c r="H13" t="str">
        <f t="shared" si="3"/>
        <v>0.000208364893359338+0.00289881597861354i</v>
      </c>
      <c r="I13">
        <f t="shared" si="4"/>
        <v>2.9062948932704375E-3</v>
      </c>
      <c r="J13">
        <f t="shared" si="6"/>
        <v>1.0058295321259889</v>
      </c>
      <c r="K13">
        <f t="shared" si="7"/>
        <v>50.733206424143219</v>
      </c>
    </row>
    <row r="14" spans="1:11">
      <c r="A14">
        <v>9</v>
      </c>
      <c r="B14">
        <v>50.04</v>
      </c>
      <c r="C14">
        <v>0.27</v>
      </c>
      <c r="D14" t="str">
        <f t="shared" si="0"/>
        <v>50.04+0.27i</v>
      </c>
      <c r="E14" t="str">
        <f t="shared" si="5"/>
        <v>50</v>
      </c>
      <c r="F14" t="str">
        <f t="shared" si="1"/>
        <v>0.0399999999999991+0.27i</v>
      </c>
      <c r="G14" t="str">
        <f t="shared" si="2"/>
        <v>100.04+0.27i</v>
      </c>
      <c r="H14" t="str">
        <f t="shared" si="3"/>
        <v>0.000407121269930586+0.00269782164391362i</v>
      </c>
      <c r="I14">
        <f t="shared" si="4"/>
        <v>2.7283675248761263E-3</v>
      </c>
      <c r="J14">
        <f t="shared" si="6"/>
        <v>1.0054716637594607</v>
      </c>
      <c r="K14">
        <f t="shared" si="7"/>
        <v>51.281942568326031</v>
      </c>
    </row>
    <row r="15" spans="1:11">
      <c r="A15">
        <v>9.75</v>
      </c>
      <c r="B15">
        <v>50.03</v>
      </c>
      <c r="C15">
        <v>0.22</v>
      </c>
      <c r="D15" t="str">
        <f t="shared" si="0"/>
        <v>50.03+0.22i</v>
      </c>
      <c r="E15" t="str">
        <f t="shared" si="5"/>
        <v>50</v>
      </c>
      <c r="F15" t="str">
        <f t="shared" si="1"/>
        <v>0.0300000000000011+0.22i</v>
      </c>
      <c r="G15" t="str">
        <f t="shared" si="2"/>
        <v>100.03+0.22i</v>
      </c>
      <c r="H15" t="str">
        <f t="shared" si="3"/>
        <v>0.000304745650213827+0.00219866995858195i</v>
      </c>
      <c r="I15">
        <f t="shared" si="4"/>
        <v>2.2196890543711299E-3</v>
      </c>
      <c r="J15">
        <f t="shared" si="6"/>
        <v>1.0044492540693</v>
      </c>
      <c r="K15">
        <f t="shared" si="7"/>
        <v>53.074157190528133</v>
      </c>
    </row>
    <row r="16" spans="1:11">
      <c r="A16">
        <v>10.5</v>
      </c>
      <c r="B16">
        <v>50.06</v>
      </c>
      <c r="C16">
        <v>0.22</v>
      </c>
      <c r="D16" t="str">
        <f t="shared" si="0"/>
        <v>50.06+0.22i</v>
      </c>
      <c r="E16" t="str">
        <f t="shared" si="5"/>
        <v>50</v>
      </c>
      <c r="F16" t="str">
        <f t="shared" si="1"/>
        <v>0.0600000000000023+0.22i</v>
      </c>
      <c r="G16" t="str">
        <f t="shared" si="2"/>
        <v>100.06+0.22i</v>
      </c>
      <c r="H16" t="str">
        <f t="shared" si="3"/>
        <v>0.000604471490959119+0.00219735175166889i</v>
      </c>
      <c r="I16">
        <f t="shared" si="4"/>
        <v>2.278977951614425E-3</v>
      </c>
      <c r="J16">
        <f t="shared" si="6"/>
        <v>1.0045683671111501</v>
      </c>
      <c r="K16">
        <f t="shared" si="7"/>
        <v>52.845197529200824</v>
      </c>
    </row>
    <row r="17" spans="1:11">
      <c r="A17">
        <v>11.25</v>
      </c>
      <c r="B17">
        <v>50</v>
      </c>
      <c r="C17">
        <v>0.23</v>
      </c>
      <c r="D17" t="str">
        <f t="shared" si="0"/>
        <v>50+0.23i</v>
      </c>
      <c r="E17" t="str">
        <f t="shared" si="5"/>
        <v>50</v>
      </c>
      <c r="F17" t="str">
        <f t="shared" si="1"/>
        <v>0.23i</v>
      </c>
      <c r="G17" t="str">
        <f t="shared" si="2"/>
        <v>100+0.23i</v>
      </c>
      <c r="H17" t="str">
        <f t="shared" si="3"/>
        <v>5.28997201604804E-06+0.00229998783306436i</v>
      </c>
      <c r="I17">
        <f t="shared" si="4"/>
        <v>2.2999939165241332E-3</v>
      </c>
      <c r="J17">
        <f t="shared" si="6"/>
        <v>1.0046105921669839</v>
      </c>
      <c r="K17">
        <f t="shared" si="7"/>
        <v>52.765466253765474</v>
      </c>
    </row>
    <row r="18" spans="1:11">
      <c r="A18">
        <v>12</v>
      </c>
      <c r="B18">
        <v>50.02</v>
      </c>
      <c r="C18">
        <v>0.22</v>
      </c>
      <c r="D18" t="str">
        <f t="shared" si="0"/>
        <v>50.02+0.22i</v>
      </c>
      <c r="E18" t="str">
        <f t="shared" si="5"/>
        <v>50</v>
      </c>
      <c r="F18" t="str">
        <f t="shared" si="1"/>
        <v>0.0200000000000031+0.22i</v>
      </c>
      <c r="G18" t="str">
        <f t="shared" si="2"/>
        <v>100.02+0.22i</v>
      </c>
      <c r="H18" t="str">
        <f t="shared" si="3"/>
        <v>0.000204797081757569+0.00219910962449523i</v>
      </c>
      <c r="I18">
        <f t="shared" si="4"/>
        <v>2.2086251346129268E-3</v>
      </c>
      <c r="J18">
        <f t="shared" si="6"/>
        <v>1.0044270279143492</v>
      </c>
      <c r="K18">
        <f t="shared" si="7"/>
        <v>53.11755979560256</v>
      </c>
    </row>
    <row r="19" spans="1:11">
      <c r="A19">
        <v>12.75</v>
      </c>
      <c r="B19">
        <v>49.98</v>
      </c>
      <c r="C19">
        <v>0.2</v>
      </c>
      <c r="D19" t="str">
        <f t="shared" si="0"/>
        <v>49.98+0.2i</v>
      </c>
      <c r="E19" t="str">
        <f t="shared" si="5"/>
        <v>50</v>
      </c>
      <c r="F19" t="str">
        <f t="shared" si="1"/>
        <v>-0.0200000000000031+0.2i</v>
      </c>
      <c r="G19" t="str">
        <f t="shared" si="2"/>
        <v>99.98+0.2i</v>
      </c>
      <c r="H19" t="str">
        <f t="shared" si="3"/>
        <v>-0.000196037623057257+0.00200079223369285i</v>
      </c>
      <c r="I19">
        <f t="shared" si="4"/>
        <v>2.0103731773129991E-3</v>
      </c>
      <c r="J19">
        <f t="shared" si="6"/>
        <v>1.0040288458382347</v>
      </c>
      <c r="K19">
        <f t="shared" si="7"/>
        <v>53.934466375920678</v>
      </c>
    </row>
    <row r="20" spans="1:11">
      <c r="A20">
        <v>13.5</v>
      </c>
      <c r="B20">
        <v>49.96</v>
      </c>
      <c r="C20">
        <v>0.15</v>
      </c>
      <c r="D20" t="str">
        <f t="shared" si="0"/>
        <v>49.96+0.15i</v>
      </c>
      <c r="E20" t="str">
        <f t="shared" si="5"/>
        <v>50</v>
      </c>
      <c r="F20" t="str">
        <f t="shared" si="1"/>
        <v>-0.0399999999999991+0.15i</v>
      </c>
      <c r="G20" t="str">
        <f t="shared" si="2"/>
        <v>99.96+0.15i</v>
      </c>
      <c r="H20" t="str">
        <f t="shared" si="3"/>
        <v>-0.000397907366936786+0.0015011973399864i</v>
      </c>
      <c r="I20">
        <f t="shared" si="4"/>
        <v>1.5530369365358988E-3</v>
      </c>
      <c r="J20">
        <f t="shared" si="6"/>
        <v>1.0031109052237905</v>
      </c>
      <c r="K20">
        <f t="shared" si="7"/>
        <v>56.176364302776406</v>
      </c>
    </row>
    <row r="21" spans="1:11">
      <c r="A21">
        <v>14.25</v>
      </c>
      <c r="B21">
        <v>49.95</v>
      </c>
      <c r="C21">
        <v>0.13</v>
      </c>
      <c r="D21" t="str">
        <f t="shared" si="0"/>
        <v>49.95+0.13i</v>
      </c>
      <c r="E21" t="str">
        <f t="shared" si="5"/>
        <v>50</v>
      </c>
      <c r="F21" t="str">
        <f t="shared" si="1"/>
        <v>-0.0499999999999972+0.13i</v>
      </c>
      <c r="G21" t="str">
        <f t="shared" si="2"/>
        <v>99.95+0.13i</v>
      </c>
      <c r="H21" t="str">
        <f t="shared" si="3"/>
        <v>-0.000498557590388635+0.00130129877425463i</v>
      </c>
      <c r="I21">
        <f t="shared" si="4"/>
        <v>1.3935344168016536E-3</v>
      </c>
      <c r="J21">
        <f t="shared" si="6"/>
        <v>1.0027909581298131</v>
      </c>
      <c r="K21">
        <f t="shared" si="7"/>
        <v>57.117646016696149</v>
      </c>
    </row>
    <row r="22" spans="1:11">
      <c r="A22">
        <v>15</v>
      </c>
      <c r="B22">
        <v>49.88</v>
      </c>
      <c r="C22">
        <v>0.15</v>
      </c>
      <c r="D22" t="str">
        <f t="shared" si="0"/>
        <v>49.88+0.15i</v>
      </c>
      <c r="E22" t="str">
        <f t="shared" si="5"/>
        <v>50</v>
      </c>
      <c r="F22" t="str">
        <f t="shared" si="1"/>
        <v>-0.119999999999997+0.15i</v>
      </c>
      <c r="G22" t="str">
        <f t="shared" si="2"/>
        <v>99.88+0.15i</v>
      </c>
      <c r="H22" t="str">
        <f t="shared" si="3"/>
        <v>-0.00119918361569008+0.00150360309914251i</v>
      </c>
      <c r="I22">
        <f t="shared" si="4"/>
        <v>1.9232429965790842E-3</v>
      </c>
      <c r="J22">
        <f t="shared" si="6"/>
        <v>1.0038538979754488</v>
      </c>
      <c r="K22">
        <f t="shared" si="7"/>
        <v>54.319316807104663</v>
      </c>
    </row>
    <row r="23" spans="1:11">
      <c r="A23">
        <v>15.75</v>
      </c>
      <c r="B23">
        <v>49.9</v>
      </c>
      <c r="C23">
        <v>0.17</v>
      </c>
      <c r="D23" t="str">
        <f t="shared" si="0"/>
        <v>49.9+0.17i</v>
      </c>
      <c r="E23" t="str">
        <f t="shared" si="5"/>
        <v>50</v>
      </c>
      <c r="F23" t="str">
        <f t="shared" si="1"/>
        <v>-0.100000000000001+0.17i</v>
      </c>
      <c r="G23" t="str">
        <f t="shared" si="2"/>
        <v>99.9+0.17i</v>
      </c>
      <c r="H23" t="str">
        <f t="shared" si="3"/>
        <v>-0.000998102322026029+0.00170340017412157i</v>
      </c>
      <c r="I23">
        <f t="shared" si="4"/>
        <v>1.974279716360158E-3</v>
      </c>
      <c r="J23">
        <f t="shared" si="6"/>
        <v>1.0039563704145802</v>
      </c>
      <c r="K23">
        <f t="shared" si="7"/>
        <v>54.091826327494772</v>
      </c>
    </row>
    <row r="24" spans="1:11">
      <c r="A24">
        <v>16.5</v>
      </c>
      <c r="B24">
        <v>49.86</v>
      </c>
      <c r="C24">
        <v>0.12</v>
      </c>
      <c r="D24" t="str">
        <f t="shared" si="0"/>
        <v>49.86+0.12i</v>
      </c>
      <c r="E24" t="str">
        <f t="shared" si="5"/>
        <v>50</v>
      </c>
      <c r="F24" t="str">
        <f t="shared" si="1"/>
        <v>-0.140000000000001+0.12i</v>
      </c>
      <c r="G24" t="str">
        <f t="shared" si="2"/>
        <v>99.86+0.12i</v>
      </c>
      <c r="H24" t="str">
        <f t="shared" si="3"/>
        <v>-0.00140051668496117+0.00120336533148603i</v>
      </c>
      <c r="I24">
        <f t="shared" si="4"/>
        <v>1.8464926498302418E-3</v>
      </c>
      <c r="J24">
        <f t="shared" si="6"/>
        <v>1.0036998169845281</v>
      </c>
      <c r="K24">
        <f t="shared" si="7"/>
        <v>54.673048335342855</v>
      </c>
    </row>
    <row r="25" spans="1:11">
      <c r="A25">
        <v>17.25</v>
      </c>
      <c r="B25">
        <v>49.81</v>
      </c>
      <c r="C25">
        <v>0.11</v>
      </c>
      <c r="D25" t="str">
        <f t="shared" si="0"/>
        <v>49.81+0.11i</v>
      </c>
      <c r="E25" t="str">
        <f t="shared" si="5"/>
        <v>50</v>
      </c>
      <c r="F25" t="str">
        <f t="shared" si="1"/>
        <v>-0.189999999999998+0.11i</v>
      </c>
      <c r="G25" t="str">
        <f t="shared" si="2"/>
        <v>99.81+0.11i</v>
      </c>
      <c r="H25" t="str">
        <f t="shared" si="3"/>
        <v>-0.00190239995024314+0.00110419060208924i</v>
      </c>
      <c r="I25">
        <f t="shared" si="4"/>
        <v>2.199627799521387E-3</v>
      </c>
      <c r="J25">
        <f t="shared" si="6"/>
        <v>1.0044089536560714</v>
      </c>
      <c r="K25">
        <f t="shared" si="7"/>
        <v>53.153016004367224</v>
      </c>
    </row>
    <row r="26" spans="1:11">
      <c r="A26">
        <v>18</v>
      </c>
      <c r="B26">
        <v>49.76</v>
      </c>
      <c r="C26">
        <v>0.12</v>
      </c>
      <c r="D26" t="str">
        <f t="shared" si="0"/>
        <v>49.76+0.12i</v>
      </c>
      <c r="E26" t="str">
        <f t="shared" si="5"/>
        <v>50</v>
      </c>
      <c r="F26" t="str">
        <f t="shared" si="1"/>
        <v>-0.240000000000002+0.12i</v>
      </c>
      <c r="G26" t="str">
        <f t="shared" si="2"/>
        <v>99.76+0.12i</v>
      </c>
      <c r="H26" t="str">
        <f t="shared" si="3"/>
        <v>-0.00240432344138991+0.00120577905786855i</v>
      </c>
      <c r="I26">
        <f t="shared" si="4"/>
        <v>2.6897349957219559E-3</v>
      </c>
      <c r="J26">
        <f t="shared" si="6"/>
        <v>1.0053939783638153</v>
      </c>
      <c r="K26">
        <f t="shared" si="7"/>
        <v>51.405810129059837</v>
      </c>
    </row>
    <row r="27" spans="1:11">
      <c r="A27">
        <v>18.75</v>
      </c>
      <c r="B27">
        <v>49.75</v>
      </c>
      <c r="C27">
        <v>0.18</v>
      </c>
      <c r="D27" t="str">
        <f t="shared" si="0"/>
        <v>49.75+0.18i</v>
      </c>
      <c r="E27" t="str">
        <f t="shared" si="5"/>
        <v>50</v>
      </c>
      <c r="F27" t="str">
        <f t="shared" si="1"/>
        <v>-0.25+0.18i</v>
      </c>
      <c r="G27" t="str">
        <f t="shared" si="2"/>
        <v>99.75+0.18i</v>
      </c>
      <c r="H27" t="str">
        <f t="shared" si="3"/>
        <v>-0.00250300125278202+0.00180902797218547i</v>
      </c>
      <c r="I27">
        <f t="shared" si="4"/>
        <v>3.088300094805852E-3</v>
      </c>
      <c r="J27">
        <f t="shared" si="6"/>
        <v>1.0061957344769845</v>
      </c>
      <c r="K27">
        <f t="shared" si="7"/>
        <v>50.205610104641408</v>
      </c>
    </row>
    <row r="28" spans="1:11">
      <c r="A28">
        <v>19.5</v>
      </c>
      <c r="B28">
        <v>49.72</v>
      </c>
      <c r="C28">
        <v>0.16</v>
      </c>
      <c r="D28" t="str">
        <f t="shared" si="0"/>
        <v>49.72+0.16i</v>
      </c>
      <c r="E28" t="str">
        <f t="shared" si="5"/>
        <v>50</v>
      </c>
      <c r="F28" t="str">
        <f t="shared" si="1"/>
        <v>-0.280000000000001+0.16i</v>
      </c>
      <c r="G28" t="str">
        <f t="shared" si="2"/>
        <v>99.72+0.16i</v>
      </c>
      <c r="H28" t="str">
        <f t="shared" si="3"/>
        <v>-0.00280528039529757+0.00160899363079871i</v>
      </c>
      <c r="I28">
        <f t="shared" si="4"/>
        <v>3.2339540194925016E-3</v>
      </c>
      <c r="J28">
        <f t="shared" si="6"/>
        <v>1.0064888928200022</v>
      </c>
      <c r="K28">
        <f t="shared" si="7"/>
        <v>49.805323184094156</v>
      </c>
    </row>
    <row r="29" spans="1:11">
      <c r="A29">
        <v>20.25</v>
      </c>
      <c r="B29">
        <v>49.69</v>
      </c>
      <c r="C29">
        <v>0.15</v>
      </c>
      <c r="D29" t="str">
        <f t="shared" si="0"/>
        <v>49.69+0.15i</v>
      </c>
      <c r="E29" t="str">
        <f t="shared" si="5"/>
        <v>50</v>
      </c>
      <c r="F29" t="str">
        <f t="shared" si="1"/>
        <v>-0.310000000000002+0.15i</v>
      </c>
      <c r="G29" t="str">
        <f t="shared" si="2"/>
        <v>99.69+0.15i</v>
      </c>
      <c r="H29" t="str">
        <f t="shared" si="3"/>
        <v>-0.00310736883337257+0.0015093400072726i</v>
      </c>
      <c r="I29">
        <f t="shared" si="4"/>
        <v>3.454540247872191E-3</v>
      </c>
      <c r="J29">
        <f t="shared" si="6"/>
        <v>1.0069330309301323</v>
      </c>
      <c r="K29">
        <f t="shared" si="7"/>
        <v>49.232194862166658</v>
      </c>
    </row>
    <row r="30" spans="1:11">
      <c r="A30">
        <v>21</v>
      </c>
      <c r="B30">
        <v>49.62</v>
      </c>
      <c r="C30">
        <v>0.17</v>
      </c>
      <c r="D30" t="str">
        <f t="shared" si="0"/>
        <v>49.62+0.17i</v>
      </c>
      <c r="E30" t="str">
        <f t="shared" si="5"/>
        <v>50</v>
      </c>
      <c r="F30" t="str">
        <f t="shared" si="1"/>
        <v>-0.380000000000003+0.17i</v>
      </c>
      <c r="G30" t="str">
        <f t="shared" si="2"/>
        <v>99.62+0.17i</v>
      </c>
      <c r="H30" t="str">
        <f t="shared" si="3"/>
        <v>-0.00381157189183711+0.00171298903053215i</v>
      </c>
      <c r="I30">
        <f t="shared" si="4"/>
        <v>4.1788050571145577E-3</v>
      </c>
      <c r="J30">
        <f t="shared" si="6"/>
        <v>1.0083926814940993</v>
      </c>
      <c r="K30">
        <f t="shared" si="7"/>
        <v>47.578957767815091</v>
      </c>
    </row>
    <row r="31" spans="1:11">
      <c r="A31">
        <v>21.75</v>
      </c>
      <c r="B31">
        <v>49.58</v>
      </c>
      <c r="C31">
        <v>0.2</v>
      </c>
      <c r="D31" t="str">
        <f t="shared" si="0"/>
        <v>49.58+0.2i</v>
      </c>
      <c r="E31" t="str">
        <f t="shared" si="5"/>
        <v>50</v>
      </c>
      <c r="F31" t="str">
        <f t="shared" si="1"/>
        <v>-0.420000000000002+0.2i</v>
      </c>
      <c r="G31" t="str">
        <f t="shared" si="2"/>
        <v>99.58+0.2i</v>
      </c>
      <c r="H31" t="str">
        <f t="shared" si="3"/>
        <v>-0.00421366359047995+0.00201689830004113i</v>
      </c>
      <c r="I31">
        <f t="shared" si="4"/>
        <v>4.6714922248083839E-3</v>
      </c>
      <c r="J31">
        <f t="shared" si="6"/>
        <v>1.0093868349762236</v>
      </c>
      <c r="K31">
        <f t="shared" si="7"/>
        <v>46.610887393034844</v>
      </c>
    </row>
    <row r="32" spans="1:11">
      <c r="A32">
        <v>22.5</v>
      </c>
      <c r="B32">
        <v>49.5</v>
      </c>
      <c r="C32">
        <v>0.15</v>
      </c>
      <c r="D32" t="str">
        <f t="shared" si="0"/>
        <v>49.5+0.15i</v>
      </c>
      <c r="E32" t="str">
        <f t="shared" si="5"/>
        <v>50</v>
      </c>
      <c r="F32" t="str">
        <f t="shared" si="1"/>
        <v>-0.5+0.15i</v>
      </c>
      <c r="G32" t="str">
        <f t="shared" si="2"/>
        <v>99.5+0.15i</v>
      </c>
      <c r="H32" t="str">
        <f t="shared" si="3"/>
        <v>-0.00502284154299793+0.00151510981137135i</v>
      </c>
      <c r="I32">
        <f t="shared" si="4"/>
        <v>5.2463792187164241E-3</v>
      </c>
      <c r="J32">
        <f t="shared" si="6"/>
        <v>1.010548097758309</v>
      </c>
      <c r="K32">
        <f t="shared" si="7"/>
        <v>45.602806418856574</v>
      </c>
    </row>
    <row r="33" spans="1:11">
      <c r="A33">
        <v>23.25</v>
      </c>
      <c r="B33">
        <v>49.47</v>
      </c>
      <c r="C33">
        <v>0.23</v>
      </c>
      <c r="D33" t="str">
        <f t="shared" si="0"/>
        <v>49.47+0.23i</v>
      </c>
      <c r="E33" t="str">
        <f t="shared" si="5"/>
        <v>50</v>
      </c>
      <c r="F33" t="str">
        <f t="shared" si="1"/>
        <v>-0.530000000000001+0.23i</v>
      </c>
      <c r="G33" t="str">
        <f t="shared" si="2"/>
        <v>99.47+0.23i</v>
      </c>
      <c r="H33" t="str">
        <f t="shared" si="3"/>
        <v>-0.00532286468847454+0.00232456277147229i</v>
      </c>
      <c r="I33">
        <f t="shared" si="4"/>
        <v>5.8083113355194812E-3</v>
      </c>
      <c r="J33">
        <f t="shared" si="6"/>
        <v>1.0116844898257435</v>
      </c>
      <c r="K33">
        <f t="shared" si="7"/>
        <v>44.719002254994358</v>
      </c>
    </row>
    <row r="34" spans="1:11">
      <c r="A34">
        <v>24</v>
      </c>
      <c r="B34">
        <v>49.43</v>
      </c>
      <c r="C34">
        <v>0.28999999999999998</v>
      </c>
      <c r="D34" t="str">
        <f t="shared" si="0"/>
        <v>49.43+0.29i</v>
      </c>
      <c r="E34" t="str">
        <f t="shared" si="5"/>
        <v>50</v>
      </c>
      <c r="F34" t="str">
        <f t="shared" si="1"/>
        <v>-0.57+0.29i</v>
      </c>
      <c r="G34" t="str">
        <f t="shared" si="2"/>
        <v>99.43+0.29i</v>
      </c>
      <c r="H34" t="str">
        <f t="shared" si="3"/>
        <v>-0.00572412086127531+0.00293331987377823i</v>
      </c>
      <c r="I34">
        <f t="shared" si="4"/>
        <v>6.4319456711316777E-3</v>
      </c>
      <c r="J34">
        <f t="shared" si="6"/>
        <v>1.0129471668158179</v>
      </c>
      <c r="K34">
        <f t="shared" si="7"/>
        <v>43.833152652192631</v>
      </c>
    </row>
    <row r="35" spans="1:11">
      <c r="A35">
        <v>24.75</v>
      </c>
      <c r="B35">
        <v>49.39</v>
      </c>
      <c r="C35">
        <v>0.28999999999999998</v>
      </c>
      <c r="D35" t="str">
        <f t="shared" si="0"/>
        <v>49.39+0.29i</v>
      </c>
      <c r="E35" t="str">
        <f t="shared" si="5"/>
        <v>50</v>
      </c>
      <c r="F35" t="str">
        <f t="shared" si="1"/>
        <v>-0.609999999999999+0.29i</v>
      </c>
      <c r="G35" t="str">
        <f t="shared" si="2"/>
        <v>99.39+0.29i</v>
      </c>
      <c r="H35" t="str">
        <f t="shared" si="3"/>
        <v>-0.00612887264712475+0.00293568138713821i</v>
      </c>
      <c r="I35">
        <f t="shared" si="4"/>
        <v>6.7956828304051734E-3</v>
      </c>
      <c r="J35">
        <f t="shared" si="6"/>
        <v>1.0136843602326888</v>
      </c>
      <c r="K35">
        <f t="shared" si="7"/>
        <v>43.355337976340131</v>
      </c>
    </row>
    <row r="36" spans="1:11">
      <c r="A36">
        <v>25.5</v>
      </c>
      <c r="B36">
        <v>49.4</v>
      </c>
      <c r="C36">
        <v>0.33</v>
      </c>
      <c r="D36" t="str">
        <f t="shared" si="0"/>
        <v>49.4+0.33i</v>
      </c>
      <c r="E36" t="str">
        <f t="shared" si="5"/>
        <v>50</v>
      </c>
      <c r="F36" t="str">
        <f t="shared" si="1"/>
        <v>-0.600000000000001+0.33i</v>
      </c>
      <c r="G36" t="str">
        <f t="shared" si="2"/>
        <v>99.4+0.33i</v>
      </c>
      <c r="H36" t="str">
        <f t="shared" si="3"/>
        <v>-0.00602512903006052+0.00333992246056257i</v>
      </c>
      <c r="I36">
        <f t="shared" si="4"/>
        <v>6.8889231285773796E-3</v>
      </c>
      <c r="J36">
        <f t="shared" si="6"/>
        <v>1.0138734191753844</v>
      </c>
      <c r="K36">
        <f t="shared" si="7"/>
        <v>43.236973227648072</v>
      </c>
    </row>
    <row r="37" spans="1:11">
      <c r="A37">
        <v>26.25</v>
      </c>
      <c r="B37">
        <v>49.29</v>
      </c>
      <c r="C37">
        <v>0.39</v>
      </c>
      <c r="D37" t="str">
        <f t="shared" si="0"/>
        <v>49.29+0.39i</v>
      </c>
      <c r="E37" t="str">
        <f t="shared" si="5"/>
        <v>50</v>
      </c>
      <c r="F37" t="str">
        <f t="shared" si="1"/>
        <v>-0.710000000000001+0.39i</v>
      </c>
      <c r="G37" t="str">
        <f t="shared" si="2"/>
        <v>99.29+0.39i</v>
      </c>
      <c r="H37" t="str">
        <f t="shared" si="3"/>
        <v>-0.00713523208162996+0.00395591439733947i</v>
      </c>
      <c r="I37">
        <f t="shared" si="4"/>
        <v>8.1584799796162472E-3</v>
      </c>
      <c r="J37">
        <f t="shared" si="6"/>
        <v>1.0164511765537876</v>
      </c>
      <c r="K37">
        <f t="shared" si="7"/>
        <v>41.767814957169847</v>
      </c>
    </row>
    <row r="38" spans="1:11">
      <c r="A38">
        <v>27</v>
      </c>
      <c r="B38">
        <v>49.34</v>
      </c>
      <c r="C38">
        <v>0.45</v>
      </c>
      <c r="D38" t="str">
        <f t="shared" si="0"/>
        <v>49.34+0.45i</v>
      </c>
      <c r="E38" t="str">
        <f t="shared" si="5"/>
        <v>50</v>
      </c>
      <c r="F38" t="str">
        <f t="shared" si="1"/>
        <v>-0.659999999999997+0.45i</v>
      </c>
      <c r="G38" t="str">
        <f t="shared" si="2"/>
        <v>99.34+0.45i</v>
      </c>
      <c r="H38" t="str">
        <f t="shared" si="3"/>
        <v>-0.00662319352859841+0.00455989970895781i</v>
      </c>
      <c r="I38">
        <f t="shared" si="4"/>
        <v>8.0411055131133172E-3</v>
      </c>
      <c r="J38">
        <f t="shared" si="6"/>
        <v>1.0162125780771849</v>
      </c>
      <c r="K38">
        <f t="shared" si="7"/>
        <v>41.893684783142191</v>
      </c>
    </row>
    <row r="39" spans="1:11">
      <c r="A39">
        <v>27.75</v>
      </c>
      <c r="B39">
        <v>49.17</v>
      </c>
      <c r="C39">
        <v>0.46</v>
      </c>
      <c r="D39" t="str">
        <f t="shared" si="0"/>
        <v>49.17+0.46i</v>
      </c>
      <c r="E39" t="str">
        <f t="shared" si="5"/>
        <v>50</v>
      </c>
      <c r="F39" t="str">
        <f t="shared" si="1"/>
        <v>-0.829999999999998+0.46i</v>
      </c>
      <c r="G39" t="str">
        <f t="shared" si="2"/>
        <v>99.17+0.46i</v>
      </c>
      <c r="H39" t="str">
        <f t="shared" si="3"/>
        <v>-0.0083477712865524+0.00467722067955848i</v>
      </c>
      <c r="I39">
        <f t="shared" si="4"/>
        <v>9.5687866910010178E-3</v>
      </c>
      <c r="J39">
        <f t="shared" si="6"/>
        <v>1.0193224659368965</v>
      </c>
      <c r="K39">
        <f t="shared" si="7"/>
        <v>40.382862533509957</v>
      </c>
    </row>
    <row r="40" spans="1:11">
      <c r="A40">
        <v>28.5</v>
      </c>
      <c r="B40">
        <v>49.13</v>
      </c>
      <c r="C40">
        <v>0.51</v>
      </c>
      <c r="D40" t="str">
        <f t="shared" si="0"/>
        <v>49.13+0.51i</v>
      </c>
      <c r="E40" t="str">
        <f t="shared" si="5"/>
        <v>50</v>
      </c>
      <c r="F40" t="str">
        <f t="shared" si="1"/>
        <v>-0.869999999999997+0.51i</v>
      </c>
      <c r="G40" t="str">
        <f t="shared" si="2"/>
        <v>99.13+0.51i</v>
      </c>
      <c r="H40" t="str">
        <f t="shared" si="3"/>
        <v>-0.00874965414224884+0.00518977427229443i</v>
      </c>
      <c r="I40">
        <f t="shared" si="4"/>
        <v>1.0173013545962744E-2</v>
      </c>
      <c r="J40">
        <f t="shared" si="6"/>
        <v>1.0205551347562398</v>
      </c>
      <c r="K40">
        <f t="shared" si="7"/>
        <v>39.851007544267077</v>
      </c>
    </row>
    <row r="41" spans="1:11">
      <c r="A41">
        <v>29.25</v>
      </c>
      <c r="B41">
        <v>49.19</v>
      </c>
      <c r="C41">
        <v>0.62</v>
      </c>
      <c r="D41" t="str">
        <f t="shared" si="0"/>
        <v>49.19+0.62i</v>
      </c>
      <c r="E41" t="str">
        <f t="shared" si="5"/>
        <v>50</v>
      </c>
      <c r="F41" t="str">
        <f t="shared" si="1"/>
        <v>-0.810000000000002+0.62i</v>
      </c>
      <c r="G41" t="str">
        <f t="shared" si="2"/>
        <v>99.19+0.62i</v>
      </c>
      <c r="H41" t="str">
        <f t="shared" si="3"/>
        <v>-0.00812675788863764+0.00630142746134646i</v>
      </c>
      <c r="I41">
        <f t="shared" si="4"/>
        <v>1.0283587984314882E-2</v>
      </c>
      <c r="J41">
        <f t="shared" si="6"/>
        <v>1.0207808779554761</v>
      </c>
      <c r="K41">
        <f t="shared" si="7"/>
        <v>39.757106636933266</v>
      </c>
    </row>
    <row r="42" spans="1:11">
      <c r="A42">
        <v>30</v>
      </c>
      <c r="B42">
        <v>49.13</v>
      </c>
      <c r="C42">
        <v>0.59</v>
      </c>
      <c r="D42" t="str">
        <f t="shared" si="0"/>
        <v>49.13+0.59i</v>
      </c>
      <c r="E42" t="str">
        <f t="shared" si="5"/>
        <v>50</v>
      </c>
      <c r="F42" t="str">
        <f t="shared" si="1"/>
        <v>-0.869999999999997+0.59i</v>
      </c>
      <c r="G42" t="str">
        <f t="shared" si="2"/>
        <v>99.13+0.59i</v>
      </c>
      <c r="H42" t="str">
        <f t="shared" si="3"/>
        <v>-0.008740620966195+0.00600380274760471i</v>
      </c>
      <c r="I42">
        <f t="shared" si="4"/>
        <v>1.0603966347873492E-2</v>
      </c>
      <c r="J42">
        <f t="shared" si="6"/>
        <v>1.0214352311656867</v>
      </c>
      <c r="K42">
        <f t="shared" si="7"/>
        <v>39.490633183765752</v>
      </c>
    </row>
    <row r="43" spans="1:11">
      <c r="A43">
        <v>30.75</v>
      </c>
      <c r="B43">
        <v>49.02</v>
      </c>
      <c r="C43">
        <v>0.68</v>
      </c>
      <c r="D43" t="str">
        <f t="shared" si="0"/>
        <v>49.02+0.68i</v>
      </c>
      <c r="E43" t="str">
        <f t="shared" si="5"/>
        <v>50</v>
      </c>
      <c r="F43" t="str">
        <f t="shared" si="1"/>
        <v>-0.979999999999997+0.68i</v>
      </c>
      <c r="G43" t="str">
        <f t="shared" si="2"/>
        <v>99.02+0.68i</v>
      </c>
      <c r="H43" t="str">
        <f t="shared" si="3"/>
        <v>-0.00984936620988946+0.00693493808344501i</v>
      </c>
      <c r="I43">
        <f t="shared" si="4"/>
        <v>1.2045886474549237E-2</v>
      </c>
      <c r="J43">
        <f t="shared" si="6"/>
        <v>1.0243855181321413</v>
      </c>
      <c r="K43">
        <f t="shared" si="7"/>
        <v>38.3832246823643</v>
      </c>
    </row>
    <row r="44" spans="1:11">
      <c r="A44">
        <v>31.5</v>
      </c>
      <c r="B44">
        <v>49.02</v>
      </c>
      <c r="C44">
        <v>0.74</v>
      </c>
      <c r="D44" t="str">
        <f t="shared" si="0"/>
        <v>49.02+0.74i</v>
      </c>
      <c r="E44" t="str">
        <f t="shared" si="5"/>
        <v>50</v>
      </c>
      <c r="F44" t="str">
        <f t="shared" si="1"/>
        <v>-0.979999999999997+0.74i</v>
      </c>
      <c r="G44" t="str">
        <f t="shared" si="2"/>
        <v>99.02+0.74i</v>
      </c>
      <c r="H44" t="str">
        <f t="shared" si="3"/>
        <v>-0.00984059163482399+0.00754677881044001i</v>
      </c>
      <c r="I44">
        <f t="shared" si="4"/>
        <v>1.240125453883897E-2</v>
      </c>
      <c r="J44">
        <f t="shared" si="6"/>
        <v>1.025113953608858</v>
      </c>
      <c r="K44">
        <f t="shared" si="7"/>
        <v>38.130687568149519</v>
      </c>
    </row>
    <row r="45" spans="1:11">
      <c r="A45">
        <v>32.25</v>
      </c>
      <c r="B45">
        <v>48.98</v>
      </c>
      <c r="C45">
        <v>0.8</v>
      </c>
      <c r="D45" t="str">
        <f t="shared" si="0"/>
        <v>48.98+0.8i</v>
      </c>
      <c r="E45" t="str">
        <f t="shared" si="5"/>
        <v>50</v>
      </c>
      <c r="F45" t="str">
        <f t="shared" si="1"/>
        <v>-1.02+0.8i</v>
      </c>
      <c r="G45" t="str">
        <f t="shared" si="2"/>
        <v>98.98+0.8i</v>
      </c>
      <c r="H45" t="str">
        <f t="shared" si="3"/>
        <v>-0.0102391174139544+0.00816519795848821i</v>
      </c>
      <c r="I45">
        <f t="shared" si="4"/>
        <v>1.3096182005380203E-2</v>
      </c>
      <c r="J45">
        <f t="shared" si="6"/>
        <v>1.0265399358409444</v>
      </c>
      <c r="K45">
        <f t="shared" si="7"/>
        <v>37.657105958142466</v>
      </c>
    </row>
    <row r="46" spans="1:11">
      <c r="A46">
        <v>33</v>
      </c>
      <c r="B46">
        <v>48.94</v>
      </c>
      <c r="C46">
        <v>0.89</v>
      </c>
      <c r="D46" t="str">
        <f t="shared" si="0"/>
        <v>48.94+0.89i</v>
      </c>
      <c r="E46" t="str">
        <f t="shared" si="5"/>
        <v>50</v>
      </c>
      <c r="F46" t="str">
        <f t="shared" si="1"/>
        <v>-1.06+0.89i</v>
      </c>
      <c r="G46" t="str">
        <f t="shared" si="2"/>
        <v>98.94+0.89i</v>
      </c>
      <c r="H46" t="str">
        <f t="shared" si="3"/>
        <v>-0.0106317871562469+0.00909098737183202i</v>
      </c>
      <c r="I46">
        <f t="shared" si="4"/>
        <v>1.3988600699517652E-2</v>
      </c>
      <c r="J46">
        <f t="shared" si="6"/>
        <v>1.0283741155719737</v>
      </c>
      <c r="K46">
        <f t="shared" si="7"/>
        <v>37.084514529136982</v>
      </c>
    </row>
    <row r="47" spans="1:11">
      <c r="A47">
        <v>33.75</v>
      </c>
      <c r="B47">
        <v>48.89</v>
      </c>
      <c r="C47">
        <v>0.92</v>
      </c>
      <c r="D47" t="str">
        <f t="shared" si="0"/>
        <v>48.89+0.92i</v>
      </c>
      <c r="E47" t="str">
        <f t="shared" si="5"/>
        <v>50</v>
      </c>
      <c r="F47" t="str">
        <f t="shared" si="1"/>
        <v>-1.11+0.92i</v>
      </c>
      <c r="G47" t="str">
        <f t="shared" si="2"/>
        <v>98.89+0.92i</v>
      </c>
      <c r="H47" t="str">
        <f t="shared" si="3"/>
        <v>-0.0111370782964574+0.00940687746013491i</v>
      </c>
      <c r="I47">
        <f t="shared" si="4"/>
        <v>1.457819798642537E-2</v>
      </c>
      <c r="J47">
        <f t="shared" si="6"/>
        <v>1.0295877317847786</v>
      </c>
      <c r="K47">
        <f t="shared" si="7"/>
        <v>36.725923118328957</v>
      </c>
    </row>
    <row r="48" spans="1:11">
      <c r="A48">
        <v>34.5</v>
      </c>
      <c r="B48">
        <v>48.84</v>
      </c>
      <c r="C48">
        <v>1.01</v>
      </c>
      <c r="D48" t="str">
        <f t="shared" si="0"/>
        <v>48.84+1.01i</v>
      </c>
      <c r="E48" t="str">
        <f t="shared" si="5"/>
        <v>50</v>
      </c>
      <c r="F48" t="str">
        <f t="shared" si="1"/>
        <v>-1.16+1.01i</v>
      </c>
      <c r="G48" t="str">
        <f t="shared" si="2"/>
        <v>98.84+1.01i</v>
      </c>
      <c r="H48" t="str">
        <f t="shared" si="3"/>
        <v>-0.0116305063176908+0.0103373817420161i</v>
      </c>
      <c r="I48">
        <f t="shared" si="4"/>
        <v>1.556053143327738E-2</v>
      </c>
      <c r="J48">
        <f t="shared" si="6"/>
        <v>1.0316129775981706</v>
      </c>
      <c r="K48">
        <f t="shared" si="7"/>
        <v>36.159511495771547</v>
      </c>
    </row>
    <row r="49" spans="1:11">
      <c r="A49">
        <v>35.25</v>
      </c>
      <c r="B49">
        <v>48.81</v>
      </c>
      <c r="C49">
        <v>1.06</v>
      </c>
      <c r="D49" t="str">
        <f t="shared" si="0"/>
        <v>48.81+1.06i</v>
      </c>
      <c r="E49" t="str">
        <f t="shared" si="5"/>
        <v>50</v>
      </c>
      <c r="F49" t="str">
        <f t="shared" si="1"/>
        <v>-1.19+1.06i</v>
      </c>
      <c r="G49" t="str">
        <f t="shared" si="2"/>
        <v>98.81+1.06i</v>
      </c>
      <c r="H49" t="str">
        <f t="shared" si="3"/>
        <v>-0.0119268602082697+0.0108556064347816i</v>
      </c>
      <c r="I49">
        <f t="shared" si="4"/>
        <v>1.6127435800352106E-2</v>
      </c>
      <c r="J49">
        <f t="shared" si="6"/>
        <v>1.0327835867919974</v>
      </c>
      <c r="K49">
        <f t="shared" si="7"/>
        <v>35.848693565157326</v>
      </c>
    </row>
    <row r="50" spans="1:11">
      <c r="A50">
        <v>36</v>
      </c>
      <c r="B50">
        <v>48.74</v>
      </c>
      <c r="C50">
        <v>1.1100000000000001</v>
      </c>
      <c r="D50" t="str">
        <f t="shared" si="0"/>
        <v>48.74+1.11i</v>
      </c>
      <c r="E50" t="str">
        <f t="shared" si="5"/>
        <v>50</v>
      </c>
      <c r="F50" t="str">
        <f t="shared" si="1"/>
        <v>-1.26+1.11i</v>
      </c>
      <c r="G50" t="str">
        <f t="shared" si="2"/>
        <v>98.74+1.11i</v>
      </c>
      <c r="H50" t="str">
        <f t="shared" si="3"/>
        <v>-0.0126328148596574+0.0113836583400265i</v>
      </c>
      <c r="I50">
        <f t="shared" si="4"/>
        <v>1.7005166523172764E-2</v>
      </c>
      <c r="J50">
        <f t="shared" si="6"/>
        <v>1.0345986895231705</v>
      </c>
      <c r="K50">
        <f t="shared" si="7"/>
        <v>35.388382217593787</v>
      </c>
    </row>
    <row r="51" spans="1:11">
      <c r="A51">
        <v>36.75</v>
      </c>
      <c r="B51">
        <v>48.68</v>
      </c>
      <c r="C51">
        <v>1.24</v>
      </c>
      <c r="D51" t="str">
        <f t="shared" si="0"/>
        <v>48.68+1.24i</v>
      </c>
      <c r="E51" t="str">
        <f t="shared" si="5"/>
        <v>50</v>
      </c>
      <c r="F51" t="str">
        <f t="shared" si="1"/>
        <v>-1.32+1.24i</v>
      </c>
      <c r="G51" t="str">
        <f t="shared" si="2"/>
        <v>98.68+1.24i</v>
      </c>
      <c r="H51" t="str">
        <f t="shared" si="3"/>
        <v>-0.0132165827453364+0.0127319473308088i</v>
      </c>
      <c r="I51">
        <f t="shared" si="4"/>
        <v>1.8351581465879532E-2</v>
      </c>
      <c r="J51">
        <f t="shared" si="6"/>
        <v>1.0373893160104788</v>
      </c>
      <c r="K51">
        <f t="shared" si="7"/>
        <v>34.726530080760817</v>
      </c>
    </row>
    <row r="52" spans="1:11">
      <c r="A52">
        <v>37.5</v>
      </c>
      <c r="B52">
        <v>48.58</v>
      </c>
      <c r="C52">
        <v>1.35</v>
      </c>
      <c r="D52" t="str">
        <f t="shared" si="0"/>
        <v>48.58+1.35i</v>
      </c>
      <c r="E52" t="str">
        <f t="shared" si="5"/>
        <v>50</v>
      </c>
      <c r="F52" t="str">
        <f t="shared" si="1"/>
        <v>-1.42+1.35i</v>
      </c>
      <c r="G52" t="str">
        <f t="shared" si="2"/>
        <v>98.58+1.35i</v>
      </c>
      <c r="H52" t="str">
        <f t="shared" si="3"/>
        <v>-0.0142143405278044+0.0138891190881775i</v>
      </c>
      <c r="I52">
        <f t="shared" si="4"/>
        <v>1.9873477443214591E-2</v>
      </c>
      <c r="J52">
        <f t="shared" si="6"/>
        <v>1.040552881665465</v>
      </c>
      <c r="K52">
        <f t="shared" si="7"/>
        <v>34.034522675657961</v>
      </c>
    </row>
    <row r="53" spans="1:11">
      <c r="A53">
        <v>38.25</v>
      </c>
      <c r="B53">
        <v>48.5</v>
      </c>
      <c r="C53">
        <v>1.46</v>
      </c>
      <c r="D53" t="str">
        <f t="shared" si="0"/>
        <v>48.5+1.46i</v>
      </c>
      <c r="E53" t="str">
        <f t="shared" si="5"/>
        <v>50</v>
      </c>
      <c r="F53" t="str">
        <f t="shared" si="1"/>
        <v>-1.5+1.46i</v>
      </c>
      <c r="G53" t="str">
        <f t="shared" si="2"/>
        <v>98.5+1.46i</v>
      </c>
      <c r="H53" t="str">
        <f t="shared" si="3"/>
        <v>-0.0150054280635461+0.0150447505073378i</v>
      </c>
      <c r="I53">
        <f t="shared" si="4"/>
        <v>2.1248703235687064E-2</v>
      </c>
      <c r="J53">
        <f t="shared" si="6"/>
        <v>1.043420025712219</v>
      </c>
      <c r="K53">
        <f t="shared" si="7"/>
        <v>33.45335137793915</v>
      </c>
    </row>
    <row r="54" spans="1:11">
      <c r="A54">
        <v>39</v>
      </c>
      <c r="B54">
        <v>48.46</v>
      </c>
      <c r="C54">
        <v>1.75</v>
      </c>
      <c r="D54" t="str">
        <f t="shared" si="0"/>
        <v>48.46+1.75i</v>
      </c>
      <c r="E54" t="str">
        <f t="shared" si="5"/>
        <v>50</v>
      </c>
      <c r="F54" t="str">
        <f t="shared" si="1"/>
        <v>-1.54+1.75i</v>
      </c>
      <c r="G54" t="str">
        <f t="shared" si="2"/>
        <v>98.46+1.75i</v>
      </c>
      <c r="H54" t="str">
        <f t="shared" si="3"/>
        <v>-0.0153201247327889+0.0180460107483484i</v>
      </c>
      <c r="I54">
        <f t="shared" si="4"/>
        <v>2.3672024116194967E-2</v>
      </c>
      <c r="J54">
        <f t="shared" si="6"/>
        <v>1.048491950862652</v>
      </c>
      <c r="K54">
        <f t="shared" si="7"/>
        <v>32.515292108076331</v>
      </c>
    </row>
    <row r="55" spans="1:11">
      <c r="A55">
        <v>39.75</v>
      </c>
      <c r="B55">
        <v>48.6</v>
      </c>
      <c r="C55">
        <v>1.93</v>
      </c>
      <c r="D55" t="str">
        <f t="shared" si="0"/>
        <v>48.6+1.93i</v>
      </c>
      <c r="E55" t="str">
        <f t="shared" si="5"/>
        <v>50</v>
      </c>
      <c r="F55" t="str">
        <f t="shared" si="1"/>
        <v>-1.4+1.93i</v>
      </c>
      <c r="G55" t="str">
        <f t="shared" si="2"/>
        <v>98.6+1.93i</v>
      </c>
      <c r="H55" t="str">
        <f t="shared" si="3"/>
        <v>-0.0138103487189884+0.0198443607812135i</v>
      </c>
      <c r="I55">
        <f t="shared" si="4"/>
        <v>2.4176939147771144E-2</v>
      </c>
      <c r="J55">
        <f t="shared" si="6"/>
        <v>1.0495518913575508</v>
      </c>
      <c r="K55">
        <f t="shared" si="7"/>
        <v>32.331973652115515</v>
      </c>
    </row>
    <row r="56" spans="1:11">
      <c r="A56">
        <v>40.5</v>
      </c>
      <c r="B56">
        <v>48.7</v>
      </c>
      <c r="C56">
        <v>1.97</v>
      </c>
      <c r="D56" t="str">
        <f t="shared" si="0"/>
        <v>48.7+1.97i</v>
      </c>
      <c r="E56" t="str">
        <f t="shared" si="5"/>
        <v>50</v>
      </c>
      <c r="F56" t="str">
        <f t="shared" si="1"/>
        <v>-1.3+1.97i</v>
      </c>
      <c r="G56" t="str">
        <f t="shared" si="2"/>
        <v>98.7+1.97i</v>
      </c>
      <c r="H56" t="str">
        <f t="shared" si="3"/>
        <v>-0.0127677589416542+0.0202143108927564i</v>
      </c>
      <c r="I56">
        <f t="shared" si="4"/>
        <v>2.3908869343011618E-2</v>
      </c>
      <c r="J56">
        <f t="shared" si="6"/>
        <v>1.0489890105382251</v>
      </c>
      <c r="K56">
        <f t="shared" si="7"/>
        <v>32.428819226075518</v>
      </c>
    </row>
    <row r="57" spans="1:11">
      <c r="A57">
        <v>41.25</v>
      </c>
      <c r="B57">
        <v>48.69</v>
      </c>
      <c r="C57">
        <v>2.04</v>
      </c>
      <c r="D57" t="str">
        <f t="shared" si="0"/>
        <v>48.69+2.04i</v>
      </c>
      <c r="E57" t="str">
        <f t="shared" si="5"/>
        <v>50</v>
      </c>
      <c r="F57" t="str">
        <f t="shared" si="1"/>
        <v>-1.31+2.04i</v>
      </c>
      <c r="G57" t="str">
        <f t="shared" si="2"/>
        <v>98.69+2.04i</v>
      </c>
      <c r="H57" t="str">
        <f t="shared" si="3"/>
        <v>-0.0128411197115087+0.0209362233682387i</v>
      </c>
      <c r="I57">
        <f t="shared" si="4"/>
        <v>2.4560533470795815E-2</v>
      </c>
      <c r="J57">
        <f t="shared" si="6"/>
        <v>1.0503578834229188</v>
      </c>
      <c r="K57">
        <f t="shared" si="7"/>
        <v>32.195244085383926</v>
      </c>
    </row>
    <row r="58" spans="1:11">
      <c r="A58">
        <v>42</v>
      </c>
      <c r="B58">
        <v>48.63</v>
      </c>
      <c r="C58">
        <v>2.11</v>
      </c>
      <c r="D58" t="str">
        <f t="shared" si="0"/>
        <v>48.63+2.11i</v>
      </c>
      <c r="E58" t="str">
        <f t="shared" si="5"/>
        <v>50</v>
      </c>
      <c r="F58" t="str">
        <f t="shared" si="1"/>
        <v>-1.37+2.11i</v>
      </c>
      <c r="G58" t="str">
        <f t="shared" si="2"/>
        <v>98.63+2.11i</v>
      </c>
      <c r="H58" t="str">
        <f t="shared" si="3"/>
        <v>-0.0134264881509863+0.0216803192740402i</v>
      </c>
      <c r="I58">
        <f t="shared" si="4"/>
        <v>2.5501114248065605E-2</v>
      </c>
      <c r="J58">
        <f t="shared" si="6"/>
        <v>1.0523368771804982</v>
      </c>
      <c r="K58">
        <f t="shared" si="7"/>
        <v>31.868816860956844</v>
      </c>
    </row>
    <row r="59" spans="1:11">
      <c r="A59">
        <v>42.75</v>
      </c>
      <c r="B59">
        <v>48.65</v>
      </c>
      <c r="C59">
        <v>2.2200000000000002</v>
      </c>
      <c r="D59" t="str">
        <f t="shared" si="0"/>
        <v>48.65+2.22i</v>
      </c>
      <c r="E59" t="str">
        <f t="shared" si="5"/>
        <v>50</v>
      </c>
      <c r="F59" t="str">
        <f t="shared" si="1"/>
        <v>-1.35+2.22i</v>
      </c>
      <c r="G59" t="str">
        <f t="shared" si="2"/>
        <v>98.65+2.22i</v>
      </c>
      <c r="H59" t="str">
        <f t="shared" si="3"/>
        <v>-0.0131716525684148+0.0228002135702167i</v>
      </c>
      <c r="I59">
        <f t="shared" si="4"/>
        <v>2.6331391346271882E-2</v>
      </c>
      <c r="J59">
        <f t="shared" si="6"/>
        <v>1.0540869678086466</v>
      </c>
      <c r="K59">
        <f t="shared" si="7"/>
        <v>31.5905238448109</v>
      </c>
    </row>
    <row r="60" spans="1:11">
      <c r="A60">
        <v>43.5</v>
      </c>
      <c r="B60">
        <v>48.64</v>
      </c>
      <c r="C60">
        <v>2.36</v>
      </c>
      <c r="D60" t="str">
        <f t="shared" si="0"/>
        <v>48.64+2.36i</v>
      </c>
      <c r="E60" t="str">
        <f t="shared" si="5"/>
        <v>50</v>
      </c>
      <c r="F60" t="str">
        <f t="shared" si="1"/>
        <v>-1.36+2.36i</v>
      </c>
      <c r="G60" t="str">
        <f t="shared" si="2"/>
        <v>98.64+2.36i</v>
      </c>
      <c r="H60" t="str">
        <f t="shared" si="3"/>
        <v>-0.0132075257735178+0.0242413803814426i</v>
      </c>
      <c r="I60">
        <f t="shared" si="4"/>
        <v>2.7605855535663571E-2</v>
      </c>
      <c r="J60">
        <f t="shared" si="6"/>
        <v>1.056779148029261</v>
      </c>
      <c r="K60">
        <f t="shared" si="7"/>
        <v>31.179975781083442</v>
      </c>
    </row>
    <row r="61" spans="1:11">
      <c r="A61">
        <v>44.25</v>
      </c>
      <c r="B61">
        <v>48.64</v>
      </c>
      <c r="C61">
        <v>2.4700000000000002</v>
      </c>
      <c r="D61" t="str">
        <f t="shared" si="0"/>
        <v>48.64+2.47i</v>
      </c>
      <c r="E61" t="str">
        <f t="shared" si="5"/>
        <v>50</v>
      </c>
      <c r="F61" t="str">
        <f t="shared" si="1"/>
        <v>-1.36+2.47i</v>
      </c>
      <c r="G61" t="str">
        <f t="shared" si="2"/>
        <v>98.64+2.47i</v>
      </c>
      <c r="H61" t="str">
        <f t="shared" si="3"/>
        <v>-0.0131522340833594+0.0253698906953153i</v>
      </c>
      <c r="I61">
        <f t="shared" si="4"/>
        <v>2.8576434614481325E-2</v>
      </c>
      <c r="J61">
        <f t="shared" si="6"/>
        <v>1.0588341391597607</v>
      </c>
      <c r="K61">
        <f t="shared" si="7"/>
        <v>30.879839152502534</v>
      </c>
    </row>
    <row r="62" spans="1:11">
      <c r="A62">
        <v>45</v>
      </c>
      <c r="B62">
        <v>48.67</v>
      </c>
      <c r="C62">
        <v>2.63</v>
      </c>
      <c r="D62" t="str">
        <f t="shared" si="0"/>
        <v>48.67+2.63i</v>
      </c>
      <c r="E62" t="str">
        <f t="shared" si="5"/>
        <v>50</v>
      </c>
      <c r="F62" t="str">
        <f t="shared" si="1"/>
        <v>-1.33+2.63i</v>
      </c>
      <c r="G62" t="str">
        <f t="shared" si="2"/>
        <v>98.67+2.63i</v>
      </c>
      <c r="H62" t="str">
        <f t="shared" si="3"/>
        <v>-0.0127597463935458+0.0269946096383402i</v>
      </c>
      <c r="I62">
        <f t="shared" si="4"/>
        <v>2.9858333469133448E-2</v>
      </c>
      <c r="J62">
        <f t="shared" si="6"/>
        <v>1.0615545842410912</v>
      </c>
      <c r="K62">
        <f t="shared" si="7"/>
        <v>30.498688718125571</v>
      </c>
    </row>
    <row r="63" spans="1:11">
      <c r="A63">
        <v>45.75</v>
      </c>
      <c r="B63">
        <v>48.7</v>
      </c>
      <c r="C63">
        <v>2.73</v>
      </c>
      <c r="D63" t="str">
        <f t="shared" si="0"/>
        <v>48.7+2.73i</v>
      </c>
      <c r="E63" t="str">
        <f t="shared" si="5"/>
        <v>50</v>
      </c>
      <c r="F63" t="str">
        <f t="shared" si="1"/>
        <v>-1.3+2.73i</v>
      </c>
      <c r="G63" t="str">
        <f t="shared" si="2"/>
        <v>98.7+2.73i</v>
      </c>
      <c r="H63" t="str">
        <f t="shared" si="3"/>
        <v>-0.0123966897643894+0.028002461631781i</v>
      </c>
      <c r="I63">
        <f t="shared" si="4"/>
        <v>3.0623777927517106E-2</v>
      </c>
      <c r="J63">
        <f t="shared" si="6"/>
        <v>1.0631824408938872</v>
      </c>
      <c r="K63">
        <f t="shared" si="7"/>
        <v>30.278824664744469</v>
      </c>
    </row>
    <row r="64" spans="1:11">
      <c r="A64">
        <v>46.5</v>
      </c>
      <c r="B64">
        <v>48.72</v>
      </c>
      <c r="C64">
        <v>2.86</v>
      </c>
      <c r="D64" t="str">
        <f t="shared" si="0"/>
        <v>48.72+2.86i</v>
      </c>
      <c r="E64" t="str">
        <f t="shared" si="5"/>
        <v>50</v>
      </c>
      <c r="F64" t="str">
        <f t="shared" si="1"/>
        <v>-1.28+2.86i</v>
      </c>
      <c r="G64" t="str">
        <f t="shared" si="2"/>
        <v>98.72+2.86i</v>
      </c>
      <c r="H64" t="str">
        <f t="shared" si="3"/>
        <v>-0.0121164860775545+0.0293218511971415i</v>
      </c>
      <c r="I64">
        <f t="shared" si="4"/>
        <v>3.1726647987060978E-2</v>
      </c>
      <c r="J64">
        <f t="shared" si="6"/>
        <v>1.0655324199950449</v>
      </c>
      <c r="K64">
        <f t="shared" si="7"/>
        <v>29.971516199102794</v>
      </c>
    </row>
    <row r="65" spans="1:11">
      <c r="A65">
        <v>47.25</v>
      </c>
      <c r="B65">
        <v>48.78</v>
      </c>
      <c r="C65">
        <v>2.95</v>
      </c>
      <c r="D65" t="str">
        <f t="shared" si="0"/>
        <v>48.78+2.95i</v>
      </c>
      <c r="E65" t="str">
        <f t="shared" si="5"/>
        <v>50</v>
      </c>
      <c r="F65" t="str">
        <f t="shared" si="1"/>
        <v>-1.22+2.95i</v>
      </c>
      <c r="G65" t="str">
        <f t="shared" si="2"/>
        <v>98.78+2.95i</v>
      </c>
      <c r="H65" t="str">
        <f t="shared" si="3"/>
        <v>-0.0114485884153667+0.030206249603415i</v>
      </c>
      <c r="I65">
        <f t="shared" si="4"/>
        <v>3.2303060099753353E-2</v>
      </c>
      <c r="J65">
        <f t="shared" si="6"/>
        <v>1.0667627617032318</v>
      </c>
      <c r="K65">
        <f t="shared" si="7"/>
        <v>29.815126691776094</v>
      </c>
    </row>
    <row r="66" spans="1:11">
      <c r="A66">
        <v>48</v>
      </c>
      <c r="B66">
        <v>48.8</v>
      </c>
      <c r="C66">
        <v>3.12</v>
      </c>
      <c r="D66" t="str">
        <f t="shared" si="0"/>
        <v>48.8+3.12i</v>
      </c>
      <c r="E66" t="str">
        <f t="shared" si="5"/>
        <v>50</v>
      </c>
      <c r="F66" t="str">
        <f t="shared" si="1"/>
        <v>-1.2+3.12i</v>
      </c>
      <c r="G66" t="str">
        <f t="shared" si="2"/>
        <v>98.8+3.12i</v>
      </c>
      <c r="H66" t="str">
        <f t="shared" si="3"/>
        <v>-0.0111374125100049+0.0319306551318949i</v>
      </c>
      <c r="I66">
        <f t="shared" si="4"/>
        <v>3.3817283962051414E-2</v>
      </c>
      <c r="J66">
        <f t="shared" si="6"/>
        <v>1.0700018400261326</v>
      </c>
      <c r="K66">
        <f t="shared" si="7"/>
        <v>29.41722551469498</v>
      </c>
    </row>
    <row r="67" spans="1:11">
      <c r="A67">
        <v>48.75</v>
      </c>
      <c r="B67">
        <v>48.81</v>
      </c>
      <c r="C67">
        <v>3.21</v>
      </c>
      <c r="D67" t="str">
        <f t="shared" ref="D67:D130" si="8">COMPLEX(B67,C67)</f>
        <v>48.81+3.21i</v>
      </c>
      <c r="E67" t="str">
        <f t="shared" si="5"/>
        <v>50</v>
      </c>
      <c r="F67" t="str">
        <f t="shared" ref="F67:F130" si="9">IMSUB(D67,E67)</f>
        <v>-1.19+3.21i</v>
      </c>
      <c r="G67" t="str">
        <f t="shared" ref="G67:G130" si="10">IMSUM(D67,E67)</f>
        <v>98.81+3.21i</v>
      </c>
      <c r="H67" t="str">
        <f t="shared" ref="H67:H130" si="11">IMDIV(F67,G67)</f>
        <v>-0.0109763526891224+0.0328431747002539i</v>
      </c>
      <c r="I67">
        <f t="shared" ref="I67:I130" si="12">IMABS(H67)</f>
        <v>3.4628809433005385E-2</v>
      </c>
      <c r="J67">
        <f t="shared" ref="J67:J130" si="13">(1+I67)/(1-I67)</f>
        <v>1.0717419574384994</v>
      </c>
      <c r="K67">
        <f t="shared" si="7"/>
        <v>29.211248791918329</v>
      </c>
    </row>
    <row r="68" spans="1:11">
      <c r="A68">
        <v>49.5</v>
      </c>
      <c r="B68">
        <v>48.85</v>
      </c>
      <c r="C68">
        <v>3.34</v>
      </c>
      <c r="D68" t="str">
        <f t="shared" si="8"/>
        <v>48.85+3.34i</v>
      </c>
      <c r="E68" t="str">
        <f t="shared" ref="E68:E131" si="14">COMPLEX(50,0)</f>
        <v>50</v>
      </c>
      <c r="F68" t="str">
        <f t="shared" si="9"/>
        <v>-1.15+3.34i</v>
      </c>
      <c r="G68" t="str">
        <f t="shared" si="10"/>
        <v>98.85+3.34i</v>
      </c>
      <c r="H68" t="str">
        <f t="shared" si="11"/>
        <v>-0.0104801563522028+0.0341426780193865i</v>
      </c>
      <c r="I68">
        <f t="shared" si="12"/>
        <v>3.5714928804382554E-2</v>
      </c>
      <c r="J68">
        <f t="shared" si="13"/>
        <v>1.0740754572921047</v>
      </c>
      <c r="K68">
        <f t="shared" ref="K68:K131" si="15">-20*LOG10(I68)</f>
        <v>28.943004225583465</v>
      </c>
    </row>
    <row r="69" spans="1:11">
      <c r="A69">
        <v>50.25</v>
      </c>
      <c r="B69">
        <v>48.9</v>
      </c>
      <c r="C69">
        <v>3.47</v>
      </c>
      <c r="D69" t="str">
        <f t="shared" si="8"/>
        <v>48.9+3.47i</v>
      </c>
      <c r="E69" t="str">
        <f t="shared" si="14"/>
        <v>50</v>
      </c>
      <c r="F69" t="str">
        <f t="shared" si="9"/>
        <v>-1.1+3.47i</v>
      </c>
      <c r="G69" t="str">
        <f t="shared" si="10"/>
        <v>98.9+3.47i</v>
      </c>
      <c r="H69" t="str">
        <f t="shared" si="11"/>
        <v>-0.00987916075957984+0.0354325650943958i</v>
      </c>
      <c r="I69">
        <f t="shared" si="12"/>
        <v>3.678402488149194E-2</v>
      </c>
      <c r="J69">
        <f t="shared" si="13"/>
        <v>1.0763775224491396</v>
      </c>
      <c r="K69">
        <f t="shared" si="15"/>
        <v>28.686815046174591</v>
      </c>
    </row>
    <row r="70" spans="1:11">
      <c r="A70">
        <v>51</v>
      </c>
      <c r="B70">
        <v>48.91</v>
      </c>
      <c r="C70">
        <v>3.61</v>
      </c>
      <c r="D70" t="str">
        <f t="shared" si="8"/>
        <v>48.91+3.61i</v>
      </c>
      <c r="E70" t="str">
        <f t="shared" si="14"/>
        <v>50</v>
      </c>
      <c r="F70" t="str">
        <f t="shared" si="9"/>
        <v>-1.09+3.61i</v>
      </c>
      <c r="G70" t="str">
        <f t="shared" si="10"/>
        <v>98.91+3.61i</v>
      </c>
      <c r="H70" t="str">
        <f t="shared" si="11"/>
        <v>-0.00967513980545272+0.0368509478788564i</v>
      </c>
      <c r="I70">
        <f t="shared" si="12"/>
        <v>3.8099877819033054E-2</v>
      </c>
      <c r="J70">
        <f t="shared" si="13"/>
        <v>1.0792179498483629</v>
      </c>
      <c r="K70">
        <f t="shared" si="15"/>
        <v>28.381528340873349</v>
      </c>
    </row>
    <row r="71" spans="1:11">
      <c r="A71">
        <v>51.75</v>
      </c>
      <c r="B71">
        <v>48.99</v>
      </c>
      <c r="C71">
        <v>3.72</v>
      </c>
      <c r="D71" t="str">
        <f t="shared" si="8"/>
        <v>48.99+3.72i</v>
      </c>
      <c r="E71" t="str">
        <f t="shared" si="14"/>
        <v>50</v>
      </c>
      <c r="F71" t="str">
        <f t="shared" si="9"/>
        <v>-1.01+3.72i</v>
      </c>
      <c r="G71" t="str">
        <f t="shared" si="10"/>
        <v>98.99+3.72i</v>
      </c>
      <c r="H71" t="str">
        <f t="shared" si="11"/>
        <v>-0.00877843087210521+0.0379094430027703i</v>
      </c>
      <c r="I71">
        <f t="shared" si="12"/>
        <v>3.8912552182510725E-2</v>
      </c>
      <c r="J71">
        <f t="shared" si="13"/>
        <v>1.0809760907207275</v>
      </c>
      <c r="K71">
        <f t="shared" si="15"/>
        <v>28.198205678229034</v>
      </c>
    </row>
    <row r="72" spans="1:11">
      <c r="A72">
        <v>52.5</v>
      </c>
      <c r="B72">
        <v>49.04</v>
      </c>
      <c r="C72">
        <v>3.88</v>
      </c>
      <c r="D72" t="str">
        <f t="shared" si="8"/>
        <v>49.04+3.88i</v>
      </c>
      <c r="E72" t="str">
        <f t="shared" si="14"/>
        <v>50</v>
      </c>
      <c r="F72" t="str">
        <f t="shared" si="9"/>
        <v>-0.960000000000001+3.88i</v>
      </c>
      <c r="G72" t="str">
        <f t="shared" si="10"/>
        <v>99.04+3.88i</v>
      </c>
      <c r="H72" t="str">
        <f t="shared" si="11"/>
        <v>-0.00814578537243984+0.0394952104931852i</v>
      </c>
      <c r="I72">
        <f t="shared" si="12"/>
        <v>4.0326485976772887E-2</v>
      </c>
      <c r="J72">
        <f t="shared" si="13"/>
        <v>1.0840420942904065</v>
      </c>
      <c r="K72">
        <f t="shared" si="15"/>
        <v>27.88819240953147</v>
      </c>
    </row>
    <row r="73" spans="1:11">
      <c r="A73">
        <v>53.25</v>
      </c>
      <c r="B73">
        <v>49.07</v>
      </c>
      <c r="C73">
        <v>3.99</v>
      </c>
      <c r="D73" t="str">
        <f t="shared" si="8"/>
        <v>49.07+3.99i</v>
      </c>
      <c r="E73" t="str">
        <f t="shared" si="14"/>
        <v>50</v>
      </c>
      <c r="F73" t="str">
        <f t="shared" si="9"/>
        <v>-0.93+3.99i</v>
      </c>
      <c r="G73" t="str">
        <f t="shared" si="10"/>
        <v>99.07+3.99i</v>
      </c>
      <c r="H73" t="str">
        <f t="shared" si="11"/>
        <v>-0.0077526870946725+0.0405867893560891i</v>
      </c>
      <c r="I73">
        <f t="shared" si="12"/>
        <v>4.1320595680888347E-2</v>
      </c>
      <c r="J73">
        <f t="shared" si="13"/>
        <v>1.0862031571654254</v>
      </c>
      <c r="K73">
        <f t="shared" si="15"/>
        <v>27.676668525692072</v>
      </c>
    </row>
    <row r="74" spans="1:11">
      <c r="A74">
        <v>54</v>
      </c>
      <c r="B74">
        <v>49.11</v>
      </c>
      <c r="C74">
        <v>4.17</v>
      </c>
      <c r="D74" t="str">
        <f t="shared" si="8"/>
        <v>49.11+4.17i</v>
      </c>
      <c r="E74" t="str">
        <f t="shared" si="14"/>
        <v>50</v>
      </c>
      <c r="F74" t="str">
        <f t="shared" si="9"/>
        <v>-0.890000000000001+4.17i</v>
      </c>
      <c r="G74" t="str">
        <f t="shared" si="10"/>
        <v>99.11+4.17i</v>
      </c>
      <c r="H74" t="str">
        <f t="shared" si="11"/>
        <v>-0.00719692046315003+0.0423772692799045i</v>
      </c>
      <c r="I74">
        <f t="shared" si="12"/>
        <v>4.2984050713892073E-2</v>
      </c>
      <c r="J74">
        <f t="shared" si="13"/>
        <v>1.0898293298997919</v>
      </c>
      <c r="K74">
        <f t="shared" si="15"/>
        <v>27.333853200904088</v>
      </c>
    </row>
    <row r="75" spans="1:11">
      <c r="A75">
        <v>54.75</v>
      </c>
      <c r="B75">
        <v>49.15</v>
      </c>
      <c r="C75">
        <v>4.3099999999999996</v>
      </c>
      <c r="D75" t="str">
        <f t="shared" si="8"/>
        <v>49.15+4.31i</v>
      </c>
      <c r="E75" t="str">
        <f t="shared" si="14"/>
        <v>50</v>
      </c>
      <c r="F75" t="str">
        <f t="shared" si="9"/>
        <v>-0.850000000000001+4.31i</v>
      </c>
      <c r="G75" t="str">
        <f t="shared" si="10"/>
        <v>99.15+4.31i</v>
      </c>
      <c r="H75" t="str">
        <f t="shared" si="11"/>
        <v>-0.00667066789913346+0.0437594612067097i</v>
      </c>
      <c r="I75">
        <f t="shared" si="12"/>
        <v>4.4264977751288445E-2</v>
      </c>
      <c r="J75">
        <f t="shared" si="13"/>
        <v>1.0926302305991449</v>
      </c>
      <c r="K75">
        <f t="shared" si="15"/>
        <v>27.078794994636688</v>
      </c>
    </row>
    <row r="76" spans="1:11">
      <c r="A76">
        <v>55.5</v>
      </c>
      <c r="B76">
        <v>49.21</v>
      </c>
      <c r="C76">
        <v>4.47</v>
      </c>
      <c r="D76" t="str">
        <f t="shared" si="8"/>
        <v>49.21+4.47i</v>
      </c>
      <c r="E76" t="str">
        <f t="shared" si="14"/>
        <v>50</v>
      </c>
      <c r="F76" t="str">
        <f t="shared" si="9"/>
        <v>-0.789999999999999+4.47i</v>
      </c>
      <c r="G76" t="str">
        <f t="shared" si="10"/>
        <v>99.21+4.47i</v>
      </c>
      <c r="H76" t="str">
        <f t="shared" si="11"/>
        <v>-0.0059208495118683+0.0453227113931867i</v>
      </c>
      <c r="I76">
        <f t="shared" si="12"/>
        <v>4.5707818007123091E-2</v>
      </c>
      <c r="J76">
        <f t="shared" si="13"/>
        <v>1.0957941789100065</v>
      </c>
      <c r="K76">
        <f t="shared" si="15"/>
        <v>26.800190209997453</v>
      </c>
    </row>
    <row r="77" spans="1:11">
      <c r="A77">
        <v>56.25</v>
      </c>
      <c r="B77">
        <v>49.29</v>
      </c>
      <c r="C77">
        <v>4.57</v>
      </c>
      <c r="D77" t="str">
        <f t="shared" si="8"/>
        <v>49.29+4.57i</v>
      </c>
      <c r="E77" t="str">
        <f t="shared" si="14"/>
        <v>50</v>
      </c>
      <c r="F77" t="str">
        <f t="shared" si="9"/>
        <v>-0.710000000000001+4.57i</v>
      </c>
      <c r="G77" t="str">
        <f t="shared" si="10"/>
        <v>99.29+4.57i</v>
      </c>
      <c r="H77" t="str">
        <f t="shared" si="11"/>
        <v>-0.00502166682575209+0.0462579214159904i</v>
      </c>
      <c r="I77">
        <f t="shared" si="12"/>
        <v>4.6529694082776879E-2</v>
      </c>
      <c r="J77">
        <f t="shared" si="13"/>
        <v>1.0976007198001116</v>
      </c>
      <c r="K77">
        <f t="shared" si="15"/>
        <v>26.645396055974956</v>
      </c>
    </row>
    <row r="78" spans="1:11">
      <c r="A78">
        <v>57</v>
      </c>
      <c r="B78">
        <v>49.39</v>
      </c>
      <c r="C78">
        <v>4.74</v>
      </c>
      <c r="D78" t="str">
        <f t="shared" si="8"/>
        <v>49.39+4.74i</v>
      </c>
      <c r="E78" t="str">
        <f t="shared" si="14"/>
        <v>50</v>
      </c>
      <c r="F78" t="str">
        <f t="shared" si="9"/>
        <v>-0.609999999999999+4.74i</v>
      </c>
      <c r="G78" t="str">
        <f t="shared" si="10"/>
        <v>99.39+4.74i</v>
      </c>
      <c r="H78" t="str">
        <f t="shared" si="11"/>
        <v>-0.00385424884719625+0.0478747272314691i</v>
      </c>
      <c r="I78">
        <f t="shared" si="12"/>
        <v>4.8029623584447151E-2</v>
      </c>
      <c r="J78">
        <f t="shared" si="13"/>
        <v>1.1009057104597997</v>
      </c>
      <c r="K78">
        <f t="shared" si="15"/>
        <v>26.36981633960805</v>
      </c>
    </row>
    <row r="79" spans="1:11">
      <c r="A79">
        <v>57.75</v>
      </c>
      <c r="B79">
        <v>49.46</v>
      </c>
      <c r="C79">
        <v>4.8600000000000003</v>
      </c>
      <c r="D79" t="str">
        <f t="shared" si="8"/>
        <v>49.46+4.86i</v>
      </c>
      <c r="E79" t="str">
        <f t="shared" si="14"/>
        <v>50</v>
      </c>
      <c r="F79" t="str">
        <f t="shared" si="9"/>
        <v>-0.539999999999999+4.86i</v>
      </c>
      <c r="G79" t="str">
        <f t="shared" si="10"/>
        <v>99.46+4.86i</v>
      </c>
      <c r="H79" t="str">
        <f t="shared" si="11"/>
        <v>-0.00303439587074962+0.0490121371800909i</v>
      </c>
      <c r="I79">
        <f t="shared" si="12"/>
        <v>4.910597875269844E-2</v>
      </c>
      <c r="J79">
        <f t="shared" si="13"/>
        <v>1.1032838100891313</v>
      </c>
      <c r="K79">
        <f t="shared" si="15"/>
        <v>26.177312568444005</v>
      </c>
    </row>
    <row r="80" spans="1:11">
      <c r="A80">
        <v>58.5</v>
      </c>
      <c r="B80">
        <v>49.52</v>
      </c>
      <c r="C80">
        <v>5.03</v>
      </c>
      <c r="D80" t="str">
        <f t="shared" si="8"/>
        <v>49.52+5.03i</v>
      </c>
      <c r="E80" t="str">
        <f t="shared" si="14"/>
        <v>50</v>
      </c>
      <c r="F80" t="str">
        <f t="shared" si="9"/>
        <v>-0.479999999999997+5.03i</v>
      </c>
      <c r="G80" t="str">
        <f t="shared" si="10"/>
        <v>99.52+5.03i</v>
      </c>
      <c r="H80" t="str">
        <f t="shared" si="11"/>
        <v>-0.00226281576855493+0.0506569731040578i</v>
      </c>
      <c r="I80">
        <f t="shared" si="12"/>
        <v>5.0707487211137332E-2</v>
      </c>
      <c r="J80">
        <f t="shared" si="13"/>
        <v>1.1068321650661022</v>
      </c>
      <c r="K80">
        <f t="shared" si="15"/>
        <v>25.898558204099142</v>
      </c>
    </row>
    <row r="81" spans="1:11">
      <c r="A81">
        <v>59.25</v>
      </c>
      <c r="B81">
        <v>49.62</v>
      </c>
      <c r="C81">
        <v>5.19</v>
      </c>
      <c r="D81" t="str">
        <f t="shared" si="8"/>
        <v>49.62+5.19i</v>
      </c>
      <c r="E81" t="str">
        <f t="shared" si="14"/>
        <v>50</v>
      </c>
      <c r="F81" t="str">
        <f t="shared" si="9"/>
        <v>-0.380000000000003+5.19i</v>
      </c>
      <c r="G81" t="str">
        <f t="shared" si="10"/>
        <v>99.62+5.19i</v>
      </c>
      <c r="H81" t="str">
        <f t="shared" si="11"/>
        <v>-0.001097318024912+0.0521551403387803i</v>
      </c>
      <c r="I81">
        <f t="shared" si="12"/>
        <v>5.2166682572362844E-2</v>
      </c>
      <c r="J81">
        <f t="shared" si="13"/>
        <v>1.1100756464521422</v>
      </c>
      <c r="K81">
        <f t="shared" si="15"/>
        <v>25.65213560840332</v>
      </c>
    </row>
    <row r="82" spans="1:11">
      <c r="A82">
        <v>60</v>
      </c>
      <c r="B82">
        <v>49.75</v>
      </c>
      <c r="C82">
        <v>5.3</v>
      </c>
      <c r="D82" t="str">
        <f t="shared" si="8"/>
        <v>49.75+5.3i</v>
      </c>
      <c r="E82" t="str">
        <f t="shared" si="14"/>
        <v>50</v>
      </c>
      <c r="F82" t="str">
        <f t="shared" si="9"/>
        <v>-0.25+5.3i</v>
      </c>
      <c r="G82" t="str">
        <f t="shared" si="10"/>
        <v>99.75+5.3i</v>
      </c>
      <c r="H82" t="str">
        <f t="shared" si="11"/>
        <v>0.000315940250462197+0.0531160452799253i</v>
      </c>
      <c r="I82">
        <f t="shared" si="12"/>
        <v>5.3116984895802737E-2</v>
      </c>
      <c r="J82">
        <f t="shared" si="13"/>
        <v>1.1121933418352796</v>
      </c>
      <c r="K82">
        <f t="shared" si="15"/>
        <v>25.49533170001418</v>
      </c>
    </row>
    <row r="83" spans="1:11">
      <c r="A83">
        <v>60.75</v>
      </c>
      <c r="B83">
        <v>49.85</v>
      </c>
      <c r="C83">
        <v>5.47</v>
      </c>
      <c r="D83" t="str">
        <f t="shared" si="8"/>
        <v>49.85+5.47i</v>
      </c>
      <c r="E83" t="str">
        <f t="shared" si="14"/>
        <v>50</v>
      </c>
      <c r="F83" t="str">
        <f t="shared" si="9"/>
        <v>-0.149999999999999+5.47i</v>
      </c>
      <c r="G83" t="str">
        <f t="shared" si="10"/>
        <v>99.85+5.47i</v>
      </c>
      <c r="H83" t="str">
        <f t="shared" si="11"/>
        <v>0.00149434845801228+0.0547003096037524i</v>
      </c>
      <c r="I83">
        <f t="shared" si="12"/>
        <v>5.4720717722452537E-2</v>
      </c>
      <c r="J83">
        <f t="shared" si="13"/>
        <v>1.1157768264858379</v>
      </c>
      <c r="K83">
        <f t="shared" si="15"/>
        <v>25.236964300007156</v>
      </c>
    </row>
    <row r="84" spans="1:11">
      <c r="A84">
        <v>61.5</v>
      </c>
      <c r="B84">
        <v>49.99</v>
      </c>
      <c r="C84">
        <v>5.65</v>
      </c>
      <c r="D84" t="str">
        <f t="shared" si="8"/>
        <v>49.99+5.65i</v>
      </c>
      <c r="E84" t="str">
        <f t="shared" si="14"/>
        <v>50</v>
      </c>
      <c r="F84" t="str">
        <f t="shared" si="9"/>
        <v>-0.00999999999999801+5.65i</v>
      </c>
      <c r="G84" t="str">
        <f t="shared" si="10"/>
        <v>99.99+5.65i</v>
      </c>
      <c r="H84" t="str">
        <f t="shared" si="11"/>
        <v>0.00308303475841381+0.0563314416803177i</v>
      </c>
      <c r="I84">
        <f t="shared" si="12"/>
        <v>5.6415746251420117E-2</v>
      </c>
      <c r="J84">
        <f t="shared" si="13"/>
        <v>1.1195775491744315</v>
      </c>
      <c r="K84">
        <f t="shared" si="15"/>
        <v>24.97199325520473</v>
      </c>
    </row>
    <row r="85" spans="1:11">
      <c r="A85">
        <v>62.25</v>
      </c>
      <c r="B85">
        <v>50.06</v>
      </c>
      <c r="C85">
        <v>5.83</v>
      </c>
      <c r="D85" t="str">
        <f t="shared" si="8"/>
        <v>50.06+5.83i</v>
      </c>
      <c r="E85" t="str">
        <f t="shared" si="14"/>
        <v>50</v>
      </c>
      <c r="F85" t="str">
        <f t="shared" si="9"/>
        <v>0.0600000000000023+5.83i</v>
      </c>
      <c r="G85" t="str">
        <f t="shared" si="10"/>
        <v>100.06+5.83i</v>
      </c>
      <c r="H85" t="str">
        <f t="shared" si="11"/>
        <v>0.00398094065867561+0.0580330913048163i</v>
      </c>
      <c r="I85">
        <f t="shared" si="12"/>
        <v>5.8169472878143232E-2</v>
      </c>
      <c r="J85">
        <f t="shared" si="13"/>
        <v>1.1235242885063483</v>
      </c>
      <c r="K85">
        <f t="shared" si="15"/>
        <v>24.706097433728683</v>
      </c>
    </row>
    <row r="86" spans="1:11">
      <c r="A86">
        <v>63</v>
      </c>
      <c r="B86">
        <v>50.18</v>
      </c>
      <c r="C86">
        <v>5.97</v>
      </c>
      <c r="D86" t="str">
        <f t="shared" si="8"/>
        <v>50.18+5.97i</v>
      </c>
      <c r="E86" t="str">
        <f t="shared" si="14"/>
        <v>50</v>
      </c>
      <c r="F86" t="str">
        <f t="shared" si="9"/>
        <v>0.18+5.97i</v>
      </c>
      <c r="G86" t="str">
        <f t="shared" si="10"/>
        <v>100.18+5.97i</v>
      </c>
      <c r="H86" t="str">
        <f t="shared" si="11"/>
        <v>0.00532913433560241+0.0592751554004437i</v>
      </c>
      <c r="I86">
        <f t="shared" si="12"/>
        <v>5.9514231243574384E-2</v>
      </c>
      <c r="J86">
        <f t="shared" si="13"/>
        <v>1.1265606205233027</v>
      </c>
      <c r="K86">
        <f t="shared" si="15"/>
        <v>24.507583437852865</v>
      </c>
    </row>
    <row r="87" spans="1:11">
      <c r="A87">
        <v>63.75</v>
      </c>
      <c r="B87">
        <v>50.3</v>
      </c>
      <c r="C87">
        <v>6.11</v>
      </c>
      <c r="D87" t="str">
        <f t="shared" si="8"/>
        <v>50.3+6.11i</v>
      </c>
      <c r="E87" t="str">
        <f t="shared" si="14"/>
        <v>50</v>
      </c>
      <c r="F87" t="str">
        <f t="shared" si="9"/>
        <v>0.299999999999997+6.11i</v>
      </c>
      <c r="G87" t="str">
        <f t="shared" si="10"/>
        <v>100.3+6.11i</v>
      </c>
      <c r="H87" t="str">
        <f t="shared" si="11"/>
        <v>0.00667715970792186+0.060510494059667i</v>
      </c>
      <c r="I87">
        <f t="shared" si="12"/>
        <v>6.0877782097495059E-2</v>
      </c>
      <c r="J87">
        <f t="shared" si="13"/>
        <v>1.12964826289269</v>
      </c>
      <c r="K87">
        <f t="shared" si="15"/>
        <v>24.310823563765823</v>
      </c>
    </row>
    <row r="88" spans="1:11">
      <c r="A88">
        <v>64.5</v>
      </c>
      <c r="B88">
        <v>50.45</v>
      </c>
      <c r="C88">
        <v>6.29</v>
      </c>
      <c r="D88" t="str">
        <f t="shared" si="8"/>
        <v>50.45+6.29i</v>
      </c>
      <c r="E88" t="str">
        <f t="shared" si="14"/>
        <v>50</v>
      </c>
      <c r="F88" t="str">
        <f t="shared" si="9"/>
        <v>0.450000000000003+6.29i</v>
      </c>
      <c r="G88" t="str">
        <f t="shared" si="10"/>
        <v>100.45+6.29i</v>
      </c>
      <c r="H88" t="str">
        <f t="shared" si="11"/>
        <v>0.00836807039562+0.0620942243624843i</v>
      </c>
      <c r="I88">
        <f t="shared" si="12"/>
        <v>6.2655544856976483E-2</v>
      </c>
      <c r="J88">
        <f t="shared" si="13"/>
        <v>1.1336873430321115</v>
      </c>
      <c r="K88">
        <f t="shared" si="15"/>
        <v>24.060809780155033</v>
      </c>
    </row>
    <row r="89" spans="1:11">
      <c r="A89">
        <v>65.25</v>
      </c>
      <c r="B89">
        <v>50.55</v>
      </c>
      <c r="C89">
        <v>6.44</v>
      </c>
      <c r="D89" t="str">
        <f t="shared" si="8"/>
        <v>50.55+6.44i</v>
      </c>
      <c r="E89" t="str">
        <f t="shared" si="14"/>
        <v>50</v>
      </c>
      <c r="F89" t="str">
        <f t="shared" si="9"/>
        <v>0.549999999999997+6.44i</v>
      </c>
      <c r="G89" t="str">
        <f t="shared" si="10"/>
        <v>100.55+6.44i</v>
      </c>
      <c r="H89" t="str">
        <f t="shared" si="11"/>
        <v>0.00953292301235837+0.0634371752938877i</v>
      </c>
      <c r="I89">
        <f t="shared" si="12"/>
        <v>6.4149449182568888E-2</v>
      </c>
      <c r="J89">
        <f t="shared" si="13"/>
        <v>1.1370933620256711</v>
      </c>
      <c r="K89">
        <f t="shared" si="15"/>
        <v>23.856141366606582</v>
      </c>
    </row>
    <row r="90" spans="1:11">
      <c r="A90">
        <v>66</v>
      </c>
      <c r="B90">
        <v>50.71</v>
      </c>
      <c r="C90">
        <v>6.6</v>
      </c>
      <c r="D90" t="str">
        <f t="shared" si="8"/>
        <v>50.71+6.6i</v>
      </c>
      <c r="E90" t="str">
        <f t="shared" si="14"/>
        <v>50</v>
      </c>
      <c r="F90" t="str">
        <f t="shared" si="9"/>
        <v>0.710000000000001+6.6i</v>
      </c>
      <c r="G90" t="str">
        <f t="shared" si="10"/>
        <v>100.71+6.6i</v>
      </c>
      <c r="H90" t="str">
        <f t="shared" si="11"/>
        <v>0.0112962277549382+0.0647944086666409i</v>
      </c>
      <c r="I90">
        <f t="shared" si="12"/>
        <v>6.5771727633924193E-2</v>
      </c>
      <c r="J90">
        <f t="shared" si="13"/>
        <v>1.1408044041898824</v>
      </c>
      <c r="K90">
        <f t="shared" si="15"/>
        <v>23.639215006504763</v>
      </c>
    </row>
    <row r="91" spans="1:11">
      <c r="A91">
        <v>66.75</v>
      </c>
      <c r="B91">
        <v>50.81</v>
      </c>
      <c r="C91">
        <v>6.76</v>
      </c>
      <c r="D91" t="str">
        <f t="shared" si="8"/>
        <v>50.81+6.76i</v>
      </c>
      <c r="E91" t="str">
        <f t="shared" si="14"/>
        <v>50</v>
      </c>
      <c r="F91" t="str">
        <f t="shared" si="9"/>
        <v>0.810000000000002+6.76i</v>
      </c>
      <c r="G91" t="str">
        <f t="shared" si="10"/>
        <v>100.81+6.76i</v>
      </c>
      <c r="H91" t="str">
        <f t="shared" si="11"/>
        <v>0.0124754396000209+0.0662202760470574i</v>
      </c>
      <c r="I91">
        <f t="shared" si="12"/>
        <v>6.7385173094400008E-2</v>
      </c>
      <c r="J91">
        <f t="shared" si="13"/>
        <v>1.1445080458735206</v>
      </c>
      <c r="K91">
        <f t="shared" si="15"/>
        <v>23.428713034176138</v>
      </c>
    </row>
    <row r="92" spans="1:11">
      <c r="A92">
        <v>67.5</v>
      </c>
      <c r="B92">
        <v>51.04</v>
      </c>
      <c r="C92">
        <v>6.93</v>
      </c>
      <c r="D92" t="str">
        <f t="shared" si="8"/>
        <v>51.04+6.93i</v>
      </c>
      <c r="E92" t="str">
        <f t="shared" si="14"/>
        <v>50</v>
      </c>
      <c r="F92" t="str">
        <f t="shared" si="9"/>
        <v>1.04+6.93i</v>
      </c>
      <c r="G92" t="str">
        <f t="shared" si="10"/>
        <v>101.04+6.93i</v>
      </c>
      <c r="H92" t="str">
        <f t="shared" si="11"/>
        <v>0.0149268704580575+0.0675629135760655i</v>
      </c>
      <c r="I92">
        <f t="shared" si="12"/>
        <v>6.9192187077433284E-2</v>
      </c>
      <c r="J92">
        <f t="shared" si="13"/>
        <v>1.1486712640715431</v>
      </c>
      <c r="K92">
        <f t="shared" si="15"/>
        <v>23.198858833616182</v>
      </c>
    </row>
    <row r="93" spans="1:11">
      <c r="A93">
        <v>68.25</v>
      </c>
      <c r="B93">
        <v>51.19</v>
      </c>
      <c r="C93">
        <v>7.04</v>
      </c>
      <c r="D93" t="str">
        <f t="shared" si="8"/>
        <v>51.19+7.04i</v>
      </c>
      <c r="E93" t="str">
        <f t="shared" si="14"/>
        <v>50</v>
      </c>
      <c r="F93" t="str">
        <f t="shared" si="9"/>
        <v>1.19+7.04i</v>
      </c>
      <c r="G93" t="str">
        <f t="shared" si="10"/>
        <v>101.19+7.04i</v>
      </c>
      <c r="H93" t="str">
        <f t="shared" si="11"/>
        <v>0.0165203681994568+0.0684227355259989i</v>
      </c>
      <c r="I93">
        <f t="shared" si="12"/>
        <v>7.0388872006208594E-2</v>
      </c>
      <c r="J93">
        <f t="shared" si="13"/>
        <v>1.1514372405548028</v>
      </c>
      <c r="K93">
        <f t="shared" si="15"/>
        <v>23.049919887696486</v>
      </c>
    </row>
    <row r="94" spans="1:11">
      <c r="A94">
        <v>69</v>
      </c>
      <c r="B94">
        <v>51.36</v>
      </c>
      <c r="C94">
        <v>7.24</v>
      </c>
      <c r="D94" t="str">
        <f t="shared" si="8"/>
        <v>51.36+7.24i</v>
      </c>
      <c r="E94" t="str">
        <f t="shared" si="14"/>
        <v>50</v>
      </c>
      <c r="F94" t="str">
        <f t="shared" si="9"/>
        <v>1.36+7.24i</v>
      </c>
      <c r="G94" t="str">
        <f t="shared" si="10"/>
        <v>101.36+7.24i</v>
      </c>
      <c r="H94" t="str">
        <f t="shared" si="11"/>
        <v>0.0184255545895617+0.0701124603864599i</v>
      </c>
      <c r="I94">
        <f t="shared" si="12"/>
        <v>7.2493159424705897E-2</v>
      </c>
      <c r="J94">
        <f t="shared" si="13"/>
        <v>1.1563183283472958</v>
      </c>
      <c r="K94">
        <f t="shared" si="15"/>
        <v>22.79405944492904</v>
      </c>
    </row>
    <row r="95" spans="1:11">
      <c r="A95">
        <v>69.75</v>
      </c>
      <c r="B95">
        <v>51.52</v>
      </c>
      <c r="C95">
        <v>7.36</v>
      </c>
      <c r="D95" t="str">
        <f t="shared" si="8"/>
        <v>51.52+7.36i</v>
      </c>
      <c r="E95" t="str">
        <f t="shared" si="14"/>
        <v>50</v>
      </c>
      <c r="F95" t="str">
        <f t="shared" si="9"/>
        <v>1.52+7.36i</v>
      </c>
      <c r="G95" t="str">
        <f t="shared" si="10"/>
        <v>101.52+7.36i</v>
      </c>
      <c r="H95" t="str">
        <f t="shared" si="11"/>
        <v>0.0201226198013992+0.071039179651908i</v>
      </c>
      <c r="I95">
        <f t="shared" si="12"/>
        <v>7.3834171447153929E-2</v>
      </c>
      <c r="J95">
        <f t="shared" si="13"/>
        <v>1.1594405001154522</v>
      </c>
      <c r="K95">
        <f t="shared" si="15"/>
        <v>22.634851886513978</v>
      </c>
    </row>
    <row r="96" spans="1:11">
      <c r="A96">
        <v>70.5</v>
      </c>
      <c r="B96">
        <v>51.69</v>
      </c>
      <c r="C96">
        <v>7.52</v>
      </c>
      <c r="D96" t="str">
        <f t="shared" si="8"/>
        <v>51.69+7.52i</v>
      </c>
      <c r="E96" t="str">
        <f t="shared" si="14"/>
        <v>50</v>
      </c>
      <c r="F96" t="str">
        <f t="shared" si="9"/>
        <v>1.69+7.52i</v>
      </c>
      <c r="G96" t="str">
        <f t="shared" si="10"/>
        <v>101.69+7.52i</v>
      </c>
      <c r="H96" t="str">
        <f t="shared" si="11"/>
        <v>0.021967641642173+0.072325728536246i</v>
      </c>
      <c r="I96">
        <f t="shared" si="12"/>
        <v>7.5588281417278455E-2</v>
      </c>
      <c r="J96">
        <f t="shared" si="13"/>
        <v>1.1635381289479281</v>
      </c>
      <c r="K96">
        <f t="shared" si="15"/>
        <v>22.430910574180643</v>
      </c>
    </row>
    <row r="97" spans="1:11">
      <c r="A97">
        <v>71.25</v>
      </c>
      <c r="B97">
        <v>51.88</v>
      </c>
      <c r="C97">
        <v>7.66</v>
      </c>
      <c r="D97" t="str">
        <f t="shared" si="8"/>
        <v>51.88+7.66i</v>
      </c>
      <c r="E97" t="str">
        <f t="shared" si="14"/>
        <v>50</v>
      </c>
      <c r="F97" t="str">
        <f t="shared" si="9"/>
        <v>1.88+7.66i</v>
      </c>
      <c r="G97" t="str">
        <f t="shared" si="10"/>
        <v>101.88+7.66i</v>
      </c>
      <c r="H97" t="str">
        <f t="shared" si="11"/>
        <v>0.0239705849949369+0.0733842296715625i</v>
      </c>
      <c r="I97">
        <f t="shared" si="12"/>
        <v>7.7199961849006932E-2</v>
      </c>
      <c r="J97">
        <f t="shared" si="13"/>
        <v>1.1673167721225757</v>
      </c>
      <c r="K97">
        <f t="shared" si="15"/>
        <v>22.247658285712703</v>
      </c>
    </row>
    <row r="98" spans="1:11">
      <c r="A98">
        <v>72</v>
      </c>
      <c r="B98">
        <v>52.08</v>
      </c>
      <c r="C98">
        <v>7.78</v>
      </c>
      <c r="D98" t="str">
        <f t="shared" si="8"/>
        <v>52.08+7.78i</v>
      </c>
      <c r="E98" t="str">
        <f t="shared" si="14"/>
        <v>50</v>
      </c>
      <c r="F98" t="str">
        <f t="shared" si="9"/>
        <v>2.08+7.78i</v>
      </c>
      <c r="G98" t="str">
        <f t="shared" si="10"/>
        <v>102.08+7.78i</v>
      </c>
      <c r="H98" t="str">
        <f t="shared" si="11"/>
        <v>0.0260336399279189+0.0742305866120767i</v>
      </c>
      <c r="I98">
        <f t="shared" si="12"/>
        <v>7.8663399346008134E-2</v>
      </c>
      <c r="J98">
        <f t="shared" si="13"/>
        <v>1.1707593061866219</v>
      </c>
      <c r="K98">
        <f t="shared" si="15"/>
        <v>22.084545799940571</v>
      </c>
    </row>
    <row r="99" spans="1:11">
      <c r="A99">
        <v>72.75</v>
      </c>
      <c r="B99">
        <v>52.28</v>
      </c>
      <c r="C99">
        <v>7.99</v>
      </c>
      <c r="D99" t="str">
        <f t="shared" si="8"/>
        <v>52.28+7.99i</v>
      </c>
      <c r="E99" t="str">
        <f t="shared" si="14"/>
        <v>50</v>
      </c>
      <c r="F99" t="str">
        <f t="shared" si="9"/>
        <v>2.28+7.99i</v>
      </c>
      <c r="G99" t="str">
        <f t="shared" si="10"/>
        <v>102.28+7.99i</v>
      </c>
      <c r="H99" t="str">
        <f t="shared" si="11"/>
        <v>0.0282220820379897+0.0759142116202235i</v>
      </c>
      <c r="I99">
        <f t="shared" si="12"/>
        <v>8.099045277363931E-2</v>
      </c>
      <c r="J99">
        <f t="shared" si="13"/>
        <v>1.1762559551597143</v>
      </c>
      <c r="K99">
        <f t="shared" si="15"/>
        <v>21.831323462452076</v>
      </c>
    </row>
    <row r="100" spans="1:11">
      <c r="A100">
        <v>73.5</v>
      </c>
      <c r="B100">
        <v>52.51</v>
      </c>
      <c r="C100">
        <v>8.09</v>
      </c>
      <c r="D100" t="str">
        <f t="shared" si="8"/>
        <v>52.51+8.09i</v>
      </c>
      <c r="E100" t="str">
        <f t="shared" si="14"/>
        <v>50</v>
      </c>
      <c r="F100" t="str">
        <f t="shared" si="9"/>
        <v>2.51+8.09i</v>
      </c>
      <c r="G100" t="str">
        <f t="shared" si="10"/>
        <v>102.51+8.09i</v>
      </c>
      <c r="H100" t="str">
        <f t="shared" si="11"/>
        <v>0.0305235375285369+0.0765102388195701i</v>
      </c>
      <c r="I100">
        <f t="shared" si="12"/>
        <v>8.2374164563190883E-2</v>
      </c>
      <c r="J100">
        <f t="shared" si="13"/>
        <v>1.1795375879406862</v>
      </c>
      <c r="K100">
        <f t="shared" si="15"/>
        <v>21.684179539597174</v>
      </c>
    </row>
    <row r="101" spans="1:11">
      <c r="A101">
        <v>74.25</v>
      </c>
      <c r="B101">
        <v>52.71</v>
      </c>
      <c r="C101">
        <v>8.27</v>
      </c>
      <c r="D101" t="str">
        <f t="shared" si="8"/>
        <v>52.71+8.27i</v>
      </c>
      <c r="E101" t="str">
        <f t="shared" si="14"/>
        <v>50</v>
      </c>
      <c r="F101" t="str">
        <f t="shared" si="9"/>
        <v>2.71+8.27i</v>
      </c>
      <c r="G101" t="str">
        <f t="shared" si="10"/>
        <v>102.71+8.27i</v>
      </c>
      <c r="H101" t="str">
        <f t="shared" si="11"/>
        <v>0.0326563937306038+0.0778885368887928i</v>
      </c>
      <c r="I101">
        <f t="shared" si="12"/>
        <v>8.4457469948874597E-2</v>
      </c>
      <c r="J101">
        <f t="shared" si="13"/>
        <v>1.1844970980084526</v>
      </c>
      <c r="K101">
        <f t="shared" si="15"/>
        <v>21.467238653273242</v>
      </c>
    </row>
    <row r="102" spans="1:11">
      <c r="A102">
        <v>75</v>
      </c>
      <c r="B102">
        <v>52.94</v>
      </c>
      <c r="C102">
        <v>8.4</v>
      </c>
      <c r="D102" t="str">
        <f t="shared" si="8"/>
        <v>52.94+8.4i</v>
      </c>
      <c r="E102" t="str">
        <f t="shared" si="14"/>
        <v>50</v>
      </c>
      <c r="F102" t="str">
        <f t="shared" si="9"/>
        <v>2.94+8.4i</v>
      </c>
      <c r="G102" t="str">
        <f t="shared" si="10"/>
        <v>102.94+8.4i</v>
      </c>
      <c r="H102" t="str">
        <f t="shared" si="11"/>
        <v>0.0349860763883798+0.0787460361214067i</v>
      </c>
      <c r="I102">
        <f t="shared" si="12"/>
        <v>8.6168229330115836E-2</v>
      </c>
      <c r="J102">
        <f t="shared" si="13"/>
        <v>1.1885866350804377</v>
      </c>
      <c r="K102">
        <f t="shared" si="15"/>
        <v>21.293056625493993</v>
      </c>
    </row>
    <row r="103" spans="1:11">
      <c r="A103">
        <v>75.75</v>
      </c>
      <c r="B103">
        <v>53.21</v>
      </c>
      <c r="C103">
        <v>8.57</v>
      </c>
      <c r="D103" t="str">
        <f t="shared" si="8"/>
        <v>53.21+8.57i</v>
      </c>
      <c r="E103" t="str">
        <f t="shared" si="14"/>
        <v>50</v>
      </c>
      <c r="F103" t="str">
        <f t="shared" si="9"/>
        <v>3.21+8.57i</v>
      </c>
      <c r="G103" t="str">
        <f t="shared" si="10"/>
        <v>103.21+8.57i</v>
      </c>
      <c r="H103" t="str">
        <f t="shared" si="11"/>
        <v>0.0377361991223177+0.0799011798616582i</v>
      </c>
      <c r="I103">
        <f t="shared" si="12"/>
        <v>8.8364128850367041E-2</v>
      </c>
      <c r="J103">
        <f t="shared" si="13"/>
        <v>1.1938583850127225</v>
      </c>
      <c r="K103">
        <f t="shared" si="15"/>
        <v>21.074479994754057</v>
      </c>
    </row>
    <row r="104" spans="1:11">
      <c r="A104">
        <v>76.5</v>
      </c>
      <c r="B104">
        <v>53.42</v>
      </c>
      <c r="C104">
        <v>8.66</v>
      </c>
      <c r="D104" t="str">
        <f t="shared" si="8"/>
        <v>53.42+8.66i</v>
      </c>
      <c r="E104" t="str">
        <f t="shared" si="14"/>
        <v>50</v>
      </c>
      <c r="F104" t="str">
        <f t="shared" si="9"/>
        <v>3.42+8.66i</v>
      </c>
      <c r="G104" t="str">
        <f t="shared" si="10"/>
        <v>103.42+8.66i</v>
      </c>
      <c r="H104" t="str">
        <f t="shared" si="11"/>
        <v>0.0398017137617527+0.0804033761247653i</v>
      </c>
      <c r="I104">
        <f t="shared" si="12"/>
        <v>8.9715546649580036E-2</v>
      </c>
      <c r="J104">
        <f t="shared" si="13"/>
        <v>1.1971154100663157</v>
      </c>
      <c r="K104">
        <f t="shared" si="15"/>
        <v>20.942645846122613</v>
      </c>
    </row>
    <row r="105" spans="1:11">
      <c r="A105">
        <v>77.25</v>
      </c>
      <c r="B105">
        <v>53.68</v>
      </c>
      <c r="C105">
        <v>8.8000000000000007</v>
      </c>
      <c r="D105" t="str">
        <f t="shared" si="8"/>
        <v>53.68+8.8i</v>
      </c>
      <c r="E105" t="str">
        <f t="shared" si="14"/>
        <v>50</v>
      </c>
      <c r="F105" t="str">
        <f t="shared" si="9"/>
        <v>3.68+8.8i</v>
      </c>
      <c r="G105" t="str">
        <f t="shared" si="10"/>
        <v>103.68+8.8i</v>
      </c>
      <c r="H105" t="str">
        <f t="shared" si="11"/>
        <v>0.042392458308605+0.0812784178904733i</v>
      </c>
      <c r="I105">
        <f t="shared" si="12"/>
        <v>9.1669524577283709E-2</v>
      </c>
      <c r="J105">
        <f t="shared" si="13"/>
        <v>1.2018417900921419</v>
      </c>
      <c r="K105">
        <f t="shared" si="15"/>
        <v>20.755500420232437</v>
      </c>
    </row>
    <row r="106" spans="1:11">
      <c r="A106">
        <v>78</v>
      </c>
      <c r="B106">
        <v>53.92</v>
      </c>
      <c r="C106">
        <v>8.93</v>
      </c>
      <c r="D106" t="str">
        <f t="shared" si="8"/>
        <v>53.92+8.93i</v>
      </c>
      <c r="E106" t="str">
        <f t="shared" si="14"/>
        <v>50</v>
      </c>
      <c r="F106" t="str">
        <f t="shared" si="9"/>
        <v>3.92+8.93i</v>
      </c>
      <c r="G106" t="str">
        <f t="shared" si="10"/>
        <v>103.92+8.93i</v>
      </c>
      <c r="H106" t="str">
        <f t="shared" si="11"/>
        <v>0.0447749164952472+0.0820839106591363i</v>
      </c>
      <c r="I106">
        <f t="shared" si="12"/>
        <v>9.3501665954427951E-2</v>
      </c>
      <c r="J106">
        <f t="shared" si="13"/>
        <v>1.2062919752695924</v>
      </c>
      <c r="K106">
        <f t="shared" si="15"/>
        <v>20.583613021401078</v>
      </c>
    </row>
    <row r="107" spans="1:11">
      <c r="A107">
        <v>78.75</v>
      </c>
      <c r="B107">
        <v>54.2</v>
      </c>
      <c r="C107">
        <v>9.0399999999999991</v>
      </c>
      <c r="D107" t="str">
        <f t="shared" si="8"/>
        <v>54.2+9.04i</v>
      </c>
      <c r="E107" t="str">
        <f t="shared" si="14"/>
        <v>50</v>
      </c>
      <c r="F107" t="str">
        <f t="shared" si="9"/>
        <v>4.2+9.04i</v>
      </c>
      <c r="G107" t="str">
        <f t="shared" si="10"/>
        <v>104.2+9.04i</v>
      </c>
      <c r="H107" t="str">
        <f t="shared" si="11"/>
        <v>0.047476408495355+0.0826373634088483i</v>
      </c>
      <c r="I107">
        <f t="shared" si="12"/>
        <v>9.5304476257854098E-2</v>
      </c>
      <c r="J107">
        <f t="shared" si="13"/>
        <v>1.2106885106795722</v>
      </c>
      <c r="K107">
        <f t="shared" si="15"/>
        <v>20.41773401904214</v>
      </c>
    </row>
    <row r="108" spans="1:11">
      <c r="A108">
        <v>79.5</v>
      </c>
      <c r="B108">
        <v>54.47</v>
      </c>
      <c r="C108">
        <v>9.18</v>
      </c>
      <c r="D108" t="str">
        <f t="shared" si="8"/>
        <v>54.47+9.18i</v>
      </c>
      <c r="E108" t="str">
        <f t="shared" si="14"/>
        <v>50</v>
      </c>
      <c r="F108" t="str">
        <f t="shared" si="9"/>
        <v>4.47+9.18i</v>
      </c>
      <c r="G108" t="str">
        <f t="shared" si="10"/>
        <v>104.47+9.18i</v>
      </c>
      <c r="H108" t="str">
        <f t="shared" si="11"/>
        <v>0.0501218952649508+0.0834677993822892i</v>
      </c>
      <c r="I108">
        <f t="shared" si="12"/>
        <v>9.7360556277543808E-2</v>
      </c>
      <c r="J108">
        <f t="shared" si="13"/>
        <v>1.2157241342701177</v>
      </c>
      <c r="K108">
        <f t="shared" si="15"/>
        <v>20.232339067873404</v>
      </c>
    </row>
    <row r="109" spans="1:11">
      <c r="A109">
        <v>80.25</v>
      </c>
      <c r="B109">
        <v>54.76</v>
      </c>
      <c r="C109">
        <v>9.2899999999999991</v>
      </c>
      <c r="D109" t="str">
        <f t="shared" si="8"/>
        <v>54.76+9.29i</v>
      </c>
      <c r="E109" t="str">
        <f t="shared" si="14"/>
        <v>50</v>
      </c>
      <c r="F109" t="str">
        <f t="shared" si="9"/>
        <v>4.76+9.29i</v>
      </c>
      <c r="G109" t="str">
        <f t="shared" si="10"/>
        <v>104.76+9.29i</v>
      </c>
      <c r="H109" t="str">
        <f t="shared" si="11"/>
        <v>0.0528852477628595+0.0839890802623428i</v>
      </c>
      <c r="I109">
        <f t="shared" si="12"/>
        <v>9.9252279743355487E-2</v>
      </c>
      <c r="J109">
        <f t="shared" si="13"/>
        <v>1.2203775319355261</v>
      </c>
      <c r="K109">
        <f t="shared" si="15"/>
        <v>20.065190181253882</v>
      </c>
    </row>
    <row r="110" spans="1:11">
      <c r="A110">
        <v>81</v>
      </c>
      <c r="B110">
        <v>55.05</v>
      </c>
      <c r="C110">
        <v>9.4</v>
      </c>
      <c r="D110" t="str">
        <f t="shared" si="8"/>
        <v>55.05+9.4i</v>
      </c>
      <c r="E110" t="str">
        <f t="shared" si="14"/>
        <v>50</v>
      </c>
      <c r="F110" t="str">
        <f t="shared" si="9"/>
        <v>5.05+9.4i</v>
      </c>
      <c r="G110" t="str">
        <f t="shared" si="10"/>
        <v>105.05+9.4i</v>
      </c>
      <c r="H110" t="str">
        <f t="shared" si="11"/>
        <v>0.0556337782851955+0.0845030222191258i</v>
      </c>
      <c r="I110">
        <f t="shared" si="12"/>
        <v>0.101172516280126</v>
      </c>
      <c r="J110">
        <f t="shared" si="13"/>
        <v>1.225121100795483</v>
      </c>
      <c r="K110">
        <f t="shared" si="15"/>
        <v>19.898748969086412</v>
      </c>
    </row>
    <row r="111" spans="1:11">
      <c r="A111">
        <v>81.75</v>
      </c>
      <c r="B111">
        <v>55.27</v>
      </c>
      <c r="C111">
        <v>9.4600000000000009</v>
      </c>
      <c r="D111" t="str">
        <f t="shared" si="8"/>
        <v>55.27+9.46i</v>
      </c>
      <c r="E111" t="str">
        <f t="shared" si="14"/>
        <v>50</v>
      </c>
      <c r="F111" t="str">
        <f t="shared" si="9"/>
        <v>5.27+9.46i</v>
      </c>
      <c r="G111" t="str">
        <f t="shared" si="10"/>
        <v>105.27+9.46i</v>
      </c>
      <c r="H111" t="str">
        <f t="shared" si="11"/>
        <v>0.0576715822993897+0.084681550597965i</v>
      </c>
      <c r="I111">
        <f t="shared" si="12"/>
        <v>0.10245475302098477</v>
      </c>
      <c r="J111">
        <f t="shared" si="13"/>
        <v>1.2282999177274461</v>
      </c>
      <c r="K111">
        <f t="shared" si="15"/>
        <v>19.789357785196284</v>
      </c>
    </row>
    <row r="112" spans="1:11">
      <c r="A112">
        <v>82.5</v>
      </c>
      <c r="B112">
        <v>55.63</v>
      </c>
      <c r="C112">
        <v>9.6300000000000008</v>
      </c>
      <c r="D112" t="str">
        <f t="shared" si="8"/>
        <v>55.63+9.63i</v>
      </c>
      <c r="E112" t="str">
        <f t="shared" si="14"/>
        <v>50</v>
      </c>
      <c r="F112" t="str">
        <f t="shared" si="9"/>
        <v>5.63+9.63i</v>
      </c>
      <c r="G112" t="str">
        <f t="shared" si="10"/>
        <v>105.63+9.63i</v>
      </c>
      <c r="H112" t="str">
        <f t="shared" si="11"/>
        <v>0.0611028705399786+0.0855966993912715i</v>
      </c>
      <c r="I112">
        <f t="shared" si="12"/>
        <v>0.10516822588075299</v>
      </c>
      <c r="J112">
        <f t="shared" si="13"/>
        <v>1.2350569770150743</v>
      </c>
      <c r="K112">
        <f t="shared" si="15"/>
        <v>19.562309045664222</v>
      </c>
    </row>
    <row r="113" spans="1:11">
      <c r="A113">
        <v>83.25</v>
      </c>
      <c r="B113">
        <v>55.94</v>
      </c>
      <c r="C113">
        <v>9.6300000000000008</v>
      </c>
      <c r="D113" t="str">
        <f t="shared" si="8"/>
        <v>55.94+9.63i</v>
      </c>
      <c r="E113" t="str">
        <f t="shared" si="14"/>
        <v>50</v>
      </c>
      <c r="F113" t="str">
        <f t="shared" si="9"/>
        <v>5.94+9.63i</v>
      </c>
      <c r="G113" t="str">
        <f t="shared" si="10"/>
        <v>105.94+9.63i</v>
      </c>
      <c r="H113" t="str">
        <f t="shared" si="11"/>
        <v>0.0638051601267424+0.0851005881440388i</v>
      </c>
      <c r="I113">
        <f t="shared" si="12"/>
        <v>0.10636356782874742</v>
      </c>
      <c r="J113">
        <f t="shared" si="13"/>
        <v>1.2380466238833117</v>
      </c>
      <c r="K113">
        <f t="shared" si="15"/>
        <v>19.464142064953581</v>
      </c>
    </row>
    <row r="114" spans="1:11">
      <c r="A114">
        <v>84</v>
      </c>
      <c r="B114">
        <v>56.23</v>
      </c>
      <c r="C114">
        <v>9.83</v>
      </c>
      <c r="D114" t="str">
        <f t="shared" si="8"/>
        <v>56.23+9.83i</v>
      </c>
      <c r="E114" t="str">
        <f t="shared" si="14"/>
        <v>50</v>
      </c>
      <c r="F114" t="str">
        <f t="shared" si="9"/>
        <v>6.23+9.83i</v>
      </c>
      <c r="G114" t="str">
        <f t="shared" si="10"/>
        <v>106.23+9.83i</v>
      </c>
      <c r="H114" t="str">
        <f t="shared" si="11"/>
        <v>0.0666384640301021+0.0863686707952941i</v>
      </c>
      <c r="I114">
        <f t="shared" si="12"/>
        <v>0.1090881853512886</v>
      </c>
      <c r="J114">
        <f t="shared" si="13"/>
        <v>1.2448910959707102</v>
      </c>
      <c r="K114">
        <f t="shared" si="15"/>
        <v>19.244445650852036</v>
      </c>
    </row>
    <row r="115" spans="1:11">
      <c r="A115">
        <v>84.75</v>
      </c>
      <c r="B115">
        <v>56.55</v>
      </c>
      <c r="C115">
        <v>9.9</v>
      </c>
      <c r="D115" t="str">
        <f t="shared" si="8"/>
        <v>56.55+9.9i</v>
      </c>
      <c r="E115" t="str">
        <f t="shared" si="14"/>
        <v>50</v>
      </c>
      <c r="F115" t="str">
        <f t="shared" si="9"/>
        <v>6.55+9.9i</v>
      </c>
      <c r="G115" t="str">
        <f t="shared" si="10"/>
        <v>106.55+9.9i</v>
      </c>
      <c r="H115" t="str">
        <f t="shared" si="11"/>
        <v>0.0695064694625865+0.0864559920443021i</v>
      </c>
      <c r="I115">
        <f t="shared" si="12"/>
        <v>0.11093145567204055</v>
      </c>
      <c r="J115">
        <f t="shared" si="13"/>
        <v>1.2495453390624516</v>
      </c>
      <c r="K115">
        <f t="shared" si="15"/>
        <v>19.0989057609209</v>
      </c>
    </row>
    <row r="116" spans="1:11">
      <c r="A116">
        <v>85.5</v>
      </c>
      <c r="B116">
        <v>56.86</v>
      </c>
      <c r="C116">
        <v>9.9600000000000009</v>
      </c>
      <c r="D116" t="str">
        <f t="shared" si="8"/>
        <v>56.86+9.96i</v>
      </c>
      <c r="E116" t="str">
        <f t="shared" si="14"/>
        <v>50</v>
      </c>
      <c r="F116" t="str">
        <f t="shared" si="9"/>
        <v>6.86+9.96i</v>
      </c>
      <c r="G116" t="str">
        <f t="shared" si="10"/>
        <v>106.86+9.96i</v>
      </c>
      <c r="H116" t="str">
        <f t="shared" si="11"/>
        <v>0.0722558019434392+0.0864713851080231i</v>
      </c>
      <c r="I116">
        <f t="shared" si="12"/>
        <v>0.11268629622535986</v>
      </c>
      <c r="J116">
        <f t="shared" si="13"/>
        <v>1.2539942654914296</v>
      </c>
      <c r="K116">
        <f t="shared" si="15"/>
        <v>18.962577905443794</v>
      </c>
    </row>
    <row r="117" spans="1:11">
      <c r="A117">
        <v>86.25</v>
      </c>
      <c r="B117">
        <v>57.22</v>
      </c>
      <c r="C117">
        <v>10.039999999999999</v>
      </c>
      <c r="D117" t="str">
        <f t="shared" si="8"/>
        <v>57.22+10.04i</v>
      </c>
      <c r="E117" t="str">
        <f t="shared" si="14"/>
        <v>50</v>
      </c>
      <c r="F117" t="str">
        <f t="shared" si="9"/>
        <v>7.22+10.04i</v>
      </c>
      <c r="G117" t="str">
        <f t="shared" si="10"/>
        <v>107.22+10.04i</v>
      </c>
      <c r="H117" t="str">
        <f t="shared" si="11"/>
        <v>0.0754449669007229+0.0865746365632973i</v>
      </c>
      <c r="I117">
        <f t="shared" si="12"/>
        <v>0.11483514586884186</v>
      </c>
      <c r="J117">
        <f t="shared" si="13"/>
        <v>1.2594661216673801</v>
      </c>
      <c r="K117">
        <f t="shared" si="15"/>
        <v>18.798503472053195</v>
      </c>
    </row>
    <row r="118" spans="1:11">
      <c r="A118">
        <v>87</v>
      </c>
      <c r="B118">
        <v>57.54</v>
      </c>
      <c r="C118">
        <v>10.08</v>
      </c>
      <c r="D118" t="str">
        <f t="shared" si="8"/>
        <v>57.54+10.08i</v>
      </c>
      <c r="E118" t="str">
        <f t="shared" si="14"/>
        <v>50</v>
      </c>
      <c r="F118" t="str">
        <f t="shared" si="9"/>
        <v>7.54+10.08i</v>
      </c>
      <c r="G118" t="str">
        <f t="shared" si="10"/>
        <v>107.54+10.08i</v>
      </c>
      <c r="H118" t="str">
        <f t="shared" si="11"/>
        <v>0.0782120845932844+0.086401545353354i</v>
      </c>
      <c r="I118">
        <f t="shared" si="12"/>
        <v>0.11654337053592866</v>
      </c>
      <c r="J118">
        <f t="shared" si="13"/>
        <v>1.2638349561237139</v>
      </c>
      <c r="K118">
        <f t="shared" si="15"/>
        <v>18.670248517780358</v>
      </c>
    </row>
    <row r="119" spans="1:11">
      <c r="A119">
        <v>87.75</v>
      </c>
      <c r="B119">
        <v>57.89</v>
      </c>
      <c r="C119">
        <v>10.15</v>
      </c>
      <c r="D119" t="str">
        <f t="shared" si="8"/>
        <v>57.89+10.15i</v>
      </c>
      <c r="E119" t="str">
        <f t="shared" si="14"/>
        <v>50</v>
      </c>
      <c r="F119" t="str">
        <f t="shared" si="9"/>
        <v>7.89+10.15i</v>
      </c>
      <c r="G119" t="str">
        <f t="shared" si="10"/>
        <v>107.89+10.15i</v>
      </c>
      <c r="H119" t="str">
        <f t="shared" si="11"/>
        <v>0.0812613715087613+0.0864324504512566i</v>
      </c>
      <c r="I119">
        <f t="shared" si="12"/>
        <v>0.11863380205697636</v>
      </c>
      <c r="J119">
        <f t="shared" si="13"/>
        <v>1.2692043382962719</v>
      </c>
      <c r="K119">
        <f t="shared" si="15"/>
        <v>18.515831016189402</v>
      </c>
    </row>
    <row r="120" spans="1:11">
      <c r="A120">
        <v>88.5</v>
      </c>
      <c r="B120">
        <v>58.25</v>
      </c>
      <c r="C120">
        <v>10.16</v>
      </c>
      <c r="D120" t="str">
        <f t="shared" si="8"/>
        <v>58.25+10.16i</v>
      </c>
      <c r="E120" t="str">
        <f t="shared" si="14"/>
        <v>50</v>
      </c>
      <c r="F120" t="str">
        <f t="shared" si="9"/>
        <v>8.25+10.16i</v>
      </c>
      <c r="G120" t="str">
        <f t="shared" si="10"/>
        <v>108.25+10.16i</v>
      </c>
      <c r="H120" t="str">
        <f t="shared" si="11"/>
        <v>0.0842791489025633+0.0859466406203229i</v>
      </c>
      <c r="I120">
        <f t="shared" si="12"/>
        <v>0.1203735850328442</v>
      </c>
      <c r="J120">
        <f t="shared" si="13"/>
        <v>1.2736925198803604</v>
      </c>
      <c r="K120">
        <f t="shared" si="15"/>
        <v>18.389376097624744</v>
      </c>
    </row>
    <row r="121" spans="1:11">
      <c r="A121">
        <v>89.25</v>
      </c>
      <c r="B121">
        <v>58.65</v>
      </c>
      <c r="C121">
        <v>10.23</v>
      </c>
      <c r="D121" t="str">
        <f t="shared" si="8"/>
        <v>58.65+10.23i</v>
      </c>
      <c r="E121" t="str">
        <f t="shared" si="14"/>
        <v>50</v>
      </c>
      <c r="F121" t="str">
        <f t="shared" si="9"/>
        <v>8.65+10.23i</v>
      </c>
      <c r="G121" t="str">
        <f t="shared" si="10"/>
        <v>108.65+10.23i</v>
      </c>
      <c r="H121" t="str">
        <f t="shared" si="11"/>
        <v>0.0877012097443016+0.0858979900995471i</v>
      </c>
      <c r="I121">
        <f t="shared" si="12"/>
        <v>0.12275979347390527</v>
      </c>
      <c r="J121">
        <f t="shared" si="13"/>
        <v>1.2798772618050394</v>
      </c>
      <c r="K121">
        <f t="shared" si="15"/>
        <v>18.218877017580247</v>
      </c>
    </row>
    <row r="122" spans="1:11">
      <c r="A122">
        <v>90</v>
      </c>
      <c r="B122">
        <v>58.97</v>
      </c>
      <c r="C122">
        <v>10.3</v>
      </c>
      <c r="D122" t="str">
        <f t="shared" si="8"/>
        <v>58.97+10.3i</v>
      </c>
      <c r="E122" t="str">
        <f t="shared" si="14"/>
        <v>50</v>
      </c>
      <c r="F122" t="str">
        <f t="shared" si="9"/>
        <v>8.97+10.3i</v>
      </c>
      <c r="G122" t="str">
        <f t="shared" si="10"/>
        <v>108.97+10.3i</v>
      </c>
      <c r="H122" t="str">
        <f t="shared" si="11"/>
        <v>0.0904424937587803+0.0859726742615818i</v>
      </c>
      <c r="I122">
        <f t="shared" si="12"/>
        <v>0.12478439564703218</v>
      </c>
      <c r="J122">
        <f t="shared" si="13"/>
        <v>1.2851512130871643</v>
      </c>
      <c r="K122">
        <f t="shared" si="15"/>
        <v>18.076794400138624</v>
      </c>
    </row>
    <row r="123" spans="1:11">
      <c r="A123">
        <v>90.75</v>
      </c>
      <c r="B123">
        <v>59.35</v>
      </c>
      <c r="C123">
        <v>10.33</v>
      </c>
      <c r="D123" t="str">
        <f t="shared" si="8"/>
        <v>59.35+10.33i</v>
      </c>
      <c r="E123" t="str">
        <f t="shared" si="14"/>
        <v>50</v>
      </c>
      <c r="F123" t="str">
        <f t="shared" si="9"/>
        <v>9.35+10.33i</v>
      </c>
      <c r="G123" t="str">
        <f t="shared" si="10"/>
        <v>109.35+10.33i</v>
      </c>
      <c r="H123" t="str">
        <f t="shared" si="11"/>
        <v>0.0935940899980582+0.0856257251972571i</v>
      </c>
      <c r="I123">
        <f t="shared" si="12"/>
        <v>0.12685274336064162</v>
      </c>
      <c r="J123">
        <f t="shared" si="13"/>
        <v>1.2905643747857218</v>
      </c>
      <c r="K123">
        <f t="shared" si="15"/>
        <v>17.934002722805541</v>
      </c>
    </row>
    <row r="124" spans="1:11">
      <c r="A124">
        <v>91.5</v>
      </c>
      <c r="B124">
        <v>59.78</v>
      </c>
      <c r="C124">
        <v>10.3</v>
      </c>
      <c r="D124" t="str">
        <f t="shared" si="8"/>
        <v>59.78+10.3i</v>
      </c>
      <c r="E124" t="str">
        <f t="shared" si="14"/>
        <v>50</v>
      </c>
      <c r="F124" t="str">
        <f t="shared" si="9"/>
        <v>9.78+10.3i</v>
      </c>
      <c r="G124" t="str">
        <f t="shared" si="10"/>
        <v>109.78+10.3i</v>
      </c>
      <c r="H124" t="str">
        <f t="shared" si="11"/>
        <v>0.0970360079470044+0.0847197041186542i</v>
      </c>
      <c r="I124">
        <f t="shared" si="12"/>
        <v>0.12881543038100449</v>
      </c>
      <c r="J124">
        <f t="shared" si="13"/>
        <v>1.2957247749173078</v>
      </c>
      <c r="K124">
        <f t="shared" si="15"/>
        <v>17.800642222762846</v>
      </c>
    </row>
    <row r="125" spans="1:11">
      <c r="A125">
        <v>92.25</v>
      </c>
      <c r="B125">
        <v>60.1</v>
      </c>
      <c r="C125">
        <v>10.33</v>
      </c>
      <c r="D125" t="str">
        <f t="shared" si="8"/>
        <v>60.1+10.33i</v>
      </c>
      <c r="E125" t="str">
        <f t="shared" si="14"/>
        <v>50</v>
      </c>
      <c r="F125" t="str">
        <f t="shared" si="9"/>
        <v>10.1+10.33i</v>
      </c>
      <c r="G125" t="str">
        <f t="shared" si="10"/>
        <v>110.1+10.33i</v>
      </c>
      <c r="H125" t="str">
        <f t="shared" si="11"/>
        <v>0.0996603904273243+0.0844732803531857i</v>
      </c>
      <c r="I125">
        <f t="shared" si="12"/>
        <v>0.13064428236151257</v>
      </c>
      <c r="J125">
        <f t="shared" si="13"/>
        <v>1.3005542603812257</v>
      </c>
      <c r="K125">
        <f t="shared" si="15"/>
        <v>17.678191847807895</v>
      </c>
    </row>
    <row r="126" spans="1:11">
      <c r="A126">
        <v>93</v>
      </c>
      <c r="B126">
        <v>60.46</v>
      </c>
      <c r="C126">
        <v>10.27</v>
      </c>
      <c r="D126" t="str">
        <f t="shared" si="8"/>
        <v>60.46+10.27i</v>
      </c>
      <c r="E126" t="str">
        <f t="shared" si="14"/>
        <v>50</v>
      </c>
      <c r="F126" t="str">
        <f t="shared" si="9"/>
        <v>10.46+10.27i</v>
      </c>
      <c r="G126" t="str">
        <f t="shared" si="10"/>
        <v>110.46+10.27i</v>
      </c>
      <c r="H126" t="str">
        <f t="shared" si="11"/>
        <v>0.102453590102353+0.0834492271378674i</v>
      </c>
      <c r="I126">
        <f t="shared" si="12"/>
        <v>0.13213822927059507</v>
      </c>
      <c r="J126">
        <f t="shared" si="13"/>
        <v>1.3045144600839782</v>
      </c>
      <c r="K126">
        <f t="shared" si="15"/>
        <v>17.579430345765481</v>
      </c>
    </row>
    <row r="127" spans="1:11">
      <c r="A127">
        <v>93.75</v>
      </c>
      <c r="B127">
        <v>60.95</v>
      </c>
      <c r="C127">
        <v>10.35</v>
      </c>
      <c r="D127" t="str">
        <f t="shared" si="8"/>
        <v>60.95+10.35i</v>
      </c>
      <c r="E127" t="str">
        <f t="shared" si="14"/>
        <v>50</v>
      </c>
      <c r="F127" t="str">
        <f t="shared" si="9"/>
        <v>10.95+10.35i</v>
      </c>
      <c r="G127" t="str">
        <f t="shared" si="10"/>
        <v>110.95+10.35i</v>
      </c>
      <c r="H127" t="str">
        <f t="shared" si="11"/>
        <v>0.106468739492753+0.0833532992000902i</v>
      </c>
      <c r="I127">
        <f t="shared" si="12"/>
        <v>0.13521599379036289</v>
      </c>
      <c r="J127">
        <f t="shared" si="13"/>
        <v>1.3127162223617361</v>
      </c>
      <c r="K127">
        <f t="shared" si="15"/>
        <v>17.37943871166215</v>
      </c>
    </row>
    <row r="128" spans="1:11">
      <c r="A128">
        <v>94.5</v>
      </c>
      <c r="B128">
        <v>61.28</v>
      </c>
      <c r="C128">
        <v>10.36</v>
      </c>
      <c r="D128" t="str">
        <f t="shared" si="8"/>
        <v>61.28+10.36i</v>
      </c>
      <c r="E128" t="str">
        <f t="shared" si="14"/>
        <v>50</v>
      </c>
      <c r="F128" t="str">
        <f t="shared" si="9"/>
        <v>11.28+10.36i</v>
      </c>
      <c r="G128" t="str">
        <f t="shared" si="10"/>
        <v>111.28+10.36i</v>
      </c>
      <c r="H128" t="str">
        <f t="shared" si="11"/>
        <v>0.109087753255096+0.0829425851570561i</v>
      </c>
      <c r="I128">
        <f t="shared" si="12"/>
        <v>0.13703871840753695</v>
      </c>
      <c r="J128">
        <f t="shared" si="13"/>
        <v>1.3176010820662847</v>
      </c>
      <c r="K128">
        <f t="shared" si="15"/>
        <v>17.263134231314631</v>
      </c>
    </row>
    <row r="129" spans="1:11">
      <c r="A129">
        <v>95.25</v>
      </c>
      <c r="B129">
        <v>61.63</v>
      </c>
      <c r="C129">
        <v>10.26</v>
      </c>
      <c r="D129" t="str">
        <f t="shared" si="8"/>
        <v>61.63+10.26i</v>
      </c>
      <c r="E129" t="str">
        <f t="shared" si="14"/>
        <v>50</v>
      </c>
      <c r="F129" t="str">
        <f t="shared" si="9"/>
        <v>11.63+10.26i</v>
      </c>
      <c r="G129" t="str">
        <f t="shared" si="10"/>
        <v>111.63+10.26i</v>
      </c>
      <c r="H129" t="str">
        <f t="shared" si="11"/>
        <v>0.111687563255855+0.0816454859893839i</v>
      </c>
      <c r="I129">
        <f t="shared" si="12"/>
        <v>0.13834774001939204</v>
      </c>
      <c r="J129">
        <f t="shared" si="13"/>
        <v>1.3211219802812462</v>
      </c>
      <c r="K129">
        <f t="shared" si="15"/>
        <v>17.180558617720987</v>
      </c>
    </row>
    <row r="130" spans="1:11">
      <c r="A130">
        <v>96</v>
      </c>
      <c r="B130">
        <v>62.08</v>
      </c>
      <c r="C130">
        <v>10.35</v>
      </c>
      <c r="D130" t="str">
        <f t="shared" si="8"/>
        <v>62.08+10.35i</v>
      </c>
      <c r="E130" t="str">
        <f t="shared" si="14"/>
        <v>50</v>
      </c>
      <c r="F130" t="str">
        <f t="shared" si="9"/>
        <v>12.08+10.35i</v>
      </c>
      <c r="G130" t="str">
        <f t="shared" si="10"/>
        <v>112.08+10.35i</v>
      </c>
      <c r="H130" t="str">
        <f t="shared" si="11"/>
        <v>0.115324276631374+0.0816951618207109i</v>
      </c>
      <c r="I130">
        <f t="shared" si="12"/>
        <v>0.14132865330661654</v>
      </c>
      <c r="J130">
        <f t="shared" si="13"/>
        <v>1.3291798517578401</v>
      </c>
      <c r="K130">
        <f t="shared" si="15"/>
        <v>16.995395586608971</v>
      </c>
    </row>
    <row r="131" spans="1:11">
      <c r="A131">
        <v>96.75</v>
      </c>
      <c r="B131">
        <v>62.54</v>
      </c>
      <c r="C131">
        <v>10.34</v>
      </c>
      <c r="D131" t="str">
        <f t="shared" ref="D131:D194" si="16">COMPLEX(B131,C131)</f>
        <v>62.54+10.34i</v>
      </c>
      <c r="E131" t="str">
        <f t="shared" si="14"/>
        <v>50</v>
      </c>
      <c r="F131" t="str">
        <f t="shared" ref="F131:F194" si="17">IMSUB(D131,E131)</f>
        <v>12.54+10.34i</v>
      </c>
      <c r="G131" t="str">
        <f t="shared" ref="G131:G194" si="18">IMSUM(D131,E131)</f>
        <v>112.54+10.34i</v>
      </c>
      <c r="H131" t="str">
        <f t="shared" ref="H131:H194" si="19">IMDIV(F131,G131)</f>
        <v>0.118865277617099+0.0809572865597939i</v>
      </c>
      <c r="I131">
        <f t="shared" ref="I131:I194" si="20">IMABS(H131)</f>
        <v>0.14381598127508152</v>
      </c>
      <c r="J131">
        <f t="shared" ref="J131:J194" si="21">(1+I131)/(1-I131)</f>
        <v>1.3359464277066537</v>
      </c>
      <c r="K131">
        <f t="shared" si="15"/>
        <v>16.843857022604016</v>
      </c>
    </row>
    <row r="132" spans="1:11">
      <c r="A132">
        <v>97.5</v>
      </c>
      <c r="B132">
        <v>63.02</v>
      </c>
      <c r="C132">
        <v>10.41</v>
      </c>
      <c r="D132" t="str">
        <f t="shared" si="16"/>
        <v>63.02+10.41i</v>
      </c>
      <c r="E132" t="str">
        <f t="shared" ref="E132:E195" si="22">COMPLEX(50,0)</f>
        <v>50</v>
      </c>
      <c r="F132" t="str">
        <f t="shared" si="17"/>
        <v>13.02+10.41i</v>
      </c>
      <c r="G132" t="str">
        <f t="shared" si="18"/>
        <v>113.02+10.41i</v>
      </c>
      <c r="H132" t="str">
        <f t="shared" si="19"/>
        <v>0.122644168205617+0.0808111326223636i</v>
      </c>
      <c r="I132">
        <f t="shared" si="20"/>
        <v>0.1468742017869609</v>
      </c>
      <c r="J132">
        <f t="shared" si="21"/>
        <v>1.3443201508959268</v>
      </c>
      <c r="K132">
        <f t="shared" ref="K132:K195" si="23">-20*LOG10(I132)</f>
        <v>16.661089612512402</v>
      </c>
    </row>
    <row r="133" spans="1:11">
      <c r="A133">
        <v>98.25</v>
      </c>
      <c r="B133">
        <v>63.46</v>
      </c>
      <c r="C133">
        <v>10.35</v>
      </c>
      <c r="D133" t="str">
        <f t="shared" si="16"/>
        <v>63.46+10.35i</v>
      </c>
      <c r="E133" t="str">
        <f t="shared" si="22"/>
        <v>50</v>
      </c>
      <c r="F133" t="str">
        <f t="shared" si="17"/>
        <v>13.46+10.35i</v>
      </c>
      <c r="G133" t="str">
        <f t="shared" si="18"/>
        <v>113.46+10.35i</v>
      </c>
      <c r="H133" t="str">
        <f t="shared" si="19"/>
        <v>0.12590578359854+0.0797362518927826i</v>
      </c>
      <c r="I133">
        <f t="shared" si="20"/>
        <v>0.1490306552675377</v>
      </c>
      <c r="J133">
        <f t="shared" si="21"/>
        <v>1.3502609258254579</v>
      </c>
      <c r="K133">
        <f t="shared" si="23"/>
        <v>16.53448778018814</v>
      </c>
    </row>
    <row r="134" spans="1:11">
      <c r="A134">
        <v>99</v>
      </c>
      <c r="B134">
        <v>63.88</v>
      </c>
      <c r="C134">
        <v>10.199999999999999</v>
      </c>
      <c r="D134" t="str">
        <f t="shared" si="16"/>
        <v>63.88+10.2i</v>
      </c>
      <c r="E134" t="str">
        <f t="shared" si="22"/>
        <v>50</v>
      </c>
      <c r="F134" t="str">
        <f t="shared" si="17"/>
        <v>13.88+10.2i</v>
      </c>
      <c r="G134" t="str">
        <f t="shared" si="18"/>
        <v>113.88+10.2i</v>
      </c>
      <c r="H134" t="str">
        <f t="shared" si="19"/>
        <v>0.128871244783325+0.0780252309730426i</v>
      </c>
      <c r="I134">
        <f t="shared" si="20"/>
        <v>0.15065103517865494</v>
      </c>
      <c r="J134">
        <f t="shared" si="21"/>
        <v>1.3547447313610217</v>
      </c>
      <c r="K134">
        <f t="shared" si="23"/>
        <v>16.440557595666046</v>
      </c>
    </row>
    <row r="135" spans="1:11">
      <c r="A135">
        <v>99.75</v>
      </c>
      <c r="B135">
        <v>64.319999999999993</v>
      </c>
      <c r="C135">
        <v>10.15</v>
      </c>
      <c r="D135" t="str">
        <f t="shared" si="16"/>
        <v>64.32+10.15i</v>
      </c>
      <c r="E135" t="str">
        <f t="shared" si="22"/>
        <v>50</v>
      </c>
      <c r="F135" t="str">
        <f t="shared" si="17"/>
        <v>14.32+10.15i</v>
      </c>
      <c r="G135" t="str">
        <f t="shared" si="18"/>
        <v>114.32+10.15i</v>
      </c>
      <c r="H135" t="str">
        <f t="shared" si="19"/>
        <v>0.132103984540822+0.0770568978036271i</v>
      </c>
      <c r="I135">
        <f t="shared" si="20"/>
        <v>0.15293537272547633</v>
      </c>
      <c r="J135">
        <f t="shared" si="21"/>
        <v>1.3610949337302731</v>
      </c>
      <c r="K135">
        <f t="shared" si="23"/>
        <v>16.30984108275781</v>
      </c>
    </row>
    <row r="136" spans="1:11">
      <c r="A136">
        <v>100.5</v>
      </c>
      <c r="B136">
        <v>64.650000000000006</v>
      </c>
      <c r="C136">
        <v>10.029999999999999</v>
      </c>
      <c r="D136" t="str">
        <f t="shared" si="16"/>
        <v>64.65+10.03i</v>
      </c>
      <c r="E136" t="str">
        <f t="shared" si="22"/>
        <v>50</v>
      </c>
      <c r="F136" t="str">
        <f t="shared" si="17"/>
        <v>14.65+10.03i</v>
      </c>
      <c r="G136" t="str">
        <f t="shared" si="18"/>
        <v>114.65+10.03i</v>
      </c>
      <c r="H136" t="str">
        <f t="shared" si="19"/>
        <v>0.13440493574461+0.0757254120757223i</v>
      </c>
      <c r="I136">
        <f t="shared" si="20"/>
        <v>0.15426932548809141</v>
      </c>
      <c r="J136">
        <f t="shared" si="21"/>
        <v>1.3648190378742591</v>
      </c>
      <c r="K136">
        <f t="shared" si="23"/>
        <v>16.234408386786601</v>
      </c>
    </row>
    <row r="137" spans="1:11">
      <c r="A137">
        <v>101.25</v>
      </c>
      <c r="B137">
        <v>65.150000000000006</v>
      </c>
      <c r="C137">
        <v>10.01</v>
      </c>
      <c r="D137" t="str">
        <f t="shared" si="16"/>
        <v>65.15+10.01i</v>
      </c>
      <c r="E137" t="str">
        <f t="shared" si="22"/>
        <v>50</v>
      </c>
      <c r="F137" t="str">
        <f t="shared" si="17"/>
        <v>15.15+10.01i</v>
      </c>
      <c r="G137" t="str">
        <f t="shared" si="18"/>
        <v>115.15+10.01i</v>
      </c>
      <c r="H137" t="str">
        <f t="shared" si="19"/>
        <v>0.138080905961326+0.0749267054392282i</v>
      </c>
      <c r="I137">
        <f t="shared" si="20"/>
        <v>0.15709980197020434</v>
      </c>
      <c r="J137">
        <f t="shared" si="21"/>
        <v>1.3727601496296031</v>
      </c>
      <c r="K137">
        <f t="shared" si="23"/>
        <v>16.076487248061348</v>
      </c>
    </row>
    <row r="138" spans="1:11">
      <c r="A138">
        <v>102</v>
      </c>
      <c r="B138">
        <v>65.63</v>
      </c>
      <c r="C138">
        <v>9.99</v>
      </c>
      <c r="D138" t="str">
        <f t="shared" si="16"/>
        <v>65.63+9.99i</v>
      </c>
      <c r="E138" t="str">
        <f t="shared" si="22"/>
        <v>50</v>
      </c>
      <c r="F138" t="str">
        <f t="shared" si="17"/>
        <v>15.63+9.99i</v>
      </c>
      <c r="G138" t="str">
        <f t="shared" si="18"/>
        <v>115.63+9.99i</v>
      </c>
      <c r="H138" t="str">
        <f t="shared" si="19"/>
        <v>0.141580049497788+0.0741642766195373i</v>
      </c>
      <c r="I138">
        <f t="shared" si="20"/>
        <v>0.15982881574451879</v>
      </c>
      <c r="J138">
        <f t="shared" si="21"/>
        <v>1.3804672636711559</v>
      </c>
      <c r="K138">
        <f t="shared" si="23"/>
        <v>15.926898368946276</v>
      </c>
    </row>
    <row r="139" spans="1:11">
      <c r="A139">
        <v>102.75</v>
      </c>
      <c r="B139">
        <v>66.150000000000006</v>
      </c>
      <c r="C139">
        <v>9.9499999999999993</v>
      </c>
      <c r="D139" t="str">
        <f t="shared" si="16"/>
        <v>66.15+9.95i</v>
      </c>
      <c r="E139" t="str">
        <f t="shared" si="22"/>
        <v>50</v>
      </c>
      <c r="F139" t="str">
        <f t="shared" si="17"/>
        <v>16.15+9.95i</v>
      </c>
      <c r="G139" t="str">
        <f t="shared" si="18"/>
        <v>116.15+9.95i</v>
      </c>
      <c r="H139" t="str">
        <f t="shared" si="19"/>
        <v>0.14531644079302+0.0732165425235424i</v>
      </c>
      <c r="I139">
        <f t="shared" si="20"/>
        <v>0.16271917546451919</v>
      </c>
      <c r="J139">
        <f t="shared" si="21"/>
        <v>1.3886848252013773</v>
      </c>
      <c r="K139">
        <f t="shared" si="23"/>
        <v>15.771225301715294</v>
      </c>
    </row>
    <row r="140" spans="1:11">
      <c r="A140">
        <v>103.5</v>
      </c>
      <c r="B140">
        <v>66.73</v>
      </c>
      <c r="C140">
        <v>9.91</v>
      </c>
      <c r="D140" t="str">
        <f t="shared" si="16"/>
        <v>66.73+9.91i</v>
      </c>
      <c r="E140" t="str">
        <f t="shared" si="22"/>
        <v>50</v>
      </c>
      <c r="F140" t="str">
        <f t="shared" si="17"/>
        <v>16.73+9.91i</v>
      </c>
      <c r="G140" t="str">
        <f t="shared" si="18"/>
        <v>116.73+9.91i</v>
      </c>
      <c r="H140" t="str">
        <f t="shared" si="19"/>
        <v>0.149452485084451+0.0722087370240135i</v>
      </c>
      <c r="I140">
        <f t="shared" si="20"/>
        <v>0.16598236954725396</v>
      </c>
      <c r="J140">
        <f t="shared" si="21"/>
        <v>1.3980308412836562</v>
      </c>
      <c r="K140">
        <f t="shared" si="23"/>
        <v>15.598760795220015</v>
      </c>
    </row>
    <row r="141" spans="1:11">
      <c r="A141">
        <v>104.25</v>
      </c>
      <c r="B141">
        <v>67.33</v>
      </c>
      <c r="C141">
        <v>9.76</v>
      </c>
      <c r="D141" t="str">
        <f t="shared" si="16"/>
        <v>67.33+9.76i</v>
      </c>
      <c r="E141" t="str">
        <f t="shared" si="22"/>
        <v>50</v>
      </c>
      <c r="F141" t="str">
        <f t="shared" si="17"/>
        <v>17.33+9.76i</v>
      </c>
      <c r="G141" t="str">
        <f t="shared" si="18"/>
        <v>117.33+9.76i</v>
      </c>
      <c r="H141" t="str">
        <f t="shared" si="19"/>
        <v>0.153560092129425+0.0704104108140868i</v>
      </c>
      <c r="I141">
        <f t="shared" si="20"/>
        <v>0.16893290930368177</v>
      </c>
      <c r="J141">
        <f t="shared" si="21"/>
        <v>1.4065445767131497</v>
      </c>
      <c r="K141">
        <f t="shared" si="23"/>
        <v>15.445714772134664</v>
      </c>
    </row>
    <row r="142" spans="1:11">
      <c r="A142">
        <v>105</v>
      </c>
      <c r="B142">
        <v>67.819999999999993</v>
      </c>
      <c r="C142">
        <v>9.64</v>
      </c>
      <c r="D142" t="str">
        <f t="shared" si="16"/>
        <v>67.82+9.64i</v>
      </c>
      <c r="E142" t="str">
        <f t="shared" si="22"/>
        <v>50</v>
      </c>
      <c r="F142" t="str">
        <f t="shared" si="17"/>
        <v>17.82+9.64i</v>
      </c>
      <c r="G142" t="str">
        <f t="shared" si="18"/>
        <v>117.82+9.64i</v>
      </c>
      <c r="H142" t="str">
        <f t="shared" si="19"/>
        <v>0.15689182611563+0.0689828789360493i</v>
      </c>
      <c r="I142">
        <f t="shared" si="20"/>
        <v>0.17138752197345847</v>
      </c>
      <c r="J142">
        <f t="shared" si="21"/>
        <v>1.4136735241584635</v>
      </c>
      <c r="K142">
        <f t="shared" si="23"/>
        <v>15.320416009439599</v>
      </c>
    </row>
    <row r="143" spans="1:11">
      <c r="A143">
        <v>105.75</v>
      </c>
      <c r="B143">
        <v>68.39</v>
      </c>
      <c r="C143">
        <v>9.4600000000000009</v>
      </c>
      <c r="D143" t="str">
        <f t="shared" si="16"/>
        <v>68.39+9.46i</v>
      </c>
      <c r="E143" t="str">
        <f t="shared" si="22"/>
        <v>50</v>
      </c>
      <c r="F143" t="str">
        <f t="shared" si="17"/>
        <v>18.39+9.46i</v>
      </c>
      <c r="G143" t="str">
        <f t="shared" si="18"/>
        <v>118.39+9.46i</v>
      </c>
      <c r="H143" t="str">
        <f t="shared" si="19"/>
        <v>0.160692934012124+0.0670651646612493i</v>
      </c>
      <c r="I143">
        <f t="shared" si="20"/>
        <v>0.17412626267299636</v>
      </c>
      <c r="J143">
        <f t="shared" si="21"/>
        <v>1.4216776846217871</v>
      </c>
      <c r="K143">
        <f t="shared" si="23"/>
        <v>15.18271442558197</v>
      </c>
    </row>
    <row r="144" spans="1:11">
      <c r="A144">
        <v>106.5</v>
      </c>
      <c r="B144">
        <v>68.959999999999994</v>
      </c>
      <c r="C144">
        <v>9.2899999999999991</v>
      </c>
      <c r="D144" t="str">
        <f t="shared" si="16"/>
        <v>68.96+9.29i</v>
      </c>
      <c r="E144" t="str">
        <f t="shared" si="22"/>
        <v>50</v>
      </c>
      <c r="F144" t="str">
        <f t="shared" si="17"/>
        <v>18.96+9.29i</v>
      </c>
      <c r="G144" t="str">
        <f t="shared" si="18"/>
        <v>118.96+9.29i</v>
      </c>
      <c r="H144" t="str">
        <f t="shared" si="19"/>
        <v>0.164476818891859+0.0652489101588318i</v>
      </c>
      <c r="I144">
        <f t="shared" si="20"/>
        <v>0.17694644452404429</v>
      </c>
      <c r="J144">
        <f t="shared" si="21"/>
        <v>1.4299755303814212</v>
      </c>
      <c r="K144">
        <f t="shared" si="23"/>
        <v>15.043163188825616</v>
      </c>
    </row>
    <row r="145" spans="1:11">
      <c r="A145">
        <v>107.25</v>
      </c>
      <c r="B145">
        <v>69.58</v>
      </c>
      <c r="C145">
        <v>9.02</v>
      </c>
      <c r="D145" t="str">
        <f t="shared" si="16"/>
        <v>69.58+9.02i</v>
      </c>
      <c r="E145" t="str">
        <f t="shared" si="22"/>
        <v>50</v>
      </c>
      <c r="F145" t="str">
        <f t="shared" si="17"/>
        <v>19.58+9.02i</v>
      </c>
      <c r="G145" t="str">
        <f t="shared" si="18"/>
        <v>119.58+9.02i</v>
      </c>
      <c r="H145" t="str">
        <f t="shared" si="19"/>
        <v>0.168470978482827+0.0627227945650184i</v>
      </c>
      <c r="I145">
        <f t="shared" si="20"/>
        <v>0.17976823843217316</v>
      </c>
      <c r="J145">
        <f t="shared" si="21"/>
        <v>1.4383352287859625</v>
      </c>
      <c r="K145">
        <f t="shared" si="23"/>
        <v>14.90574074506217</v>
      </c>
    </row>
    <row r="146" spans="1:11">
      <c r="A146">
        <v>108</v>
      </c>
      <c r="B146">
        <v>70.099999999999994</v>
      </c>
      <c r="C146">
        <v>8.83</v>
      </c>
      <c r="D146" t="str">
        <f t="shared" si="16"/>
        <v>70.1+8.83i</v>
      </c>
      <c r="E146" t="str">
        <f t="shared" si="22"/>
        <v>50</v>
      </c>
      <c r="F146" t="str">
        <f t="shared" si="17"/>
        <v>20.1+8.83i</v>
      </c>
      <c r="G146" t="str">
        <f t="shared" si="18"/>
        <v>120.1+8.83i</v>
      </c>
      <c r="H146" t="str">
        <f t="shared" si="19"/>
        <v>0.171837162168261+0.0608882419488281i</v>
      </c>
      <c r="I146">
        <f t="shared" si="20"/>
        <v>0.18230575500970961</v>
      </c>
      <c r="J146">
        <f t="shared" si="21"/>
        <v>1.4459020131953462</v>
      </c>
      <c r="K146">
        <f t="shared" si="23"/>
        <v>14.783992427283374</v>
      </c>
    </row>
    <row r="147" spans="1:11">
      <c r="A147">
        <v>108.75</v>
      </c>
      <c r="B147">
        <v>70.739999999999995</v>
      </c>
      <c r="C147">
        <v>8.58</v>
      </c>
      <c r="D147" t="str">
        <f t="shared" si="16"/>
        <v>70.74+8.58i</v>
      </c>
      <c r="E147" t="str">
        <f t="shared" si="22"/>
        <v>50</v>
      </c>
      <c r="F147" t="str">
        <f t="shared" si="17"/>
        <v>20.74+8.58i</v>
      </c>
      <c r="G147" t="str">
        <f t="shared" si="18"/>
        <v>120.74+8.58i</v>
      </c>
      <c r="H147" t="str">
        <f t="shared" si="19"/>
        <v>0.175935402726934+0.0585595017773969i</v>
      </c>
      <c r="I147">
        <f t="shared" si="20"/>
        <v>0.18542513632489369</v>
      </c>
      <c r="J147">
        <f t="shared" si="21"/>
        <v>1.4552684954905524</v>
      </c>
      <c r="K147">
        <f t="shared" si="23"/>
        <v>14.636627860439329</v>
      </c>
    </row>
    <row r="148" spans="1:11">
      <c r="A148">
        <v>109.5</v>
      </c>
      <c r="B148">
        <v>71.36</v>
      </c>
      <c r="C148">
        <v>8.26</v>
      </c>
      <c r="D148" t="str">
        <f t="shared" si="16"/>
        <v>71.36+8.26i</v>
      </c>
      <c r="E148" t="str">
        <f t="shared" si="22"/>
        <v>50</v>
      </c>
      <c r="F148" t="str">
        <f t="shared" si="17"/>
        <v>21.36+8.26i</v>
      </c>
      <c r="G148" t="str">
        <f t="shared" si="18"/>
        <v>121.36+8.26i</v>
      </c>
      <c r="H148" t="str">
        <f t="shared" si="19"/>
        <v>0.179804771368147+0.0558240984550025i</v>
      </c>
      <c r="I148">
        <f t="shared" si="20"/>
        <v>0.18827130895350314</v>
      </c>
      <c r="J148">
        <f t="shared" si="21"/>
        <v>1.4638774285796894</v>
      </c>
      <c r="K148">
        <f t="shared" si="23"/>
        <v>14.504317159152142</v>
      </c>
    </row>
    <row r="149" spans="1:11">
      <c r="A149">
        <v>110.25</v>
      </c>
      <c r="B149">
        <v>71.86</v>
      </c>
      <c r="C149">
        <v>7.96</v>
      </c>
      <c r="D149" t="str">
        <f t="shared" si="16"/>
        <v>71.86+7.96i</v>
      </c>
      <c r="E149" t="str">
        <f t="shared" si="22"/>
        <v>50</v>
      </c>
      <c r="F149" t="str">
        <f t="shared" si="17"/>
        <v>21.86+7.96i</v>
      </c>
      <c r="G149" t="str">
        <f t="shared" si="18"/>
        <v>121.86+7.96i</v>
      </c>
      <c r="H149" t="str">
        <f t="shared" si="19"/>
        <v>0.182872711631207+0.0533754572083998i</v>
      </c>
      <c r="I149">
        <f t="shared" si="20"/>
        <v>0.19050293460090401</v>
      </c>
      <c r="J149">
        <f t="shared" si="21"/>
        <v>1.4706698584681903</v>
      </c>
      <c r="K149">
        <f t="shared" si="23"/>
        <v>14.40196659702049</v>
      </c>
    </row>
    <row r="150" spans="1:11">
      <c r="A150">
        <v>111</v>
      </c>
      <c r="B150">
        <v>72.44</v>
      </c>
      <c r="C150">
        <v>7.62</v>
      </c>
      <c r="D150" t="str">
        <f t="shared" si="16"/>
        <v>72.44+7.62i</v>
      </c>
      <c r="E150" t="str">
        <f t="shared" si="22"/>
        <v>50</v>
      </c>
      <c r="F150" t="str">
        <f t="shared" si="17"/>
        <v>22.44+7.62i</v>
      </c>
      <c r="G150" t="str">
        <f t="shared" si="18"/>
        <v>122.44+7.62i</v>
      </c>
      <c r="H150" t="str">
        <f t="shared" si="19"/>
        <v>0.186424532503084+0.0506325143933886i</v>
      </c>
      <c r="I150">
        <f t="shared" si="20"/>
        <v>0.19317804697426186</v>
      </c>
      <c r="J150">
        <f t="shared" si="21"/>
        <v>1.4788616528090415</v>
      </c>
      <c r="K150">
        <f t="shared" si="23"/>
        <v>14.280844579078384</v>
      </c>
    </row>
    <row r="151" spans="1:11">
      <c r="A151">
        <v>111.75</v>
      </c>
      <c r="B151">
        <v>72.97</v>
      </c>
      <c r="C151">
        <v>7.27</v>
      </c>
      <c r="D151" t="str">
        <f t="shared" si="16"/>
        <v>72.97+7.27i</v>
      </c>
      <c r="E151" t="str">
        <f t="shared" si="22"/>
        <v>50</v>
      </c>
      <c r="F151" t="str">
        <f t="shared" si="17"/>
        <v>22.97+7.27i</v>
      </c>
      <c r="G151" t="str">
        <f t="shared" si="18"/>
        <v>122.97+7.27i</v>
      </c>
      <c r="H151" t="str">
        <f t="shared" si="19"/>
        <v>0.18962593615602+0.0479094042786512i</v>
      </c>
      <c r="I151">
        <f t="shared" si="20"/>
        <v>0.19558452566954834</v>
      </c>
      <c r="J151">
        <f t="shared" si="21"/>
        <v>1.486277382548717</v>
      </c>
      <c r="K151">
        <f t="shared" si="23"/>
        <v>14.173310177284657</v>
      </c>
    </row>
    <row r="152" spans="1:11">
      <c r="A152">
        <v>112.5</v>
      </c>
      <c r="B152">
        <v>73.400000000000006</v>
      </c>
      <c r="C152">
        <v>6.95</v>
      </c>
      <c r="D152" t="str">
        <f t="shared" si="16"/>
        <v>73.4+6.95i</v>
      </c>
      <c r="E152" t="str">
        <f t="shared" si="22"/>
        <v>50</v>
      </c>
      <c r="F152" t="str">
        <f t="shared" si="17"/>
        <v>23.4+6.95i</v>
      </c>
      <c r="G152" t="str">
        <f t="shared" si="18"/>
        <v>123.4+6.95i</v>
      </c>
      <c r="H152" t="str">
        <f t="shared" si="19"/>
        <v>0.192189639046568+0.0454966127117209i</v>
      </c>
      <c r="I152">
        <f t="shared" si="20"/>
        <v>0.19750139018520962</v>
      </c>
      <c r="J152">
        <f t="shared" si="21"/>
        <v>1.4922161553171818</v>
      </c>
      <c r="K152">
        <f t="shared" si="23"/>
        <v>14.088596861748851</v>
      </c>
    </row>
    <row r="153" spans="1:11">
      <c r="A153">
        <v>113.25</v>
      </c>
      <c r="B153">
        <v>73.98</v>
      </c>
      <c r="C153">
        <v>6.55</v>
      </c>
      <c r="D153" t="str">
        <f t="shared" si="16"/>
        <v>73.98+6.55i</v>
      </c>
      <c r="E153" t="str">
        <f t="shared" si="22"/>
        <v>50</v>
      </c>
      <c r="F153" t="str">
        <f t="shared" si="17"/>
        <v>23.98+6.55i</v>
      </c>
      <c r="G153" t="str">
        <f t="shared" si="18"/>
        <v>123.98+6.55i</v>
      </c>
      <c r="H153" t="str">
        <f t="shared" si="19"/>
        <v>0.195663297805521+0.0424939941875612i</v>
      </c>
      <c r="I153">
        <f t="shared" si="20"/>
        <v>0.20022453808198556</v>
      </c>
      <c r="J153">
        <f t="shared" si="21"/>
        <v>1.5007018785042714</v>
      </c>
      <c r="K153">
        <f t="shared" si="23"/>
        <v>13.969653991622661</v>
      </c>
    </row>
    <row r="154" spans="1:11">
      <c r="A154">
        <v>114</v>
      </c>
      <c r="B154">
        <v>74.540000000000006</v>
      </c>
      <c r="C154">
        <v>6.21</v>
      </c>
      <c r="D154" t="str">
        <f t="shared" si="16"/>
        <v>74.54+6.21i</v>
      </c>
      <c r="E154" t="str">
        <f t="shared" si="22"/>
        <v>50</v>
      </c>
      <c r="F154" t="str">
        <f t="shared" si="17"/>
        <v>24.54+6.21i</v>
      </c>
      <c r="G154" t="str">
        <f t="shared" si="18"/>
        <v>124.54+6.21i</v>
      </c>
      <c r="H154" t="str">
        <f t="shared" si="19"/>
        <v>0.199036616111196+0.0399388358274407i</v>
      </c>
      <c r="I154">
        <f t="shared" si="20"/>
        <v>0.20300415059856994</v>
      </c>
      <c r="J154">
        <f t="shared" si="21"/>
        <v>1.5094233571003732</v>
      </c>
      <c r="K154">
        <f t="shared" si="23"/>
        <v>13.849901649260106</v>
      </c>
    </row>
    <row r="155" spans="1:11">
      <c r="A155">
        <v>114.75</v>
      </c>
      <c r="B155">
        <v>75.08</v>
      </c>
      <c r="C155">
        <v>5.92</v>
      </c>
      <c r="D155" t="str">
        <f t="shared" si="16"/>
        <v>75.08+5.92i</v>
      </c>
      <c r="E155" t="str">
        <f t="shared" si="22"/>
        <v>50</v>
      </c>
      <c r="F155" t="str">
        <f t="shared" si="17"/>
        <v>25.08+5.92i</v>
      </c>
      <c r="G155" t="str">
        <f t="shared" si="18"/>
        <v>125.08+5.92i</v>
      </c>
      <c r="H155" t="str">
        <f t="shared" si="19"/>
        <v>0.202298604504699+0.0377549749067172i</v>
      </c>
      <c r="I155">
        <f t="shared" si="20"/>
        <v>0.20579155355542531</v>
      </c>
      <c r="J155">
        <f t="shared" si="21"/>
        <v>1.5182305841160224</v>
      </c>
      <c r="K155">
        <f t="shared" si="23"/>
        <v>13.731449085111038</v>
      </c>
    </row>
    <row r="156" spans="1:11">
      <c r="A156">
        <v>115.5</v>
      </c>
      <c r="B156">
        <v>75.78</v>
      </c>
      <c r="C156">
        <v>5.54</v>
      </c>
      <c r="D156" t="str">
        <f t="shared" si="16"/>
        <v>75.78+5.54i</v>
      </c>
      <c r="E156" t="str">
        <f t="shared" si="22"/>
        <v>50</v>
      </c>
      <c r="F156" t="str">
        <f t="shared" si="17"/>
        <v>25.78+5.54i</v>
      </c>
      <c r="G156" t="str">
        <f t="shared" si="18"/>
        <v>125.78+5.54i</v>
      </c>
      <c r="H156" t="str">
        <f t="shared" si="19"/>
        <v>0.20650041321532+0.0349498148416849i</v>
      </c>
      <c r="I156">
        <f t="shared" si="20"/>
        <v>0.20943712711829765</v>
      </c>
      <c r="J156">
        <f t="shared" si="21"/>
        <v>1.5298430632212023</v>
      </c>
      <c r="K156">
        <f t="shared" si="23"/>
        <v>13.578926560750626</v>
      </c>
    </row>
    <row r="157" spans="1:11">
      <c r="A157">
        <v>116.25</v>
      </c>
      <c r="B157">
        <v>76.38</v>
      </c>
      <c r="C157">
        <v>5.14</v>
      </c>
      <c r="D157" t="str">
        <f t="shared" si="16"/>
        <v>76.38+5.14i</v>
      </c>
      <c r="E157" t="str">
        <f t="shared" si="22"/>
        <v>50</v>
      </c>
      <c r="F157" t="str">
        <f t="shared" si="17"/>
        <v>26.38+5.14i</v>
      </c>
      <c r="G157" t="str">
        <f t="shared" si="18"/>
        <v>126.38+5.14i</v>
      </c>
      <c r="H157" t="str">
        <f t="shared" si="19"/>
        <v>0.210042251925889+0.0321283654462805i</v>
      </c>
      <c r="I157">
        <f t="shared" si="20"/>
        <v>0.21248524527681534</v>
      </c>
      <c r="J157">
        <f t="shared" si="21"/>
        <v>1.5396349566847289</v>
      </c>
      <c r="K157">
        <f t="shared" si="23"/>
        <v>13.45342442919897</v>
      </c>
    </row>
    <row r="158" spans="1:11">
      <c r="A158">
        <v>117</v>
      </c>
      <c r="B158">
        <v>77.03</v>
      </c>
      <c r="C158">
        <v>4.6399999999999997</v>
      </c>
      <c r="D158" t="str">
        <f t="shared" si="16"/>
        <v>77.03+4.64i</v>
      </c>
      <c r="E158" t="str">
        <f t="shared" si="22"/>
        <v>50</v>
      </c>
      <c r="F158" t="str">
        <f t="shared" si="17"/>
        <v>27.03+4.64i</v>
      </c>
      <c r="G158" t="str">
        <f t="shared" si="18"/>
        <v>127.03+4.64i</v>
      </c>
      <c r="H158" t="str">
        <f t="shared" si="19"/>
        <v>0.21383329113069+0.0287161578300685i</v>
      </c>
      <c r="I158">
        <f t="shared" si="20"/>
        <v>0.21575285424833623</v>
      </c>
      <c r="J158">
        <f t="shared" si="21"/>
        <v>1.5502164857521983</v>
      </c>
      <c r="K158">
        <f t="shared" si="23"/>
        <v>13.320869003693945</v>
      </c>
    </row>
    <row r="159" spans="1:11">
      <c r="A159">
        <v>117.75</v>
      </c>
      <c r="B159">
        <v>77.680000000000007</v>
      </c>
      <c r="C159">
        <v>4.12</v>
      </c>
      <c r="D159" t="str">
        <f t="shared" si="16"/>
        <v>77.68+4.12i</v>
      </c>
      <c r="E159" t="str">
        <f t="shared" si="22"/>
        <v>50</v>
      </c>
      <c r="F159" t="str">
        <f t="shared" si="17"/>
        <v>27.68+4.12i</v>
      </c>
      <c r="G159" t="str">
        <f t="shared" si="18"/>
        <v>127.68+4.12i</v>
      </c>
      <c r="H159" t="str">
        <f t="shared" si="19"/>
        <v>0.217606635166346+0.0252464024366749i</v>
      </c>
      <c r="I159">
        <f t="shared" si="20"/>
        <v>0.21906626509897353</v>
      </c>
      <c r="J159">
        <f t="shared" si="21"/>
        <v>1.5610367571756585</v>
      </c>
      <c r="K159">
        <f t="shared" si="23"/>
        <v>13.188489921116311</v>
      </c>
    </row>
    <row r="160" spans="1:11">
      <c r="A160">
        <v>118.5</v>
      </c>
      <c r="B160">
        <v>78.22</v>
      </c>
      <c r="C160">
        <v>3.62</v>
      </c>
      <c r="D160" t="str">
        <f t="shared" si="16"/>
        <v>78.22+3.62i</v>
      </c>
      <c r="E160" t="str">
        <f t="shared" si="22"/>
        <v>50</v>
      </c>
      <c r="F160" t="str">
        <f t="shared" si="17"/>
        <v>28.22+3.62i</v>
      </c>
      <c r="G160" t="str">
        <f t="shared" si="18"/>
        <v>128.22+3.62i</v>
      </c>
      <c r="H160" t="str">
        <f t="shared" si="19"/>
        <v>0.22071162994842+0.0220014342504034i</v>
      </c>
      <c r="I160">
        <f t="shared" si="20"/>
        <v>0.22180551549400912</v>
      </c>
      <c r="J160">
        <f t="shared" si="21"/>
        <v>1.5700516256802164</v>
      </c>
      <c r="K160">
        <f t="shared" si="23"/>
        <v>13.080553174663137</v>
      </c>
    </row>
    <row r="161" spans="1:11">
      <c r="A161">
        <v>119.25</v>
      </c>
      <c r="B161">
        <v>78.95</v>
      </c>
      <c r="C161">
        <v>3.02</v>
      </c>
      <c r="D161" t="str">
        <f t="shared" si="16"/>
        <v>78.95+3.02i</v>
      </c>
      <c r="E161" t="str">
        <f t="shared" si="22"/>
        <v>50</v>
      </c>
      <c r="F161" t="str">
        <f t="shared" si="17"/>
        <v>28.95+3.02i</v>
      </c>
      <c r="G161" t="str">
        <f t="shared" si="18"/>
        <v>128.95+3.02i</v>
      </c>
      <c r="H161" t="str">
        <f t="shared" si="19"/>
        <v>0.224930742497896+0.0181520679151326i</v>
      </c>
      <c r="I161">
        <f t="shared" si="20"/>
        <v>0.22566199611421142</v>
      </c>
      <c r="J161">
        <f t="shared" si="21"/>
        <v>1.5828514033452905</v>
      </c>
      <c r="K161">
        <f t="shared" si="23"/>
        <v>12.930831491693279</v>
      </c>
    </row>
    <row r="162" spans="1:11">
      <c r="A162">
        <v>120</v>
      </c>
      <c r="B162">
        <v>79.62</v>
      </c>
      <c r="C162">
        <v>2.52</v>
      </c>
      <c r="D162" t="str">
        <f t="shared" si="16"/>
        <v>79.62+2.52i</v>
      </c>
      <c r="E162" t="str">
        <f t="shared" si="22"/>
        <v>50</v>
      </c>
      <c r="F162" t="str">
        <f t="shared" si="17"/>
        <v>29.62+2.52i</v>
      </c>
      <c r="G162" t="str">
        <f t="shared" si="18"/>
        <v>129.62+2.52i</v>
      </c>
      <c r="H162" t="str">
        <f t="shared" si="19"/>
        <v>0.228805606346446+0.0149931327882037i</v>
      </c>
      <c r="I162">
        <f t="shared" si="20"/>
        <v>0.22929631380894355</v>
      </c>
      <c r="J162">
        <f t="shared" si="21"/>
        <v>1.5950310551702778</v>
      </c>
      <c r="K162">
        <f t="shared" si="23"/>
        <v>12.79205853953145</v>
      </c>
    </row>
    <row r="163" spans="1:11">
      <c r="A163">
        <v>120.75</v>
      </c>
      <c r="B163">
        <v>80.17</v>
      </c>
      <c r="C163">
        <v>1.59</v>
      </c>
      <c r="D163" t="str">
        <f t="shared" si="16"/>
        <v>80.17+1.59i</v>
      </c>
      <c r="E163" t="str">
        <f t="shared" si="22"/>
        <v>50</v>
      </c>
      <c r="F163" t="str">
        <f t="shared" si="17"/>
        <v>30.17+1.59i</v>
      </c>
      <c r="G163" t="str">
        <f t="shared" si="18"/>
        <v>130.17+1.59i</v>
      </c>
      <c r="H163" t="str">
        <f t="shared" si="19"/>
        <v>0.231888437416079+0.00938232606981973i</v>
      </c>
      <c r="I163">
        <f t="shared" si="20"/>
        <v>0.2320781666804338</v>
      </c>
      <c r="J163">
        <f t="shared" si="21"/>
        <v>1.6044317445102667</v>
      </c>
      <c r="K163">
        <f t="shared" si="23"/>
        <v>12.68731429869902</v>
      </c>
    </row>
    <row r="164" spans="1:11">
      <c r="A164">
        <v>121.5</v>
      </c>
      <c r="B164">
        <v>80.84</v>
      </c>
      <c r="C164">
        <v>0.88</v>
      </c>
      <c r="D164" t="str">
        <f t="shared" si="16"/>
        <v>80.84+0.88i</v>
      </c>
      <c r="E164" t="str">
        <f t="shared" si="22"/>
        <v>50</v>
      </c>
      <c r="F164" t="str">
        <f t="shared" si="17"/>
        <v>30.84+0.88i</v>
      </c>
      <c r="G164" t="str">
        <f t="shared" si="18"/>
        <v>130.84+0.88i</v>
      </c>
      <c r="H164" t="str">
        <f t="shared" si="19"/>
        <v>0.235742306604953+0.00514022294548794i</v>
      </c>
      <c r="I164">
        <f t="shared" si="20"/>
        <v>0.23579833972136652</v>
      </c>
      <c r="J164">
        <f t="shared" si="21"/>
        <v>1.6171102523786529</v>
      </c>
      <c r="K164">
        <f t="shared" si="23"/>
        <v>12.549185142781905</v>
      </c>
    </row>
    <row r="165" spans="1:11">
      <c r="A165">
        <v>122.25</v>
      </c>
      <c r="B165">
        <v>81.400000000000006</v>
      </c>
      <c r="C165">
        <v>-0.06</v>
      </c>
      <c r="D165" t="str">
        <f t="shared" si="16"/>
        <v>81.4-0.06i</v>
      </c>
      <c r="E165" t="str">
        <f t="shared" si="22"/>
        <v>50</v>
      </c>
      <c r="F165" t="str">
        <f t="shared" si="17"/>
        <v>31.4-0.06i</v>
      </c>
      <c r="G165" t="str">
        <f t="shared" si="18"/>
        <v>131.4-0.06i</v>
      </c>
      <c r="H165" t="str">
        <f t="shared" si="19"/>
        <v>0.238965151067503-0.000347504497229451i</v>
      </c>
      <c r="I165">
        <f t="shared" si="20"/>
        <v>0.23896540373888875</v>
      </c>
      <c r="J165">
        <f t="shared" si="21"/>
        <v>1.6280014204686686</v>
      </c>
      <c r="K165">
        <f t="shared" si="23"/>
        <v>12.433299391318728</v>
      </c>
    </row>
    <row r="166" spans="1:11">
      <c r="A166">
        <v>123</v>
      </c>
      <c r="B166">
        <v>81.87</v>
      </c>
      <c r="C166">
        <v>-0.87</v>
      </c>
      <c r="D166" t="str">
        <f t="shared" si="16"/>
        <v>81.87-0.87i</v>
      </c>
      <c r="E166" t="str">
        <f t="shared" si="22"/>
        <v>50</v>
      </c>
      <c r="F166" t="str">
        <f t="shared" si="17"/>
        <v>31.87-0.87i</v>
      </c>
      <c r="G166" t="str">
        <f t="shared" si="18"/>
        <v>131.87-0.87i</v>
      </c>
      <c r="H166" t="str">
        <f t="shared" si="19"/>
        <v>0.241710414710397-0.00500274466673204i</v>
      </c>
      <c r="I166">
        <f t="shared" si="20"/>
        <v>0.24176218073485484</v>
      </c>
      <c r="J166">
        <f t="shared" si="21"/>
        <v>1.637694861934377</v>
      </c>
      <c r="K166">
        <f t="shared" si="23"/>
        <v>12.33223271158656</v>
      </c>
    </row>
    <row r="167" spans="1:11">
      <c r="A167">
        <v>123.75</v>
      </c>
      <c r="B167">
        <v>82.34</v>
      </c>
      <c r="C167">
        <v>-1.76</v>
      </c>
      <c r="D167" t="str">
        <f t="shared" si="16"/>
        <v>82.34-1.76i</v>
      </c>
      <c r="E167" t="str">
        <f t="shared" si="22"/>
        <v>50</v>
      </c>
      <c r="F167" t="str">
        <f t="shared" si="17"/>
        <v>32.34-1.76i</v>
      </c>
      <c r="G167" t="str">
        <f t="shared" si="18"/>
        <v>132.34-1.76i</v>
      </c>
      <c r="H167" t="str">
        <f t="shared" si="19"/>
        <v>0.244504181806935-0.0100473979146123i</v>
      </c>
      <c r="I167">
        <f t="shared" si="20"/>
        <v>0.24471053333670231</v>
      </c>
      <c r="J167">
        <f t="shared" si="21"/>
        <v>1.6479913838009141</v>
      </c>
      <c r="K167">
        <f t="shared" si="23"/>
        <v>12.22694672889798</v>
      </c>
    </row>
    <row r="168" spans="1:11">
      <c r="A168">
        <v>124.5</v>
      </c>
      <c r="B168">
        <v>82.71</v>
      </c>
      <c r="C168">
        <v>-2.6</v>
      </c>
      <c r="D168" t="str">
        <f t="shared" si="16"/>
        <v>82.71-2.6i</v>
      </c>
      <c r="E168" t="str">
        <f t="shared" si="22"/>
        <v>50</v>
      </c>
      <c r="F168" t="str">
        <f t="shared" si="17"/>
        <v>32.71-2.6i</v>
      </c>
      <c r="G168" t="str">
        <f t="shared" si="18"/>
        <v>132.71-2.6i</v>
      </c>
      <c r="H168" t="str">
        <f t="shared" si="19"/>
        <v>0.246766395265132-0.0147570444752517i</v>
      </c>
      <c r="I168">
        <f t="shared" si="20"/>
        <v>0.24720724947661207</v>
      </c>
      <c r="J168">
        <f t="shared" si="21"/>
        <v>1.6567737250517844</v>
      </c>
      <c r="K168">
        <f t="shared" si="23"/>
        <v>12.138775949858243</v>
      </c>
    </row>
    <row r="169" spans="1:11">
      <c r="A169">
        <v>125.25</v>
      </c>
      <c r="B169">
        <v>83.12</v>
      </c>
      <c r="C169">
        <v>-3.6</v>
      </c>
      <c r="D169" t="str">
        <f t="shared" si="16"/>
        <v>83.12-3.6i</v>
      </c>
      <c r="E169" t="str">
        <f t="shared" si="22"/>
        <v>50</v>
      </c>
      <c r="F169" t="str">
        <f t="shared" si="17"/>
        <v>33.12-3.6i</v>
      </c>
      <c r="G169" t="str">
        <f t="shared" si="18"/>
        <v>133.12-3.6i</v>
      </c>
      <c r="H169" t="str">
        <f t="shared" si="19"/>
        <v>0.249347058252473-0.0203001096025473i</v>
      </c>
      <c r="I169">
        <f t="shared" si="20"/>
        <v>0.25017204062212389</v>
      </c>
      <c r="J169">
        <f t="shared" si="21"/>
        <v>1.667278507004964</v>
      </c>
      <c r="K169">
        <f t="shared" si="23"/>
        <v>12.035224578866055</v>
      </c>
    </row>
    <row r="170" spans="1:11">
      <c r="A170">
        <v>126</v>
      </c>
      <c r="B170">
        <v>83.55</v>
      </c>
      <c r="C170">
        <v>-4.5599999999999996</v>
      </c>
      <c r="D170" t="str">
        <f t="shared" si="16"/>
        <v>83.55-4.56i</v>
      </c>
      <c r="E170" t="str">
        <f t="shared" si="22"/>
        <v>50</v>
      </c>
      <c r="F170" t="str">
        <f t="shared" si="17"/>
        <v>33.55-4.56i</v>
      </c>
      <c r="G170" t="str">
        <f t="shared" si="18"/>
        <v>133.55-4.56i</v>
      </c>
      <c r="H170" t="str">
        <f t="shared" si="19"/>
        <v>0.252088723547077-0.0255370679193211i</v>
      </c>
      <c r="I170">
        <f t="shared" si="20"/>
        <v>0.25337889884027565</v>
      </c>
      <c r="J170">
        <f t="shared" si="21"/>
        <v>1.6787348989914777</v>
      </c>
      <c r="K170">
        <f t="shared" si="23"/>
        <v>11.924591111767338</v>
      </c>
    </row>
    <row r="171" spans="1:11">
      <c r="A171">
        <v>126.75</v>
      </c>
      <c r="B171">
        <v>83.81</v>
      </c>
      <c r="C171">
        <v>-5.69</v>
      </c>
      <c r="D171" t="str">
        <f t="shared" si="16"/>
        <v>83.81-5.69i</v>
      </c>
      <c r="E171" t="str">
        <f t="shared" si="22"/>
        <v>50</v>
      </c>
      <c r="F171" t="str">
        <f t="shared" si="17"/>
        <v>33.81-5.69i</v>
      </c>
      <c r="G171" t="str">
        <f t="shared" si="18"/>
        <v>133.81-5.69i</v>
      </c>
      <c r="H171" t="str">
        <f t="shared" si="19"/>
        <v>0.254020581539263-0.0317212681491786i</v>
      </c>
      <c r="I171">
        <f t="shared" si="20"/>
        <v>0.25599354425168119</v>
      </c>
      <c r="J171">
        <f t="shared" si="21"/>
        <v>1.688148717726391</v>
      </c>
      <c r="K171">
        <f t="shared" si="23"/>
        <v>11.835419735264843</v>
      </c>
    </row>
    <row r="172" spans="1:11">
      <c r="A172">
        <v>127.5</v>
      </c>
      <c r="B172">
        <v>84.01</v>
      </c>
      <c r="C172">
        <v>-6.66</v>
      </c>
      <c r="D172" t="str">
        <f t="shared" si="16"/>
        <v>84.01-6.66i</v>
      </c>
      <c r="E172" t="str">
        <f t="shared" si="22"/>
        <v>50</v>
      </c>
      <c r="F172" t="str">
        <f t="shared" si="17"/>
        <v>34.01-6.66i</v>
      </c>
      <c r="G172" t="str">
        <f t="shared" si="18"/>
        <v>134.01-6.66i</v>
      </c>
      <c r="H172" t="str">
        <f t="shared" si="19"/>
        <v>0.255625538752889-0.036993761002207i</v>
      </c>
      <c r="I172">
        <f t="shared" si="20"/>
        <v>0.25828851003440545</v>
      </c>
      <c r="J172">
        <f t="shared" si="21"/>
        <v>1.6964662500951322</v>
      </c>
      <c r="K172">
        <f t="shared" si="23"/>
        <v>11.757898259781356</v>
      </c>
    </row>
    <row r="173" spans="1:11">
      <c r="A173">
        <v>128.25</v>
      </c>
      <c r="B173">
        <v>84.25</v>
      </c>
      <c r="C173">
        <v>-7.61</v>
      </c>
      <c r="D173" t="str">
        <f t="shared" si="16"/>
        <v>84.25-7.61i</v>
      </c>
      <c r="E173" t="str">
        <f t="shared" si="22"/>
        <v>50</v>
      </c>
      <c r="F173" t="str">
        <f t="shared" si="17"/>
        <v>34.25-7.61i</v>
      </c>
      <c r="G173" t="str">
        <f t="shared" si="18"/>
        <v>134.25-7.61i</v>
      </c>
      <c r="H173" t="str">
        <f t="shared" si="19"/>
        <v>0.25750683815462-0.042088439192874i</v>
      </c>
      <c r="I173">
        <f t="shared" si="20"/>
        <v>0.26092375976534199</v>
      </c>
      <c r="J173">
        <f t="shared" si="21"/>
        <v>1.706080768291234</v>
      </c>
      <c r="K173">
        <f t="shared" si="23"/>
        <v>11.669727443280971</v>
      </c>
    </row>
    <row r="174" spans="1:11">
      <c r="A174">
        <v>129</v>
      </c>
      <c r="B174">
        <v>84.29</v>
      </c>
      <c r="C174">
        <v>-8.64</v>
      </c>
      <c r="D174" t="str">
        <f t="shared" si="16"/>
        <v>84.29-8.64i</v>
      </c>
      <c r="E174" t="str">
        <f t="shared" si="22"/>
        <v>50</v>
      </c>
      <c r="F174" t="str">
        <f t="shared" si="17"/>
        <v>34.29-8.64i</v>
      </c>
      <c r="G174" t="str">
        <f t="shared" si="18"/>
        <v>134.29-8.64i</v>
      </c>
      <c r="H174" t="str">
        <f t="shared" si="19"/>
        <v>0.258412660601717-0.0477125222458945i</v>
      </c>
      <c r="I174">
        <f t="shared" si="20"/>
        <v>0.26278049383149266</v>
      </c>
      <c r="J174">
        <f t="shared" si="21"/>
        <v>1.7128962042722415</v>
      </c>
      <c r="K174">
        <f t="shared" si="23"/>
        <v>11.608137510993568</v>
      </c>
    </row>
    <row r="175" spans="1:11">
      <c r="A175">
        <v>129.75</v>
      </c>
      <c r="B175">
        <v>84.45</v>
      </c>
      <c r="C175">
        <v>-9.52</v>
      </c>
      <c r="D175" t="str">
        <f t="shared" si="16"/>
        <v>84.45-9.52i</v>
      </c>
      <c r="E175" t="str">
        <f t="shared" si="22"/>
        <v>50</v>
      </c>
      <c r="F175" t="str">
        <f t="shared" si="17"/>
        <v>34.45-9.52i</v>
      </c>
      <c r="G175" t="str">
        <f t="shared" si="18"/>
        <v>134.45-9.52i</v>
      </c>
      <c r="H175" t="str">
        <f t="shared" si="19"/>
        <v>0.259939471140141-0.0524014595369718i</v>
      </c>
      <c r="I175">
        <f t="shared" si="20"/>
        <v>0.26516870407010906</v>
      </c>
      <c r="J175">
        <f t="shared" si="21"/>
        <v>1.7217131484160639</v>
      </c>
      <c r="K175">
        <f t="shared" si="23"/>
        <v>11.529554677116616</v>
      </c>
    </row>
    <row r="176" spans="1:11">
      <c r="A176">
        <v>130.5</v>
      </c>
      <c r="B176">
        <v>84.49</v>
      </c>
      <c r="C176">
        <v>-10.53</v>
      </c>
      <c r="D176" t="str">
        <f t="shared" si="16"/>
        <v>84.49-10.53i</v>
      </c>
      <c r="E176" t="str">
        <f t="shared" si="22"/>
        <v>50</v>
      </c>
      <c r="F176" t="str">
        <f t="shared" si="17"/>
        <v>34.49-10.53i</v>
      </c>
      <c r="G176" t="str">
        <f t="shared" si="18"/>
        <v>134.49-10.53i</v>
      </c>
      <c r="H176" t="str">
        <f t="shared" si="19"/>
        <v>0.260980652133883-0.0578620992864169i</v>
      </c>
      <c r="I176">
        <f t="shared" si="20"/>
        <v>0.26731801907476799</v>
      </c>
      <c r="J176">
        <f t="shared" si="21"/>
        <v>1.7296972657555965</v>
      </c>
      <c r="K176">
        <f t="shared" si="23"/>
        <v>11.459435316377997</v>
      </c>
    </row>
    <row r="177" spans="1:11">
      <c r="A177">
        <v>131.25</v>
      </c>
      <c r="B177">
        <v>84.47</v>
      </c>
      <c r="C177">
        <v>-11.58</v>
      </c>
      <c r="D177" t="str">
        <f t="shared" si="16"/>
        <v>84.47-11.58i</v>
      </c>
      <c r="E177" t="str">
        <f t="shared" si="22"/>
        <v>50</v>
      </c>
      <c r="F177" t="str">
        <f t="shared" si="17"/>
        <v>34.47-11.58i</v>
      </c>
      <c r="G177" t="str">
        <f t="shared" si="18"/>
        <v>134.47-11.58i</v>
      </c>
      <c r="H177" t="str">
        <f t="shared" si="19"/>
        <v>0.261814048032745-0.0635695197722973i</v>
      </c>
      <c r="I177">
        <f t="shared" si="20"/>
        <v>0.26942100807355945</v>
      </c>
      <c r="J177">
        <f t="shared" si="21"/>
        <v>1.7375547642374216</v>
      </c>
      <c r="K177">
        <f t="shared" si="23"/>
        <v>11.391370864561804</v>
      </c>
    </row>
    <row r="178" spans="1:11">
      <c r="A178">
        <v>132</v>
      </c>
      <c r="B178">
        <v>84.54</v>
      </c>
      <c r="C178">
        <v>-12.56</v>
      </c>
      <c r="D178" t="str">
        <f t="shared" si="16"/>
        <v>84.54-12.56i</v>
      </c>
      <c r="E178" t="str">
        <f t="shared" si="22"/>
        <v>50</v>
      </c>
      <c r="F178" t="str">
        <f t="shared" si="17"/>
        <v>34.54-12.56i</v>
      </c>
      <c r="G178" t="str">
        <f t="shared" si="18"/>
        <v>134.54-12.56i</v>
      </c>
      <c r="H178" t="str">
        <f t="shared" si="19"/>
        <v>0.263148419258932-0.068788879545918i</v>
      </c>
      <c r="I178">
        <f t="shared" si="20"/>
        <v>0.27199080960145966</v>
      </c>
      <c r="J178">
        <f t="shared" si="21"/>
        <v>1.7472180658943641</v>
      </c>
      <c r="K178">
        <f t="shared" si="23"/>
        <v>11.308915405110454</v>
      </c>
    </row>
    <row r="179" spans="1:11">
      <c r="A179">
        <v>132.75</v>
      </c>
      <c r="B179">
        <v>84.55</v>
      </c>
      <c r="C179">
        <v>-13.46</v>
      </c>
      <c r="D179" t="str">
        <f t="shared" si="16"/>
        <v>84.55-13.46i</v>
      </c>
      <c r="E179" t="str">
        <f t="shared" si="22"/>
        <v>50</v>
      </c>
      <c r="F179" t="str">
        <f t="shared" si="17"/>
        <v>34.55-13.46i</v>
      </c>
      <c r="G179" t="str">
        <f t="shared" si="18"/>
        <v>134.55-13.46i</v>
      </c>
      <c r="H179" t="str">
        <f t="shared" si="19"/>
        <v>0.264145876727694-0.0736127573336696i</v>
      </c>
      <c r="I179">
        <f t="shared" si="20"/>
        <v>0.27421138239414472</v>
      </c>
      <c r="J179">
        <f t="shared" si="21"/>
        <v>1.7556232647976227</v>
      </c>
      <c r="K179">
        <f t="shared" si="23"/>
        <v>11.238290435979783</v>
      </c>
    </row>
    <row r="180" spans="1:11">
      <c r="A180">
        <v>133.5</v>
      </c>
      <c r="B180">
        <v>84.48</v>
      </c>
      <c r="C180">
        <v>-14.49</v>
      </c>
      <c r="D180" t="str">
        <f t="shared" si="16"/>
        <v>84.48-14.49i</v>
      </c>
      <c r="E180" t="str">
        <f t="shared" si="22"/>
        <v>50</v>
      </c>
      <c r="F180" t="str">
        <f t="shared" si="17"/>
        <v>34.48-14.49i</v>
      </c>
      <c r="G180" t="str">
        <f t="shared" si="18"/>
        <v>134.48-14.49i</v>
      </c>
      <c r="H180" t="str">
        <f t="shared" si="19"/>
        <v>0.264928964496282-0.0792027015500362i</v>
      </c>
      <c r="I180">
        <f t="shared" si="20"/>
        <v>0.27651478109116762</v>
      </c>
      <c r="J180">
        <f t="shared" si="21"/>
        <v>1.7643964903891471</v>
      </c>
      <c r="K180">
        <f t="shared" si="23"/>
        <v>11.165632970747716</v>
      </c>
    </row>
    <row r="181" spans="1:11">
      <c r="A181">
        <v>134.25</v>
      </c>
      <c r="B181">
        <v>84.34</v>
      </c>
      <c r="C181">
        <v>-15.47</v>
      </c>
      <c r="D181" t="str">
        <f t="shared" si="16"/>
        <v>84.34-15.47i</v>
      </c>
      <c r="E181" t="str">
        <f t="shared" si="22"/>
        <v>50</v>
      </c>
      <c r="F181" t="str">
        <f t="shared" si="17"/>
        <v>34.34-15.47i</v>
      </c>
      <c r="G181" t="str">
        <f t="shared" si="18"/>
        <v>134.34-15.47i</v>
      </c>
      <c r="H181" t="str">
        <f t="shared" si="19"/>
        <v>0.265361961394973-0.0845976660504672i</v>
      </c>
      <c r="I181">
        <f t="shared" si="20"/>
        <v>0.2785206198050218</v>
      </c>
      <c r="J181">
        <f t="shared" si="21"/>
        <v>1.7720819955512861</v>
      </c>
      <c r="K181">
        <f t="shared" si="23"/>
        <v>11.102852940789315</v>
      </c>
    </row>
    <row r="182" spans="1:11">
      <c r="A182">
        <v>135</v>
      </c>
      <c r="B182">
        <v>84.15</v>
      </c>
      <c r="C182">
        <v>-16.39</v>
      </c>
      <c r="D182" t="str">
        <f t="shared" si="16"/>
        <v>84.15-16.39i</v>
      </c>
      <c r="E182" t="str">
        <f t="shared" si="22"/>
        <v>50</v>
      </c>
      <c r="F182" t="str">
        <f t="shared" si="17"/>
        <v>34.15-16.39i</v>
      </c>
      <c r="G182" t="str">
        <f t="shared" si="18"/>
        <v>134.15-16.39i</v>
      </c>
      <c r="H182" t="str">
        <f t="shared" si="19"/>
        <v>0.265529329754424-0.0897351791675363i</v>
      </c>
      <c r="I182">
        <f t="shared" si="20"/>
        <v>0.28028240640479646</v>
      </c>
      <c r="J182">
        <f t="shared" si="21"/>
        <v>1.7788677361760807</v>
      </c>
      <c r="K182">
        <f t="shared" si="23"/>
        <v>11.048083249297946</v>
      </c>
    </row>
    <row r="183" spans="1:11">
      <c r="A183">
        <v>135.75</v>
      </c>
      <c r="B183">
        <v>84</v>
      </c>
      <c r="C183">
        <v>-17.3</v>
      </c>
      <c r="D183" t="str">
        <f t="shared" si="16"/>
        <v>84-17.3i</v>
      </c>
      <c r="E183" t="str">
        <f t="shared" si="22"/>
        <v>50</v>
      </c>
      <c r="F183" t="str">
        <f t="shared" si="17"/>
        <v>34-17.3i</v>
      </c>
      <c r="G183" t="str">
        <f t="shared" si="18"/>
        <v>134-17.3i</v>
      </c>
      <c r="H183" t="str">
        <f t="shared" si="19"/>
        <v>0.265966193908725-0.0947670510849184i</v>
      </c>
      <c r="I183">
        <f t="shared" si="20"/>
        <v>0.28234519700824562</v>
      </c>
      <c r="J183">
        <f t="shared" si="21"/>
        <v>1.7868551727967452</v>
      </c>
      <c r="K183">
        <f t="shared" si="23"/>
        <v>10.984391913495626</v>
      </c>
    </row>
    <row r="184" spans="1:11">
      <c r="A184">
        <v>136.5</v>
      </c>
      <c r="B184">
        <v>83.75</v>
      </c>
      <c r="C184">
        <v>-18.2</v>
      </c>
      <c r="D184" t="str">
        <f t="shared" si="16"/>
        <v>83.75-18.2i</v>
      </c>
      <c r="E184" t="str">
        <f t="shared" si="22"/>
        <v>50</v>
      </c>
      <c r="F184" t="str">
        <f t="shared" si="17"/>
        <v>33.75-18.2i</v>
      </c>
      <c r="G184" t="str">
        <f t="shared" si="18"/>
        <v>133.75-18.2i</v>
      </c>
      <c r="H184" t="str">
        <f t="shared" si="19"/>
        <v>0.265928762708523-0.0998885721024665i</v>
      </c>
      <c r="I184">
        <f t="shared" si="20"/>
        <v>0.28407012104822921</v>
      </c>
      <c r="J184">
        <f t="shared" si="21"/>
        <v>1.7935696760251179</v>
      </c>
      <c r="K184">
        <f t="shared" si="23"/>
        <v>10.93148887332638</v>
      </c>
    </row>
    <row r="185" spans="1:11">
      <c r="A185">
        <v>137.25</v>
      </c>
      <c r="B185">
        <v>83.6</v>
      </c>
      <c r="C185">
        <v>-19.04</v>
      </c>
      <c r="D185" t="str">
        <f t="shared" si="16"/>
        <v>83.6-19.04i</v>
      </c>
      <c r="E185" t="str">
        <f t="shared" si="22"/>
        <v>50</v>
      </c>
      <c r="F185" t="str">
        <f t="shared" si="17"/>
        <v>33.6-19.04i</v>
      </c>
      <c r="G185" t="str">
        <f t="shared" si="18"/>
        <v>133.6-19.04i</v>
      </c>
      <c r="H185" t="str">
        <f t="shared" si="19"/>
        <v>0.266396864711985-0.104549428861406i</v>
      </c>
      <c r="I185">
        <f t="shared" si="20"/>
        <v>0.2861780435386716</v>
      </c>
      <c r="J185">
        <f t="shared" si="21"/>
        <v>1.801819111749823</v>
      </c>
      <c r="K185">
        <f t="shared" si="23"/>
        <v>10.867273794179415</v>
      </c>
    </row>
    <row r="186" spans="1:11">
      <c r="A186">
        <v>138</v>
      </c>
      <c r="B186">
        <v>83.3</v>
      </c>
      <c r="C186">
        <v>-19.87</v>
      </c>
      <c r="D186" t="str">
        <f t="shared" si="16"/>
        <v>83.3-19.87i</v>
      </c>
      <c r="E186" t="str">
        <f t="shared" si="22"/>
        <v>50</v>
      </c>
      <c r="F186" t="str">
        <f t="shared" si="17"/>
        <v>33.3-19.87i</v>
      </c>
      <c r="G186" t="str">
        <f t="shared" si="18"/>
        <v>133.3-19.87i</v>
      </c>
      <c r="H186" t="str">
        <f t="shared" si="19"/>
        <v>0.266118966057529-0.109393969575671i</v>
      </c>
      <c r="I186">
        <f t="shared" si="20"/>
        <v>0.28772616265305295</v>
      </c>
      <c r="J186">
        <f t="shared" si="21"/>
        <v>1.8079088338405505</v>
      </c>
      <c r="K186">
        <f t="shared" si="23"/>
        <v>10.820412927000147</v>
      </c>
    </row>
    <row r="187" spans="1:11">
      <c r="A187">
        <v>138.75</v>
      </c>
      <c r="B187">
        <v>83.12</v>
      </c>
      <c r="C187">
        <v>-20.73</v>
      </c>
      <c r="D187" t="str">
        <f t="shared" si="16"/>
        <v>83.12-20.73i</v>
      </c>
      <c r="E187" t="str">
        <f t="shared" si="22"/>
        <v>50</v>
      </c>
      <c r="F187" t="str">
        <f t="shared" si="17"/>
        <v>33.12-20.73i</v>
      </c>
      <c r="G187" t="str">
        <f t="shared" si="18"/>
        <v>133.12-20.73i</v>
      </c>
      <c r="H187" t="str">
        <f t="shared" si="19"/>
        <v>0.266583438505316-0.114210676981556i</v>
      </c>
      <c r="I187">
        <f t="shared" si="20"/>
        <v>0.29001863461147276</v>
      </c>
      <c r="J187">
        <f t="shared" si="21"/>
        <v>1.8169753425930109</v>
      </c>
      <c r="K187">
        <f t="shared" si="23"/>
        <v>10.75148192830143</v>
      </c>
    </row>
    <row r="188" spans="1:11">
      <c r="A188">
        <v>139.5</v>
      </c>
      <c r="B188">
        <v>82.92</v>
      </c>
      <c r="C188">
        <v>-21.51</v>
      </c>
      <c r="D188" t="str">
        <f t="shared" si="16"/>
        <v>82.92-21.51i</v>
      </c>
      <c r="E188" t="str">
        <f t="shared" si="22"/>
        <v>50</v>
      </c>
      <c r="F188" t="str">
        <f t="shared" si="17"/>
        <v>32.92-21.51i</v>
      </c>
      <c r="G188" t="str">
        <f t="shared" si="18"/>
        <v>132.92-21.51i</v>
      </c>
      <c r="H188" t="str">
        <f t="shared" si="19"/>
        <v>0.26686696186321-0.118640472843232i</v>
      </c>
      <c r="I188">
        <f t="shared" si="20"/>
        <v>0.29205057289888281</v>
      </c>
      <c r="J188">
        <f t="shared" si="21"/>
        <v>1.8250605529684787</v>
      </c>
      <c r="K188">
        <f t="shared" si="23"/>
        <v>10.690838749856777</v>
      </c>
    </row>
    <row r="189" spans="1:11">
      <c r="A189">
        <v>140.25</v>
      </c>
      <c r="B189">
        <v>82.69</v>
      </c>
      <c r="C189">
        <v>-22.28</v>
      </c>
      <c r="D189" t="str">
        <f t="shared" si="16"/>
        <v>82.69-22.28i</v>
      </c>
      <c r="E189" t="str">
        <f t="shared" si="22"/>
        <v>50</v>
      </c>
      <c r="F189" t="str">
        <f t="shared" si="17"/>
        <v>32.69-22.28i</v>
      </c>
      <c r="G189" t="str">
        <f t="shared" si="18"/>
        <v>132.69-22.28i</v>
      </c>
      <c r="H189" t="str">
        <f t="shared" si="19"/>
        <v>0.267028961360042-0.123073289177016i</v>
      </c>
      <c r="I189">
        <f t="shared" si="20"/>
        <v>0.29402636057651738</v>
      </c>
      <c r="J189">
        <f t="shared" si="21"/>
        <v>1.8329669669157262</v>
      </c>
      <c r="K189">
        <f t="shared" si="23"/>
        <v>10.632274633953022</v>
      </c>
    </row>
    <row r="190" spans="1:11">
      <c r="A190">
        <v>141</v>
      </c>
      <c r="B190">
        <v>82.62</v>
      </c>
      <c r="C190">
        <v>-23.16</v>
      </c>
      <c r="D190" t="str">
        <f t="shared" si="16"/>
        <v>82.62-23.16i</v>
      </c>
      <c r="E190" t="str">
        <f t="shared" si="22"/>
        <v>50</v>
      </c>
      <c r="F190" t="str">
        <f t="shared" si="17"/>
        <v>32.62-23.16i</v>
      </c>
      <c r="G190" t="str">
        <f t="shared" si="18"/>
        <v>132.62-23.16i</v>
      </c>
      <c r="H190" t="str">
        <f t="shared" si="19"/>
        <v>0.268281244396382-0.127783187903633i</v>
      </c>
      <c r="I190">
        <f t="shared" si="20"/>
        <v>0.29715882824793616</v>
      </c>
      <c r="J190">
        <f t="shared" si="21"/>
        <v>1.8455931160298125</v>
      </c>
      <c r="K190">
        <f t="shared" si="23"/>
        <v>10.540227256464064</v>
      </c>
    </row>
    <row r="191" spans="1:11">
      <c r="A191">
        <v>141.75</v>
      </c>
      <c r="B191">
        <v>82.5</v>
      </c>
      <c r="C191">
        <v>-23.99</v>
      </c>
      <c r="D191" t="str">
        <f t="shared" si="16"/>
        <v>82.5-23.99i</v>
      </c>
      <c r="E191" t="str">
        <f t="shared" si="22"/>
        <v>50</v>
      </c>
      <c r="F191" t="str">
        <f t="shared" si="17"/>
        <v>32.5-23.99i</v>
      </c>
      <c r="G191" t="str">
        <f t="shared" si="18"/>
        <v>132.5-23.99i</v>
      </c>
      <c r="H191" t="str">
        <f t="shared" si="19"/>
        <v>0.269238473302725-0.132309200192208i</v>
      </c>
      <c r="I191">
        <f t="shared" si="20"/>
        <v>0.29999179982440172</v>
      </c>
      <c r="J191">
        <f t="shared" si="21"/>
        <v>1.8571093874304565</v>
      </c>
      <c r="K191">
        <f t="shared" si="23"/>
        <v>10.457812328252476</v>
      </c>
    </row>
    <row r="192" spans="1:11">
      <c r="A192">
        <v>142.5</v>
      </c>
      <c r="B192">
        <v>82.23</v>
      </c>
      <c r="C192">
        <v>-24.96</v>
      </c>
      <c r="D192" t="str">
        <f t="shared" si="16"/>
        <v>82.23-24.96i</v>
      </c>
      <c r="E192" t="str">
        <f t="shared" si="22"/>
        <v>50</v>
      </c>
      <c r="F192" t="str">
        <f t="shared" si="17"/>
        <v>32.23-24.96i</v>
      </c>
      <c r="G192" t="str">
        <f t="shared" si="18"/>
        <v>132.23-24.96i</v>
      </c>
      <c r="H192" t="str">
        <f t="shared" si="19"/>
        <v>0.269761173577681-0.137841345439772i</v>
      </c>
      <c r="I192">
        <f t="shared" si="20"/>
        <v>0.30293782742116288</v>
      </c>
      <c r="J192">
        <f t="shared" si="21"/>
        <v>1.8691845271144762</v>
      </c>
      <c r="K192">
        <f t="shared" si="23"/>
        <v>10.372929870777858</v>
      </c>
    </row>
    <row r="193" spans="1:11">
      <c r="A193">
        <v>143.25</v>
      </c>
      <c r="B193">
        <v>82.06</v>
      </c>
      <c r="C193">
        <v>-25.85</v>
      </c>
      <c r="D193" t="str">
        <f t="shared" si="16"/>
        <v>82.06-25.85i</v>
      </c>
      <c r="E193" t="str">
        <f t="shared" si="22"/>
        <v>50</v>
      </c>
      <c r="F193" t="str">
        <f t="shared" si="17"/>
        <v>32.06-25.85i</v>
      </c>
      <c r="G193" t="str">
        <f t="shared" si="18"/>
        <v>132.06-25.85i</v>
      </c>
      <c r="H193" t="str">
        <f t="shared" si="19"/>
        <v>0.270711740995909-0.142754062511402i</v>
      </c>
      <c r="I193">
        <f t="shared" si="20"/>
        <v>0.30604504419536904</v>
      </c>
      <c r="J193">
        <f t="shared" si="21"/>
        <v>1.8820314391746482</v>
      </c>
      <c r="K193">
        <f t="shared" si="23"/>
        <v>10.284292973257026</v>
      </c>
    </row>
    <row r="194" spans="1:11">
      <c r="A194">
        <v>144</v>
      </c>
      <c r="B194">
        <v>81.84</v>
      </c>
      <c r="C194">
        <v>-26.83</v>
      </c>
      <c r="D194" t="str">
        <f t="shared" si="16"/>
        <v>81.84-26.83i</v>
      </c>
      <c r="E194" t="str">
        <f t="shared" si="22"/>
        <v>50</v>
      </c>
      <c r="F194" t="str">
        <f t="shared" si="17"/>
        <v>31.84-26.83i</v>
      </c>
      <c r="G194" t="str">
        <f t="shared" si="18"/>
        <v>131.84-26.83i</v>
      </c>
      <c r="H194" t="str">
        <f t="shared" si="19"/>
        <v>0.271667981142808-0.148218659480723i</v>
      </c>
      <c r="I194">
        <f t="shared" si="20"/>
        <v>0.3094709404717535</v>
      </c>
      <c r="J194">
        <f t="shared" si="21"/>
        <v>1.8963299551308583</v>
      </c>
      <c r="K194">
        <f t="shared" si="23"/>
        <v>10.187602505431531</v>
      </c>
    </row>
    <row r="195" spans="1:11">
      <c r="A195">
        <v>144.75</v>
      </c>
      <c r="B195">
        <v>81.39</v>
      </c>
      <c r="C195">
        <v>-27.82</v>
      </c>
      <c r="D195" t="str">
        <f t="shared" ref="D195:D202" si="24">COMPLEX(B195,C195)</f>
        <v>81.39-27.82i</v>
      </c>
      <c r="E195" t="str">
        <f t="shared" si="22"/>
        <v>50</v>
      </c>
      <c r="F195" t="str">
        <f t="shared" ref="F195:F202" si="25">IMSUB(D195,E195)</f>
        <v>31.39-27.82i</v>
      </c>
      <c r="G195" t="str">
        <f t="shared" ref="G195:G202" si="26">IMSUM(D195,E195)</f>
        <v>131.39-27.82i</v>
      </c>
      <c r="H195" t="str">
        <f t="shared" ref="H195:H202" si="27">IMDIV(F195,G195)</f>
        <v>0.2715644087113-0.154236076943844i</v>
      </c>
      <c r="I195">
        <f t="shared" ref="I195:I202" si="28">IMABS(H195)</f>
        <v>0.31230753354625529</v>
      </c>
      <c r="J195">
        <f t="shared" ref="J195:J202" si="29">(1+I195)/(1-I195)</f>
        <v>1.9082767335135888</v>
      </c>
      <c r="K195">
        <f t="shared" si="23"/>
        <v>10.108350790061012</v>
      </c>
    </row>
    <row r="196" spans="1:11">
      <c r="A196">
        <v>145.5</v>
      </c>
      <c r="B196">
        <v>81.05</v>
      </c>
      <c r="C196">
        <v>-28.9</v>
      </c>
      <c r="D196" t="str">
        <f t="shared" si="24"/>
        <v>81.05-28.9i</v>
      </c>
      <c r="E196" t="str">
        <f t="shared" ref="E196:E202" si="30">COMPLEX(50,0)</f>
        <v>50</v>
      </c>
      <c r="F196" t="str">
        <f t="shared" si="25"/>
        <v>31.05-28.9i</v>
      </c>
      <c r="G196" t="str">
        <f t="shared" si="26"/>
        <v>131.05-28.9i</v>
      </c>
      <c r="H196" t="str">
        <f t="shared" si="27"/>
        <v>0.272320917303201-0.160472533307421i</v>
      </c>
      <c r="I196">
        <f t="shared" si="28"/>
        <v>0.31608561490039083</v>
      </c>
      <c r="J196">
        <f t="shared" si="29"/>
        <v>1.9243426422573471</v>
      </c>
      <c r="K196">
        <f t="shared" ref="K196:K202" si="31">-20*LOG10(I196)</f>
        <v>10.003905370240298</v>
      </c>
    </row>
    <row r="197" spans="1:11">
      <c r="A197">
        <v>146.25</v>
      </c>
      <c r="B197">
        <v>80.67</v>
      </c>
      <c r="C197">
        <v>-29.84</v>
      </c>
      <c r="D197" t="str">
        <f t="shared" si="24"/>
        <v>80.67-29.84i</v>
      </c>
      <c r="E197" t="str">
        <f t="shared" si="30"/>
        <v>50</v>
      </c>
      <c r="F197" t="str">
        <f t="shared" si="25"/>
        <v>30.67-29.84i</v>
      </c>
      <c r="G197" t="str">
        <f t="shared" si="26"/>
        <v>130.67-29.84i</v>
      </c>
      <c r="H197" t="str">
        <f t="shared" si="27"/>
        <v>0.272644263178536-0.16610006265212i</v>
      </c>
      <c r="I197">
        <f t="shared" si="28"/>
        <v>0.31925557952399986</v>
      </c>
      <c r="J197">
        <f t="shared" si="29"/>
        <v>1.9379601798300905</v>
      </c>
      <c r="K197">
        <f t="shared" si="31"/>
        <v>9.9172300795487143</v>
      </c>
    </row>
    <row r="198" spans="1:11">
      <c r="A198">
        <v>147</v>
      </c>
      <c r="B198">
        <v>80.150000000000006</v>
      </c>
      <c r="C198">
        <v>-30.97</v>
      </c>
      <c r="D198" t="str">
        <f t="shared" si="24"/>
        <v>80.15-30.97i</v>
      </c>
      <c r="E198" t="str">
        <f t="shared" si="30"/>
        <v>50</v>
      </c>
      <c r="F198" t="str">
        <f t="shared" si="25"/>
        <v>30.15-30.97i</v>
      </c>
      <c r="G198" t="str">
        <f t="shared" si="26"/>
        <v>130.15-30.97i</v>
      </c>
      <c r="H198" t="str">
        <f t="shared" si="27"/>
        <v>0.272830417896397-0.173034513697646i</v>
      </c>
      <c r="I198">
        <f t="shared" si="28"/>
        <v>0.32307488274408375</v>
      </c>
      <c r="J198">
        <f t="shared" si="29"/>
        <v>1.9545365491939426</v>
      </c>
      <c r="K198">
        <f t="shared" si="31"/>
        <v>9.813936092489147</v>
      </c>
    </row>
    <row r="199" spans="1:11">
      <c r="A199">
        <v>147.75</v>
      </c>
      <c r="B199">
        <v>79.569999999999993</v>
      </c>
      <c r="C199">
        <v>-31.88</v>
      </c>
      <c r="D199" t="str">
        <f t="shared" si="24"/>
        <v>79.57-31.88i</v>
      </c>
      <c r="E199" t="str">
        <f t="shared" si="30"/>
        <v>50</v>
      </c>
      <c r="F199" t="str">
        <f t="shared" si="25"/>
        <v>29.57-31.88i</v>
      </c>
      <c r="G199" t="str">
        <f t="shared" si="26"/>
        <v>129.57-31.88i</v>
      </c>
      <c r="H199" t="str">
        <f t="shared" si="27"/>
        <v>0.272271593745373-0.179053651241781i</v>
      </c>
      <c r="I199">
        <f t="shared" si="28"/>
        <v>0.32587118740947135</v>
      </c>
      <c r="J199">
        <f t="shared" si="29"/>
        <v>1.9667920472267608</v>
      </c>
      <c r="K199">
        <f t="shared" si="31"/>
        <v>9.7390807380581421</v>
      </c>
    </row>
    <row r="200" spans="1:11">
      <c r="A200">
        <v>148.5</v>
      </c>
      <c r="B200">
        <v>78.94</v>
      </c>
      <c r="C200">
        <v>-32.93</v>
      </c>
      <c r="D200" t="str">
        <f t="shared" si="24"/>
        <v>78.94-32.93i</v>
      </c>
      <c r="E200" t="str">
        <f t="shared" si="30"/>
        <v>50</v>
      </c>
      <c r="F200" t="str">
        <f t="shared" si="25"/>
        <v>28.94-32.93i</v>
      </c>
      <c r="G200" t="str">
        <f t="shared" si="26"/>
        <v>128.94-32.93i</v>
      </c>
      <c r="H200" t="str">
        <f t="shared" si="27"/>
        <v>0.271932997282284-0.185941107487935i</v>
      </c>
      <c r="I200">
        <f t="shared" si="28"/>
        <v>0.32942624434729917</v>
      </c>
      <c r="J200">
        <f t="shared" si="29"/>
        <v>1.982520540269737</v>
      </c>
      <c r="K200">
        <f t="shared" si="31"/>
        <v>9.6448360983957944</v>
      </c>
    </row>
    <row r="201" spans="1:11">
      <c r="A201">
        <v>149.25</v>
      </c>
      <c r="B201">
        <v>78.28</v>
      </c>
      <c r="C201">
        <v>-33.96</v>
      </c>
      <c r="D201" t="str">
        <f t="shared" si="24"/>
        <v>78.28-33.96i</v>
      </c>
      <c r="E201" t="str">
        <f t="shared" si="30"/>
        <v>50</v>
      </c>
      <c r="F201" t="str">
        <f t="shared" si="25"/>
        <v>28.28-33.96i</v>
      </c>
      <c r="G201" t="str">
        <f t="shared" si="26"/>
        <v>128.28-33.96i</v>
      </c>
      <c r="H201" t="str">
        <f t="shared" si="27"/>
        <v>0.271510542312358-0.192855487863052i</v>
      </c>
      <c r="I201">
        <f t="shared" si="28"/>
        <v>0.33303335236226195</v>
      </c>
      <c r="J201">
        <f t="shared" si="29"/>
        <v>1.9986506927799139</v>
      </c>
      <c r="K201">
        <f t="shared" si="31"/>
        <v>9.5502454186687338</v>
      </c>
    </row>
    <row r="202" spans="1:11">
      <c r="A202">
        <v>150</v>
      </c>
      <c r="B202">
        <v>77.290000000000006</v>
      </c>
      <c r="C202">
        <v>-34.94</v>
      </c>
      <c r="D202" t="str">
        <f t="shared" si="24"/>
        <v>77.29-34.94i</v>
      </c>
      <c r="E202" t="str">
        <f t="shared" si="30"/>
        <v>50</v>
      </c>
      <c r="F202" t="str">
        <f t="shared" si="25"/>
        <v>27.29-34.94i</v>
      </c>
      <c r="G202" t="str">
        <f t="shared" si="26"/>
        <v>127.29-34.94i</v>
      </c>
      <c r="H202" t="str">
        <f t="shared" si="27"/>
        <v>0.269436958582207-0.200533212877191i</v>
      </c>
      <c r="I202">
        <f t="shared" si="28"/>
        <v>0.33587176737093988</v>
      </c>
      <c r="J202">
        <f t="shared" si="29"/>
        <v>2.0114666140342705</v>
      </c>
      <c r="K202">
        <f t="shared" si="31"/>
        <v>9.4765300089257885</v>
      </c>
    </row>
  </sheetData>
  <phoneticPr fontId="18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833D-91E0-49C8-83B1-28B816837D99}">
  <dimension ref="A1:K202"/>
  <sheetViews>
    <sheetView workbookViewId="0">
      <selection activeCell="E3" sqref="E3:E202"/>
    </sheetView>
  </sheetViews>
  <sheetFormatPr defaultRowHeight="18.75"/>
  <cols>
    <col min="5" max="5" width="3.625" bestFit="1" customWidth="1"/>
    <col min="6" max="6" width="12.375" customWidth="1"/>
    <col min="8" max="8" width="22.625" customWidth="1"/>
    <col min="9" max="9" width="12.75" bestFit="1" customWidth="1"/>
    <col min="10" max="10" width="30.625" bestFit="1" customWidth="1"/>
  </cols>
  <sheetData>
    <row r="1" spans="1:11">
      <c r="A1" t="s">
        <v>0</v>
      </c>
      <c r="B1" t="s">
        <v>1</v>
      </c>
      <c r="C1" t="s">
        <v>2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143</v>
      </c>
      <c r="K1" t="s">
        <v>127</v>
      </c>
    </row>
    <row r="2" spans="1:11">
      <c r="A2">
        <v>0</v>
      </c>
    </row>
    <row r="3" spans="1:11">
      <c r="A3">
        <v>0.75</v>
      </c>
      <c r="B3">
        <v>50.17</v>
      </c>
      <c r="C3">
        <v>2.0499999999999998</v>
      </c>
      <c r="D3" t="str">
        <f t="shared" ref="D3:D66" si="0">COMPLEX(B3,C3)</f>
        <v>50.17+2.05i</v>
      </c>
      <c r="E3" t="str">
        <f>COMPLEX(50,0)</f>
        <v>50</v>
      </c>
      <c r="F3" t="str">
        <f t="shared" ref="F3:F66" si="1">IMSUB(D3,E3)</f>
        <v>0.170000000000002+2.05i</v>
      </c>
      <c r="G3" t="str">
        <f t="shared" ref="G3:G66" si="2">IMSUM(D3,E3)</f>
        <v>100.17+2.05i</v>
      </c>
      <c r="H3" t="str">
        <f t="shared" ref="H3:H66" si="3">IMDIV(F3,G3)</f>
        <v>0.00211505385301241+0.0204219241250007i</v>
      </c>
      <c r="I3">
        <f t="shared" ref="I3:I66" si="4">IMABS(H3)</f>
        <v>2.0531157730835057E-2</v>
      </c>
      <c r="J3">
        <f>(1+I3)/(1-I3)</f>
        <v>1.0419230440924898</v>
      </c>
      <c r="K3">
        <f>-20*LOG10(I3)</f>
        <v>33.751731210409062</v>
      </c>
    </row>
    <row r="4" spans="1:11">
      <c r="A4">
        <v>1.5</v>
      </c>
      <c r="B4">
        <v>49.91</v>
      </c>
      <c r="C4">
        <v>0.85</v>
      </c>
      <c r="D4" t="str">
        <f t="shared" si="0"/>
        <v>49.91+0.85i</v>
      </c>
      <c r="E4" t="str">
        <f t="shared" ref="E4:E67" si="5">COMPLEX(50,0)</f>
        <v>50</v>
      </c>
      <c r="F4" t="str">
        <f t="shared" si="1"/>
        <v>-0.0900000000000034+0.85i</v>
      </c>
      <c r="G4" t="str">
        <f t="shared" si="2"/>
        <v>99.91+0.85i</v>
      </c>
      <c r="H4" t="str">
        <f t="shared" si="3"/>
        <v>-0.000828370546231142+0.00851470438358819i</v>
      </c>
      <c r="I4">
        <f t="shared" si="4"/>
        <v>8.5549043537469921E-3</v>
      </c>
      <c r="J4">
        <f t="shared" ref="J4:J67" si="6">(1+I4)/(1-I4)</f>
        <v>1.0172574444945348</v>
      </c>
      <c r="K4">
        <f t="shared" ref="K4:K67" si="7">-20*LOG10(I4)</f>
        <v>41.355696832620339</v>
      </c>
    </row>
    <row r="5" spans="1:11">
      <c r="A5">
        <v>2.25</v>
      </c>
      <c r="B5">
        <v>49.79</v>
      </c>
      <c r="C5">
        <v>0.55000000000000004</v>
      </c>
      <c r="D5" t="str">
        <f t="shared" si="0"/>
        <v>49.79+0.55i</v>
      </c>
      <c r="E5" t="str">
        <f t="shared" si="5"/>
        <v>50</v>
      </c>
      <c r="F5" t="str">
        <f t="shared" si="1"/>
        <v>-0.210000000000001+0.55i</v>
      </c>
      <c r="G5" t="str">
        <f t="shared" si="2"/>
        <v>99.79+0.55i</v>
      </c>
      <c r="H5" t="str">
        <f t="shared" si="3"/>
        <v>-0.00207397882696713+0.00552300519445668i</v>
      </c>
      <c r="I5">
        <f t="shared" si="4"/>
        <v>5.8995740992637278E-3</v>
      </c>
      <c r="J5">
        <f t="shared" si="6"/>
        <v>1.0118691712538364</v>
      </c>
      <c r="K5">
        <f t="shared" si="7"/>
        <v>44.583586794329875</v>
      </c>
    </row>
    <row r="6" spans="1:11">
      <c r="A6">
        <v>3</v>
      </c>
      <c r="B6">
        <v>49.67</v>
      </c>
      <c r="C6">
        <v>0.38</v>
      </c>
      <c r="D6" t="str">
        <f t="shared" si="0"/>
        <v>49.67+0.38i</v>
      </c>
      <c r="E6" t="str">
        <f t="shared" si="5"/>
        <v>50</v>
      </c>
      <c r="F6" t="str">
        <f t="shared" si="1"/>
        <v>-0.329999999999998+0.38i</v>
      </c>
      <c r="G6" t="str">
        <f t="shared" si="2"/>
        <v>99.67+0.38i</v>
      </c>
      <c r="H6" t="str">
        <f t="shared" si="3"/>
        <v>-0.00329634236324534+0.00382514909298719i</v>
      </c>
      <c r="I6">
        <f t="shared" si="4"/>
        <v>5.0495186462975452E-3</v>
      </c>
      <c r="J6">
        <f t="shared" si="6"/>
        <v>1.0101502913781746</v>
      </c>
      <c r="K6">
        <f t="shared" si="7"/>
        <v>45.935000394935628</v>
      </c>
    </row>
    <row r="7" spans="1:11">
      <c r="A7">
        <v>3.75</v>
      </c>
      <c r="B7">
        <v>49.66</v>
      </c>
      <c r="C7">
        <v>0.34</v>
      </c>
      <c r="D7" t="str">
        <f t="shared" si="0"/>
        <v>49.66+0.34i</v>
      </c>
      <c r="E7" t="str">
        <f t="shared" si="5"/>
        <v>50</v>
      </c>
      <c r="F7" t="str">
        <f t="shared" si="1"/>
        <v>-0.340000000000003+0.34i</v>
      </c>
      <c r="G7" t="str">
        <f t="shared" si="2"/>
        <v>99.66+0.34i</v>
      </c>
      <c r="H7" t="str">
        <f t="shared" si="3"/>
        <v>-0.00339992085564826+0.00342319860617018i</v>
      </c>
      <c r="I7">
        <f t="shared" si="4"/>
        <v>4.8247021174324806E-3</v>
      </c>
      <c r="J7">
        <f t="shared" si="6"/>
        <v>1.0096961854412947</v>
      </c>
      <c r="K7">
        <f t="shared" si="7"/>
        <v>46.330589906502979</v>
      </c>
    </row>
    <row r="8" spans="1:11">
      <c r="A8">
        <v>4.5</v>
      </c>
      <c r="B8">
        <v>49.62</v>
      </c>
      <c r="C8">
        <v>0.28000000000000003</v>
      </c>
      <c r="D8" t="str">
        <f t="shared" si="0"/>
        <v>49.62+0.28i</v>
      </c>
      <c r="E8" t="str">
        <f t="shared" si="5"/>
        <v>50</v>
      </c>
      <c r="F8" t="str">
        <f t="shared" si="1"/>
        <v>-0.380000000000003+0.28i</v>
      </c>
      <c r="G8" t="str">
        <f t="shared" si="2"/>
        <v>99.62+0.28i</v>
      </c>
      <c r="H8" t="str">
        <f t="shared" si="3"/>
        <v>-0.00380656508437117+0.00282137962481052i</v>
      </c>
      <c r="I8">
        <f t="shared" si="4"/>
        <v>4.7381558362774049E-3</v>
      </c>
      <c r="J8">
        <f t="shared" si="6"/>
        <v>1.0095214256711684</v>
      </c>
      <c r="K8">
        <f t="shared" si="7"/>
        <v>46.487813191714721</v>
      </c>
    </row>
    <row r="9" spans="1:11">
      <c r="A9">
        <v>5.25</v>
      </c>
      <c r="B9">
        <v>49.58</v>
      </c>
      <c r="C9">
        <v>0.28999999999999998</v>
      </c>
      <c r="D9" t="str">
        <f t="shared" si="0"/>
        <v>49.58+0.29i</v>
      </c>
      <c r="E9" t="str">
        <f t="shared" si="5"/>
        <v>50</v>
      </c>
      <c r="F9" t="str">
        <f t="shared" si="1"/>
        <v>-0.420000000000002+0.29i</v>
      </c>
      <c r="G9" t="str">
        <f t="shared" si="2"/>
        <v>99.58+0.29i</v>
      </c>
      <c r="H9" t="str">
        <f t="shared" si="3"/>
        <v>-0.00420919761032903+0.00292448952909214i</v>
      </c>
      <c r="I9">
        <f t="shared" si="4"/>
        <v>5.125425204660505E-3</v>
      </c>
      <c r="J9">
        <f t="shared" si="6"/>
        <v>1.0103036610533842</v>
      </c>
      <c r="K9">
        <f t="shared" si="7"/>
        <v>45.80540199518984</v>
      </c>
    </row>
    <row r="10" spans="1:11">
      <c r="A10">
        <v>6</v>
      </c>
      <c r="B10">
        <v>49.56</v>
      </c>
      <c r="C10">
        <v>0.28000000000000003</v>
      </c>
      <c r="D10" t="str">
        <f t="shared" si="0"/>
        <v>49.56+0.28i</v>
      </c>
      <c r="E10" t="str">
        <f t="shared" si="5"/>
        <v>50</v>
      </c>
      <c r="F10" t="str">
        <f t="shared" si="1"/>
        <v>-0.439999999999998+0.28i</v>
      </c>
      <c r="G10" t="str">
        <f t="shared" si="2"/>
        <v>99.56+0.28i</v>
      </c>
      <c r="H10" t="str">
        <f t="shared" si="3"/>
        <v>-0.00441150121788423+0.0028247812408699i</v>
      </c>
      <c r="I10">
        <f t="shared" si="4"/>
        <v>5.2383902159121873E-3</v>
      </c>
      <c r="J10">
        <f t="shared" si="6"/>
        <v>1.0105319509003754</v>
      </c>
      <c r="K10">
        <f t="shared" si="7"/>
        <v>45.616043068558355</v>
      </c>
    </row>
    <row r="11" spans="1:11">
      <c r="A11">
        <v>6.75</v>
      </c>
      <c r="B11">
        <v>49.46</v>
      </c>
      <c r="C11">
        <v>0.34</v>
      </c>
      <c r="D11" t="str">
        <f t="shared" si="0"/>
        <v>49.46+0.34i</v>
      </c>
      <c r="E11" t="str">
        <f t="shared" si="5"/>
        <v>50</v>
      </c>
      <c r="F11" t="str">
        <f t="shared" si="1"/>
        <v>-0.539999999999999+0.34i</v>
      </c>
      <c r="G11" t="str">
        <f t="shared" si="2"/>
        <v>99.46+0.34i</v>
      </c>
      <c r="H11" t="str">
        <f t="shared" si="3"/>
        <v>-0.00541756914333247+0.00343697942397681i</v>
      </c>
      <c r="I11">
        <f t="shared" si="4"/>
        <v>6.4158306542199256E-3</v>
      </c>
      <c r="J11">
        <f t="shared" si="6"/>
        <v>1.012914518673228</v>
      </c>
      <c r="K11">
        <f t="shared" si="7"/>
        <v>43.854942155414378</v>
      </c>
    </row>
    <row r="12" spans="1:11">
      <c r="A12">
        <v>7.5</v>
      </c>
      <c r="B12">
        <v>49.5</v>
      </c>
      <c r="C12">
        <v>0.4</v>
      </c>
      <c r="D12" t="str">
        <f t="shared" si="0"/>
        <v>49.5+0.4i</v>
      </c>
      <c r="E12" t="str">
        <f t="shared" si="5"/>
        <v>50</v>
      </c>
      <c r="F12" t="str">
        <f t="shared" si="1"/>
        <v>-0.5+0.4i</v>
      </c>
      <c r="G12" t="str">
        <f t="shared" si="2"/>
        <v>99.5+0.4i</v>
      </c>
      <c r="H12" t="str">
        <f t="shared" si="3"/>
        <v>-0.00500888347048254+0.00404023671746928i</v>
      </c>
      <c r="I12">
        <f t="shared" si="4"/>
        <v>6.4352487406517667E-3</v>
      </c>
      <c r="J12">
        <f t="shared" si="6"/>
        <v>1.0129538587847347</v>
      </c>
      <c r="K12">
        <f t="shared" si="7"/>
        <v>43.828693234384772</v>
      </c>
    </row>
    <row r="13" spans="1:11">
      <c r="A13">
        <v>8.25</v>
      </c>
      <c r="B13">
        <v>49.46</v>
      </c>
      <c r="C13">
        <v>0.39</v>
      </c>
      <c r="D13" t="str">
        <f t="shared" si="0"/>
        <v>49.46+0.39i</v>
      </c>
      <c r="E13" t="str">
        <f t="shared" si="5"/>
        <v>50</v>
      </c>
      <c r="F13" t="str">
        <f t="shared" si="1"/>
        <v>-0.539999999999999+0.39i</v>
      </c>
      <c r="G13" t="str">
        <f t="shared" si="2"/>
        <v>99.46+0.39i</v>
      </c>
      <c r="H13" t="str">
        <f t="shared" si="3"/>
        <v>-0.00541385946932404+0.00394240302828309i</v>
      </c>
      <c r="I13">
        <f t="shared" si="4"/>
        <v>6.6971946358908557E-3</v>
      </c>
      <c r="J13">
        <f t="shared" si="6"/>
        <v>1.0134846989250894</v>
      </c>
      <c r="K13">
        <f t="shared" si="7"/>
        <v>43.482141585663278</v>
      </c>
    </row>
    <row r="14" spans="1:11">
      <c r="A14">
        <v>9</v>
      </c>
      <c r="B14">
        <v>49.42</v>
      </c>
      <c r="C14">
        <v>0.42</v>
      </c>
      <c r="D14" t="str">
        <f t="shared" si="0"/>
        <v>49.42+0.42i</v>
      </c>
      <c r="E14" t="str">
        <f t="shared" si="5"/>
        <v>50</v>
      </c>
      <c r="F14" t="str">
        <f t="shared" si="1"/>
        <v>-0.579999999999998+0.42i</v>
      </c>
      <c r="G14" t="str">
        <f t="shared" si="2"/>
        <v>99.42+0.42i</v>
      </c>
      <c r="H14" t="str">
        <f t="shared" si="3"/>
        <v>-0.00581588603942116+0.0042490713351092i</v>
      </c>
      <c r="I14">
        <f t="shared" si="4"/>
        <v>7.2027173784885261E-3</v>
      </c>
      <c r="J14">
        <f t="shared" si="6"/>
        <v>1.014509945795721</v>
      </c>
      <c r="K14">
        <f t="shared" si="7"/>
        <v>42.850072516269435</v>
      </c>
    </row>
    <row r="15" spans="1:11">
      <c r="A15">
        <v>9.75</v>
      </c>
      <c r="B15">
        <v>49.44</v>
      </c>
      <c r="C15">
        <v>0.49</v>
      </c>
      <c r="D15" t="str">
        <f t="shared" si="0"/>
        <v>49.44+0.49i</v>
      </c>
      <c r="E15" t="str">
        <f t="shared" si="5"/>
        <v>50</v>
      </c>
      <c r="F15" t="str">
        <f t="shared" si="1"/>
        <v>-0.560000000000002+0.49i</v>
      </c>
      <c r="G15" t="str">
        <f t="shared" si="2"/>
        <v>99.44+0.49i</v>
      </c>
      <c r="H15" t="str">
        <f t="shared" si="3"/>
        <v>-0.00560711926962587+0.00495522413960294i</v>
      </c>
      <c r="I15">
        <f t="shared" si="4"/>
        <v>7.4829160611030142E-3</v>
      </c>
      <c r="J15">
        <f t="shared" si="6"/>
        <v>1.0150786645029954</v>
      </c>
      <c r="K15">
        <f t="shared" si="7"/>
        <v>42.518582528131148</v>
      </c>
    </row>
    <row r="16" spans="1:11">
      <c r="A16">
        <v>10.5</v>
      </c>
      <c r="B16">
        <v>49.39</v>
      </c>
      <c r="C16">
        <v>0.54</v>
      </c>
      <c r="D16" t="str">
        <f t="shared" si="0"/>
        <v>49.39+0.54i</v>
      </c>
      <c r="E16" t="str">
        <f t="shared" si="5"/>
        <v>50</v>
      </c>
      <c r="F16" t="str">
        <f t="shared" si="1"/>
        <v>-0.609999999999999+0.54i</v>
      </c>
      <c r="G16" t="str">
        <f t="shared" si="2"/>
        <v>99.39+0.54i</v>
      </c>
      <c r="H16" t="str">
        <f t="shared" si="3"/>
        <v>-0.00610773904571728+0.00546632638177571i</v>
      </c>
      <c r="I16">
        <f t="shared" si="4"/>
        <v>8.1966578776155197E-3</v>
      </c>
      <c r="J16">
        <f t="shared" si="6"/>
        <v>1.0165287966464709</v>
      </c>
      <c r="K16">
        <f t="shared" si="7"/>
        <v>41.727263833254838</v>
      </c>
    </row>
    <row r="17" spans="1:11">
      <c r="A17">
        <v>11.25</v>
      </c>
      <c r="B17">
        <v>49.38</v>
      </c>
      <c r="C17">
        <v>0.59</v>
      </c>
      <c r="D17" t="str">
        <f t="shared" si="0"/>
        <v>49.38+0.59i</v>
      </c>
      <c r="E17" t="str">
        <f t="shared" si="5"/>
        <v>50</v>
      </c>
      <c r="F17" t="str">
        <f t="shared" si="1"/>
        <v>-0.619999999999997+0.59i</v>
      </c>
      <c r="G17" t="str">
        <f t="shared" si="2"/>
        <v>99.38+0.59i</v>
      </c>
      <c r="H17" t="str">
        <f t="shared" si="3"/>
        <v>-0.00620321548649816+0.0059736355115419i</v>
      </c>
      <c r="I17">
        <f t="shared" si="4"/>
        <v>8.6118641185683516E-3</v>
      </c>
      <c r="J17">
        <f t="shared" si="6"/>
        <v>1.0173733451246352</v>
      </c>
      <c r="K17">
        <f t="shared" si="7"/>
        <v>41.298056625325671</v>
      </c>
    </row>
    <row r="18" spans="1:11">
      <c r="A18">
        <v>12</v>
      </c>
      <c r="B18">
        <v>49.41</v>
      </c>
      <c r="C18">
        <v>0.62</v>
      </c>
      <c r="D18" t="str">
        <f t="shared" si="0"/>
        <v>49.41+0.62i</v>
      </c>
      <c r="E18" t="str">
        <f t="shared" si="5"/>
        <v>50</v>
      </c>
      <c r="F18" t="str">
        <f t="shared" si="1"/>
        <v>-0.590000000000003+0.62i</v>
      </c>
      <c r="G18" t="str">
        <f t="shared" si="2"/>
        <v>99.41+0.62i</v>
      </c>
      <c r="H18" t="str">
        <f t="shared" si="3"/>
        <v>-0.0058958896236441+0.00627356857023096i</v>
      </c>
      <c r="I18">
        <f t="shared" si="4"/>
        <v>8.609249506175547E-3</v>
      </c>
      <c r="J18">
        <f t="shared" si="6"/>
        <v>1.017368024670166</v>
      </c>
      <c r="K18">
        <f t="shared" si="7"/>
        <v>41.300694112698395</v>
      </c>
    </row>
    <row r="19" spans="1:11">
      <c r="A19">
        <v>12.75</v>
      </c>
      <c r="B19">
        <v>49.35</v>
      </c>
      <c r="C19">
        <v>0.71</v>
      </c>
      <c r="D19" t="str">
        <f t="shared" si="0"/>
        <v>49.35+0.71i</v>
      </c>
      <c r="E19" t="str">
        <f t="shared" si="5"/>
        <v>50</v>
      </c>
      <c r="F19" t="str">
        <f t="shared" si="1"/>
        <v>-0.649999999999999+0.71i</v>
      </c>
      <c r="G19" t="str">
        <f t="shared" si="2"/>
        <v>99.35+0.71i</v>
      </c>
      <c r="H19" t="str">
        <f t="shared" si="3"/>
        <v>-0.00649112313326288+0.00719284043708723i</v>
      </c>
      <c r="I19">
        <f t="shared" si="4"/>
        <v>9.6887374350107004E-3</v>
      </c>
      <c r="J19">
        <f t="shared" si="6"/>
        <v>1.0195670549275915</v>
      </c>
      <c r="K19">
        <f t="shared" si="7"/>
        <v>40.274656266483532</v>
      </c>
    </row>
    <row r="20" spans="1:11">
      <c r="A20">
        <v>13.5</v>
      </c>
      <c r="B20">
        <v>49.36</v>
      </c>
      <c r="C20">
        <v>0.73</v>
      </c>
      <c r="D20" t="str">
        <f t="shared" si="0"/>
        <v>49.36+0.73i</v>
      </c>
      <c r="E20" t="str">
        <f t="shared" si="5"/>
        <v>50</v>
      </c>
      <c r="F20" t="str">
        <f t="shared" si="1"/>
        <v>-0.640000000000001+0.73i</v>
      </c>
      <c r="G20" t="str">
        <f t="shared" si="2"/>
        <v>99.36+0.73i</v>
      </c>
      <c r="H20" t="str">
        <f t="shared" si="3"/>
        <v>-0.00638690035923942+0.00739394562462002i</v>
      </c>
      <c r="I20">
        <f t="shared" si="4"/>
        <v>9.7705131952569493E-3</v>
      </c>
      <c r="J20">
        <f t="shared" si="6"/>
        <v>1.0197338360964876</v>
      </c>
      <c r="K20">
        <f t="shared" si="7"/>
        <v>40.201652488132602</v>
      </c>
    </row>
    <row r="21" spans="1:11">
      <c r="A21">
        <v>14.25</v>
      </c>
      <c r="B21">
        <v>49.34</v>
      </c>
      <c r="C21">
        <v>0.82</v>
      </c>
      <c r="D21" t="str">
        <f t="shared" si="0"/>
        <v>49.34+0.82i</v>
      </c>
      <c r="E21" t="str">
        <f t="shared" si="5"/>
        <v>50</v>
      </c>
      <c r="F21" t="str">
        <f t="shared" si="1"/>
        <v>-0.659999999999997+0.82i</v>
      </c>
      <c r="G21" t="str">
        <f t="shared" si="2"/>
        <v>99.34+0.82i</v>
      </c>
      <c r="H21" t="str">
        <f t="shared" si="3"/>
        <v>-0.00657526495808939+0.00830875495536172i</v>
      </c>
      <c r="I21">
        <f t="shared" si="4"/>
        <v>1.0595731129909167E-2</v>
      </c>
      <c r="J21">
        <f t="shared" si="6"/>
        <v>1.0214184059302869</v>
      </c>
      <c r="K21">
        <f t="shared" si="7"/>
        <v>39.497381411947444</v>
      </c>
    </row>
    <row r="22" spans="1:11">
      <c r="A22">
        <v>15</v>
      </c>
      <c r="B22">
        <v>49.35</v>
      </c>
      <c r="C22">
        <v>0.85</v>
      </c>
      <c r="D22" t="str">
        <f t="shared" si="0"/>
        <v>49.35+0.85i</v>
      </c>
      <c r="E22" t="str">
        <f t="shared" si="5"/>
        <v>50</v>
      </c>
      <c r="F22" t="str">
        <f t="shared" si="1"/>
        <v>-0.649999999999999+0.85i</v>
      </c>
      <c r="G22" t="str">
        <f t="shared" si="2"/>
        <v>99.35+0.85i</v>
      </c>
      <c r="H22" t="str">
        <f t="shared" si="3"/>
        <v>-0.00646885442367627+0.00861095647971943i</v>
      </c>
      <c r="I22">
        <f t="shared" si="4"/>
        <v>1.0770081199802444E-2</v>
      </c>
      <c r="J22">
        <f t="shared" si="6"/>
        <v>1.0217746774437739</v>
      </c>
      <c r="K22">
        <f t="shared" si="7"/>
        <v>39.35562044751633</v>
      </c>
    </row>
    <row r="23" spans="1:11">
      <c r="A23">
        <v>15.75</v>
      </c>
      <c r="B23">
        <v>49.35</v>
      </c>
      <c r="C23">
        <v>0.9</v>
      </c>
      <c r="D23" t="str">
        <f t="shared" si="0"/>
        <v>49.35+0.9i</v>
      </c>
      <c r="E23" t="str">
        <f t="shared" si="5"/>
        <v>50</v>
      </c>
      <c r="F23" t="str">
        <f t="shared" si="1"/>
        <v>-0.649999999999999+0.9i</v>
      </c>
      <c r="G23" t="str">
        <f t="shared" si="2"/>
        <v>99.35+0.9i</v>
      </c>
      <c r="H23" t="str">
        <f t="shared" si="3"/>
        <v>-0.00645993294150451+0.00911740251280679i</v>
      </c>
      <c r="I23">
        <f t="shared" si="4"/>
        <v>1.117397700862458E-2</v>
      </c>
      <c r="J23">
        <f t="shared" si="6"/>
        <v>1.0226004913884068</v>
      </c>
      <c r="K23">
        <f t="shared" si="7"/>
        <v>39.035844531430008</v>
      </c>
    </row>
    <row r="24" spans="1:11">
      <c r="A24">
        <v>16.5</v>
      </c>
      <c r="B24">
        <v>49.36</v>
      </c>
      <c r="C24">
        <v>0.93</v>
      </c>
      <c r="D24" t="str">
        <f t="shared" si="0"/>
        <v>49.36+0.93i</v>
      </c>
      <c r="E24" t="str">
        <f t="shared" si="5"/>
        <v>50</v>
      </c>
      <c r="F24" t="str">
        <f t="shared" si="1"/>
        <v>-0.640000000000001+0.93i</v>
      </c>
      <c r="G24" t="str">
        <f t="shared" si="2"/>
        <v>99.36+0.93i</v>
      </c>
      <c r="H24" t="str">
        <f t="shared" si="3"/>
        <v>-0.00635305946370681+0.00941936740440064i</v>
      </c>
      <c r="I24">
        <f t="shared" si="4"/>
        <v>1.1361595259842691E-2</v>
      </c>
      <c r="J24">
        <f t="shared" si="6"/>
        <v>1.0229843291649769</v>
      </c>
      <c r="K24">
        <f t="shared" si="7"/>
        <v>38.891213717735276</v>
      </c>
    </row>
    <row r="25" spans="1:11">
      <c r="A25">
        <v>17.25</v>
      </c>
      <c r="B25">
        <v>49.31</v>
      </c>
      <c r="C25">
        <v>1.01</v>
      </c>
      <c r="D25" t="str">
        <f t="shared" si="0"/>
        <v>49.31+1.01i</v>
      </c>
      <c r="E25" t="str">
        <f t="shared" si="5"/>
        <v>50</v>
      </c>
      <c r="F25" t="str">
        <f t="shared" si="1"/>
        <v>-0.689999999999998+1.01i</v>
      </c>
      <c r="G25" t="str">
        <f t="shared" si="2"/>
        <v>99.31+1.01i</v>
      </c>
      <c r="H25" t="str">
        <f t="shared" si="3"/>
        <v>-0.00684380047715736+0.0102397768450501i</v>
      </c>
      <c r="I25">
        <f t="shared" si="4"/>
        <v>1.2316275200220377E-2</v>
      </c>
      <c r="J25">
        <f t="shared" si="6"/>
        <v>1.0249397147912245</v>
      </c>
      <c r="K25">
        <f t="shared" si="7"/>
        <v>38.190412311905149</v>
      </c>
    </row>
    <row r="26" spans="1:11">
      <c r="A26">
        <v>18</v>
      </c>
      <c r="B26">
        <v>49.36</v>
      </c>
      <c r="C26">
        <v>1.1200000000000001</v>
      </c>
      <c r="D26" t="str">
        <f t="shared" si="0"/>
        <v>49.36+1.12i</v>
      </c>
      <c r="E26" t="str">
        <f t="shared" si="5"/>
        <v>50</v>
      </c>
      <c r="F26" t="str">
        <f t="shared" si="1"/>
        <v>-0.640000000000001+1.12i</v>
      </c>
      <c r="G26" t="str">
        <f t="shared" si="2"/>
        <v>99.36+1.12i</v>
      </c>
      <c r="H26" t="str">
        <f t="shared" si="3"/>
        <v>-0.00631336047084447+0.0113433068007986i</v>
      </c>
      <c r="I26">
        <f t="shared" si="4"/>
        <v>1.2981876967983684E-2</v>
      </c>
      <c r="J26">
        <f t="shared" si="6"/>
        <v>1.0263052453953019</v>
      </c>
      <c r="K26">
        <f t="shared" si="7"/>
        <v>37.733250221736135</v>
      </c>
    </row>
    <row r="27" spans="1:11">
      <c r="A27">
        <v>18.75</v>
      </c>
      <c r="B27">
        <v>49.35</v>
      </c>
      <c r="C27">
        <v>1.1100000000000001</v>
      </c>
      <c r="D27" t="str">
        <f t="shared" si="0"/>
        <v>49.35+1.11i</v>
      </c>
      <c r="E27" t="str">
        <f t="shared" si="5"/>
        <v>50</v>
      </c>
      <c r="F27" t="str">
        <f t="shared" si="1"/>
        <v>-0.649999999999999+1.11i</v>
      </c>
      <c r="G27" t="str">
        <f t="shared" si="2"/>
        <v>99.35+1.11i</v>
      </c>
      <c r="H27" t="str">
        <f t="shared" si="3"/>
        <v>-0.00641689793319956+0.0112443156185793i</v>
      </c>
      <c r="I27">
        <f t="shared" si="4"/>
        <v>1.2946474918499134E-2</v>
      </c>
      <c r="J27">
        <f t="shared" si="6"/>
        <v>1.0262325691353569</v>
      </c>
      <c r="K27">
        <f t="shared" si="7"/>
        <v>37.756969314042223</v>
      </c>
    </row>
    <row r="28" spans="1:11">
      <c r="A28">
        <v>19.5</v>
      </c>
      <c r="B28">
        <v>49.34</v>
      </c>
      <c r="C28">
        <v>1.18</v>
      </c>
      <c r="D28" t="str">
        <f t="shared" si="0"/>
        <v>49.34+1.18i</v>
      </c>
      <c r="E28" t="str">
        <f t="shared" si="5"/>
        <v>50</v>
      </c>
      <c r="F28" t="str">
        <f t="shared" si="1"/>
        <v>-0.659999999999997+1.18i</v>
      </c>
      <c r="G28" t="str">
        <f t="shared" si="2"/>
        <v>99.34+1.18i</v>
      </c>
      <c r="H28" t="str">
        <f t="shared" si="3"/>
        <v>-0.00650183569561696+0.0119556288113633i</v>
      </c>
      <c r="I28">
        <f t="shared" si="4"/>
        <v>1.3609222155872801E-2</v>
      </c>
      <c r="J28">
        <f t="shared" si="6"/>
        <v>1.0275939768731766</v>
      </c>
      <c r="K28">
        <f t="shared" si="7"/>
        <v>37.323333929535089</v>
      </c>
    </row>
    <row r="29" spans="1:11">
      <c r="A29">
        <v>20.25</v>
      </c>
      <c r="B29">
        <v>49.33</v>
      </c>
      <c r="C29">
        <v>1.22</v>
      </c>
      <c r="D29" t="str">
        <f t="shared" si="0"/>
        <v>49.33+1.22i</v>
      </c>
      <c r="E29" t="str">
        <f t="shared" si="5"/>
        <v>50</v>
      </c>
      <c r="F29" t="str">
        <f t="shared" si="1"/>
        <v>-0.670000000000002+1.22i</v>
      </c>
      <c r="G29" t="str">
        <f t="shared" si="2"/>
        <v>99.33+1.22i</v>
      </c>
      <c r="H29" t="str">
        <f t="shared" si="3"/>
        <v>-0.00659334347412201+0.0123632727175922i</v>
      </c>
      <c r="I29">
        <f t="shared" si="4"/>
        <v>1.4011519919598548E-2</v>
      </c>
      <c r="J29">
        <f t="shared" si="6"/>
        <v>1.0284212649593147</v>
      </c>
      <c r="K29">
        <f t="shared" si="7"/>
        <v>37.070295028915424</v>
      </c>
    </row>
    <row r="30" spans="1:11">
      <c r="A30">
        <v>21</v>
      </c>
      <c r="B30">
        <v>49.32</v>
      </c>
      <c r="C30">
        <v>1.28</v>
      </c>
      <c r="D30" t="str">
        <f t="shared" si="0"/>
        <v>49.32+1.28i</v>
      </c>
      <c r="E30" t="str">
        <f t="shared" si="5"/>
        <v>50</v>
      </c>
      <c r="F30" t="str">
        <f t="shared" si="1"/>
        <v>-0.68+1.28i</v>
      </c>
      <c r="G30" t="str">
        <f t="shared" si="2"/>
        <v>99.32+1.28i</v>
      </c>
      <c r="H30" t="str">
        <f t="shared" si="3"/>
        <v>-0.0066793560430682+0.0129737170331769i</v>
      </c>
      <c r="I30">
        <f t="shared" si="4"/>
        <v>1.4592159908903691E-2</v>
      </c>
      <c r="J30">
        <f t="shared" si="6"/>
        <v>1.0296164883517767</v>
      </c>
      <c r="K30">
        <f t="shared" si="7"/>
        <v>36.717608395041864</v>
      </c>
    </row>
    <row r="31" spans="1:11">
      <c r="A31">
        <v>21.75</v>
      </c>
      <c r="B31">
        <v>49.33</v>
      </c>
      <c r="C31">
        <v>1.36</v>
      </c>
      <c r="D31" t="str">
        <f t="shared" si="0"/>
        <v>49.33+1.36i</v>
      </c>
      <c r="E31" t="str">
        <f t="shared" si="5"/>
        <v>50</v>
      </c>
      <c r="F31" t="str">
        <f t="shared" si="1"/>
        <v>-0.670000000000002+1.36i</v>
      </c>
      <c r="G31" t="str">
        <f t="shared" si="2"/>
        <v>99.33+1.36i</v>
      </c>
      <c r="H31" t="str">
        <f t="shared" si="3"/>
        <v>-0.0065565000896558+0.0137815044812437i</v>
      </c>
      <c r="I31">
        <f t="shared" si="4"/>
        <v>1.526163684511582E-2</v>
      </c>
      <c r="J31">
        <f t="shared" si="6"/>
        <v>1.0309963283977703</v>
      </c>
      <c r="K31">
        <f t="shared" si="7"/>
        <v>36.327977696326819</v>
      </c>
    </row>
    <row r="32" spans="1:11">
      <c r="A32">
        <v>22.5</v>
      </c>
      <c r="B32">
        <v>49.29</v>
      </c>
      <c r="C32">
        <v>1.36</v>
      </c>
      <c r="D32" t="str">
        <f t="shared" si="0"/>
        <v>49.29+1.36i</v>
      </c>
      <c r="E32" t="str">
        <f t="shared" si="5"/>
        <v>50</v>
      </c>
      <c r="F32" t="str">
        <f t="shared" si="1"/>
        <v>-0.710000000000001+1.36i</v>
      </c>
      <c r="G32" t="str">
        <f t="shared" si="2"/>
        <v>99.29+1.36i</v>
      </c>
      <c r="H32" t="str">
        <f t="shared" si="3"/>
        <v>-0.00696184965454131+0.0137926086769078i</v>
      </c>
      <c r="I32">
        <f t="shared" si="4"/>
        <v>1.5450029279155082E-2</v>
      </c>
      <c r="J32">
        <f t="shared" si="6"/>
        <v>1.031384957063872</v>
      </c>
      <c r="K32">
        <f t="shared" si="7"/>
        <v>36.221413864247737</v>
      </c>
    </row>
    <row r="33" spans="1:11">
      <c r="A33">
        <v>23.25</v>
      </c>
      <c r="B33">
        <v>49.36</v>
      </c>
      <c r="C33">
        <v>1.48</v>
      </c>
      <c r="D33" t="str">
        <f t="shared" si="0"/>
        <v>49.36+1.48i</v>
      </c>
      <c r="E33" t="str">
        <f t="shared" si="5"/>
        <v>50</v>
      </c>
      <c r="F33" t="str">
        <f t="shared" si="1"/>
        <v>-0.640000000000001+1.48i</v>
      </c>
      <c r="G33" t="str">
        <f t="shared" si="2"/>
        <v>99.36+1.48i</v>
      </c>
      <c r="H33" t="str">
        <f t="shared" si="3"/>
        <v>-0.00621797338626376+0.0149879488789419i</v>
      </c>
      <c r="I33">
        <f t="shared" si="4"/>
        <v>1.6226577107636107E-2</v>
      </c>
      <c r="J33">
        <f t="shared" si="6"/>
        <v>1.0329884437413015</v>
      </c>
      <c r="K33">
        <f t="shared" si="7"/>
        <v>35.795461642961683</v>
      </c>
    </row>
    <row r="34" spans="1:11">
      <c r="A34">
        <v>24</v>
      </c>
      <c r="B34">
        <v>49.36</v>
      </c>
      <c r="C34">
        <v>1.59</v>
      </c>
      <c r="D34" t="str">
        <f t="shared" si="0"/>
        <v>49.36+1.59i</v>
      </c>
      <c r="E34" t="str">
        <f t="shared" si="5"/>
        <v>50</v>
      </c>
      <c r="F34" t="str">
        <f t="shared" si="1"/>
        <v>-0.640000000000001+1.59i</v>
      </c>
      <c r="G34" t="str">
        <f t="shared" si="2"/>
        <v>99.36+1.59i</v>
      </c>
      <c r="H34" t="str">
        <f t="shared" si="3"/>
        <v>-0.00618356306187128+0.0161013674040698i</v>
      </c>
      <c r="I34">
        <f t="shared" si="4"/>
        <v>1.7247912465599435E-2</v>
      </c>
      <c r="J34">
        <f t="shared" si="6"/>
        <v>1.035101248187368</v>
      </c>
      <c r="K34">
        <f t="shared" si="7"/>
        <v>35.265269211272035</v>
      </c>
    </row>
    <row r="35" spans="1:11">
      <c r="A35">
        <v>24.75</v>
      </c>
      <c r="B35">
        <v>49.29</v>
      </c>
      <c r="C35">
        <v>1.59</v>
      </c>
      <c r="D35" t="str">
        <f t="shared" si="0"/>
        <v>49.29+1.59i</v>
      </c>
      <c r="E35" t="str">
        <f t="shared" si="5"/>
        <v>50</v>
      </c>
      <c r="F35" t="str">
        <f t="shared" si="1"/>
        <v>-0.710000000000001+1.59i</v>
      </c>
      <c r="G35" t="str">
        <f t="shared" si="2"/>
        <v>99.29+1.59i</v>
      </c>
      <c r="H35" t="str">
        <f t="shared" si="3"/>
        <v>-0.00689256445182281+0.0161240726908893i</v>
      </c>
      <c r="I35">
        <f t="shared" si="4"/>
        <v>1.7535483023390419E-2</v>
      </c>
      <c r="J35">
        <f t="shared" si="6"/>
        <v>1.0356969289381632</v>
      </c>
      <c r="K35">
        <f t="shared" si="7"/>
        <v>35.121645335308656</v>
      </c>
    </row>
    <row r="36" spans="1:11">
      <c r="A36">
        <v>25.5</v>
      </c>
      <c r="B36">
        <v>49.31</v>
      </c>
      <c r="C36">
        <v>1.67</v>
      </c>
      <c r="D36" t="str">
        <f t="shared" si="0"/>
        <v>49.31+1.67i</v>
      </c>
      <c r="E36" t="str">
        <f t="shared" si="5"/>
        <v>50</v>
      </c>
      <c r="F36" t="str">
        <f t="shared" si="1"/>
        <v>-0.689999999999998+1.67i</v>
      </c>
      <c r="G36" t="str">
        <f t="shared" si="2"/>
        <v>99.31+1.67i</v>
      </c>
      <c r="H36" t="str">
        <f t="shared" si="3"/>
        <v>-0.00666327767170976+0.0169280804925159i</v>
      </c>
      <c r="I36">
        <f t="shared" si="4"/>
        <v>1.8192283487550517E-2</v>
      </c>
      <c r="J36">
        <f t="shared" si="6"/>
        <v>1.0370587502656277</v>
      </c>
      <c r="K36">
        <f t="shared" si="7"/>
        <v>34.802255701192315</v>
      </c>
    </row>
    <row r="37" spans="1:11">
      <c r="A37">
        <v>26.25</v>
      </c>
      <c r="B37">
        <v>49.44</v>
      </c>
      <c r="C37">
        <v>1.79</v>
      </c>
      <c r="D37" t="str">
        <f t="shared" si="0"/>
        <v>49.44+1.79i</v>
      </c>
      <c r="E37" t="str">
        <f t="shared" si="5"/>
        <v>50</v>
      </c>
      <c r="F37" t="str">
        <f t="shared" si="1"/>
        <v>-0.560000000000002+1.79i</v>
      </c>
      <c r="G37" t="str">
        <f t="shared" si="2"/>
        <v>99.44+1.79i</v>
      </c>
      <c r="H37" t="str">
        <f t="shared" si="3"/>
        <v>-0.00530578841303597+0.0180963129651985i</v>
      </c>
      <c r="I37">
        <f t="shared" si="4"/>
        <v>1.8858099947192935E-2</v>
      </c>
      <c r="J37">
        <f t="shared" si="6"/>
        <v>1.0384411265000058</v>
      </c>
      <c r="K37">
        <f t="shared" si="7"/>
        <v>34.490041336977811</v>
      </c>
    </row>
    <row r="38" spans="1:11">
      <c r="A38">
        <v>27</v>
      </c>
      <c r="B38">
        <v>49.37</v>
      </c>
      <c r="C38">
        <v>1.87</v>
      </c>
      <c r="D38" t="str">
        <f t="shared" si="0"/>
        <v>49.37+1.87i</v>
      </c>
      <c r="E38" t="str">
        <f t="shared" si="5"/>
        <v>50</v>
      </c>
      <c r="F38" t="str">
        <f t="shared" si="1"/>
        <v>-0.630000000000003+1.87i</v>
      </c>
      <c r="G38" t="str">
        <f t="shared" si="2"/>
        <v>99.37+1.87i</v>
      </c>
      <c r="H38" t="str">
        <f t="shared" si="3"/>
        <v>-0.00598368449760012+0.0189311612157644i</v>
      </c>
      <c r="I38">
        <f t="shared" si="4"/>
        <v>1.9854302937753372E-2</v>
      </c>
      <c r="J38">
        <f t="shared" si="6"/>
        <v>1.0405129625060068</v>
      </c>
      <c r="K38">
        <f t="shared" si="7"/>
        <v>34.042907118465273</v>
      </c>
    </row>
    <row r="39" spans="1:11">
      <c r="A39">
        <v>27.75</v>
      </c>
      <c r="B39">
        <v>49.33</v>
      </c>
      <c r="C39">
        <v>1.85</v>
      </c>
      <c r="D39" t="str">
        <f t="shared" si="0"/>
        <v>49.33+1.85i</v>
      </c>
      <c r="E39" t="str">
        <f t="shared" si="5"/>
        <v>50</v>
      </c>
      <c r="F39" t="str">
        <f t="shared" si="1"/>
        <v>-0.670000000000002+1.85i</v>
      </c>
      <c r="G39" t="str">
        <f t="shared" si="2"/>
        <v>99.33+1.85i</v>
      </c>
      <c r="H39" t="str">
        <f t="shared" si="3"/>
        <v>-0.00639609144248832+0.0187439119014256i</v>
      </c>
      <c r="I39">
        <f t="shared" si="4"/>
        <v>1.9805156376789267E-2</v>
      </c>
      <c r="J39">
        <f t="shared" si="6"/>
        <v>1.0404106520364484</v>
      </c>
      <c r="K39">
        <f t="shared" si="7"/>
        <v>34.064434483210874</v>
      </c>
    </row>
    <row r="40" spans="1:11">
      <c r="A40">
        <v>28.5</v>
      </c>
      <c r="B40">
        <v>49.4</v>
      </c>
      <c r="C40">
        <v>2.0499999999999998</v>
      </c>
      <c r="D40" t="str">
        <f t="shared" si="0"/>
        <v>49.4+2.05i</v>
      </c>
      <c r="E40" t="str">
        <f t="shared" si="5"/>
        <v>50</v>
      </c>
      <c r="F40" t="str">
        <f t="shared" si="1"/>
        <v>-0.600000000000001+2.05i</v>
      </c>
      <c r="G40" t="str">
        <f t="shared" si="2"/>
        <v>99.4+2.05i</v>
      </c>
      <c r="H40" t="str">
        <f t="shared" si="3"/>
        <v>-0.00560849304154838+0.0207394105707764i</v>
      </c>
      <c r="I40">
        <f t="shared" si="4"/>
        <v>2.1484374438654912E-2</v>
      </c>
      <c r="J40">
        <f t="shared" si="6"/>
        <v>1.0439121744761712</v>
      </c>
      <c r="K40">
        <f t="shared" si="7"/>
        <v>33.357545743297578</v>
      </c>
    </row>
    <row r="41" spans="1:11">
      <c r="A41">
        <v>29.25</v>
      </c>
      <c r="B41">
        <v>49.5</v>
      </c>
      <c r="C41">
        <v>2.15</v>
      </c>
      <c r="D41" t="str">
        <f t="shared" si="0"/>
        <v>49.5+2.15i</v>
      </c>
      <c r="E41" t="str">
        <f t="shared" si="5"/>
        <v>50</v>
      </c>
      <c r="F41" t="str">
        <f t="shared" si="1"/>
        <v>-0.5+2.15i</v>
      </c>
      <c r="G41" t="str">
        <f t="shared" si="2"/>
        <v>99.5+2.15i</v>
      </c>
      <c r="H41" t="str">
        <f t="shared" si="3"/>
        <v>-0.0045560909542248+0.0217064883975033i</v>
      </c>
      <c r="I41">
        <f t="shared" si="4"/>
        <v>2.2179486092651347E-2</v>
      </c>
      <c r="J41">
        <f t="shared" si="6"/>
        <v>1.0453651478511585</v>
      </c>
      <c r="K41">
        <f t="shared" si="7"/>
        <v>33.080970416858342</v>
      </c>
    </row>
    <row r="42" spans="1:11">
      <c r="A42">
        <v>30</v>
      </c>
      <c r="B42">
        <v>49.38</v>
      </c>
      <c r="C42">
        <v>2.11</v>
      </c>
      <c r="D42" t="str">
        <f t="shared" si="0"/>
        <v>49.38+2.11i</v>
      </c>
      <c r="E42" t="str">
        <f t="shared" si="5"/>
        <v>50</v>
      </c>
      <c r="F42" t="str">
        <f t="shared" si="1"/>
        <v>-0.619999999999997+2.11i</v>
      </c>
      <c r="G42" t="str">
        <f t="shared" si="2"/>
        <v>99.38+2.11i</v>
      </c>
      <c r="H42" t="str">
        <f t="shared" si="3"/>
        <v>-0.00578528953494977+0.0213544673064877i</v>
      </c>
      <c r="I42">
        <f t="shared" si="4"/>
        <v>2.2124259285839408E-2</v>
      </c>
      <c r="J42">
        <f t="shared" si="6"/>
        <v>1.04524963318894</v>
      </c>
      <c r="K42">
        <f t="shared" si="7"/>
        <v>33.102625208948567</v>
      </c>
    </row>
    <row r="43" spans="1:11">
      <c r="A43">
        <v>30.75</v>
      </c>
      <c r="B43">
        <v>49.39</v>
      </c>
      <c r="C43">
        <v>2.2200000000000002</v>
      </c>
      <c r="D43" t="str">
        <f t="shared" si="0"/>
        <v>49.39+2.22i</v>
      </c>
      <c r="E43" t="str">
        <f t="shared" si="5"/>
        <v>50</v>
      </c>
      <c r="F43" t="str">
        <f t="shared" si="1"/>
        <v>-0.609999999999999+2.22i</v>
      </c>
      <c r="G43" t="str">
        <f t="shared" si="2"/>
        <v>99.39+2.22i</v>
      </c>
      <c r="H43" t="str">
        <f t="shared" si="3"/>
        <v>-0.00563571855373616+0.0224621319568296i</v>
      </c>
      <c r="I43">
        <f t="shared" si="4"/>
        <v>2.3158339656869871E-2</v>
      </c>
      <c r="J43">
        <f t="shared" si="6"/>
        <v>1.0474147256347262</v>
      </c>
      <c r="K43">
        <f t="shared" si="7"/>
        <v>32.705851613665601</v>
      </c>
    </row>
    <row r="44" spans="1:11">
      <c r="A44">
        <v>31.5</v>
      </c>
      <c r="B44">
        <v>49.44</v>
      </c>
      <c r="C44">
        <v>2.34</v>
      </c>
      <c r="D44" t="str">
        <f t="shared" si="0"/>
        <v>49.44+2.34i</v>
      </c>
      <c r="E44" t="str">
        <f t="shared" si="5"/>
        <v>50</v>
      </c>
      <c r="F44" t="str">
        <f t="shared" si="1"/>
        <v>-0.560000000000002+2.34i</v>
      </c>
      <c r="G44" t="str">
        <f t="shared" si="2"/>
        <v>99.44+2.34i</v>
      </c>
      <c r="H44" t="str">
        <f t="shared" si="3"/>
        <v>-0.00507498178756428+0.0236512013011152i</v>
      </c>
      <c r="I44">
        <f t="shared" si="4"/>
        <v>2.4189558969315305E-2</v>
      </c>
      <c r="J44">
        <f t="shared" si="6"/>
        <v>1.0495783975087731</v>
      </c>
      <c r="K44">
        <f t="shared" si="7"/>
        <v>32.327440994844906</v>
      </c>
    </row>
    <row r="45" spans="1:11">
      <c r="A45">
        <v>32.25</v>
      </c>
      <c r="B45">
        <v>49.51</v>
      </c>
      <c r="C45">
        <v>2.4</v>
      </c>
      <c r="D45" t="str">
        <f t="shared" si="0"/>
        <v>49.51+2.4i</v>
      </c>
      <c r="E45" t="str">
        <f t="shared" si="5"/>
        <v>50</v>
      </c>
      <c r="F45" t="str">
        <f t="shared" si="1"/>
        <v>-0.490000000000002+2.4i</v>
      </c>
      <c r="G45" t="str">
        <f t="shared" si="2"/>
        <v>99.51+2.4i</v>
      </c>
      <c r="H45" t="str">
        <f t="shared" si="3"/>
        <v>-0.00433991719479294+0.0242228499775651i</v>
      </c>
      <c r="I45">
        <f t="shared" si="4"/>
        <v>2.4608562377621431E-2</v>
      </c>
      <c r="J45">
        <f t="shared" si="6"/>
        <v>1.0504588443745362</v>
      </c>
      <c r="K45">
        <f t="shared" si="7"/>
        <v>32.178275137323794</v>
      </c>
    </row>
    <row r="46" spans="1:11">
      <c r="A46">
        <v>33</v>
      </c>
      <c r="B46">
        <v>49.46</v>
      </c>
      <c r="C46">
        <v>2.5</v>
      </c>
      <c r="D46" t="str">
        <f t="shared" si="0"/>
        <v>49.46+2.5i</v>
      </c>
      <c r="E46" t="str">
        <f t="shared" si="5"/>
        <v>50</v>
      </c>
      <c r="F46" t="str">
        <f t="shared" si="1"/>
        <v>-0.539999999999999+2.5i</v>
      </c>
      <c r="G46" t="str">
        <f t="shared" si="2"/>
        <v>99.46+2.5i</v>
      </c>
      <c r="H46" t="str">
        <f t="shared" si="3"/>
        <v>-0.00479448406823889+0.0252562458291836i</v>
      </c>
      <c r="I46">
        <f t="shared" si="4"/>
        <v>2.5707295284894339E-2</v>
      </c>
      <c r="J46">
        <f t="shared" si="6"/>
        <v>1.0527711952691083</v>
      </c>
      <c r="K46">
        <f t="shared" si="7"/>
        <v>31.798872278606485</v>
      </c>
    </row>
    <row r="47" spans="1:11">
      <c r="A47">
        <v>33.75</v>
      </c>
      <c r="B47">
        <v>49.55</v>
      </c>
      <c r="C47">
        <v>2.58</v>
      </c>
      <c r="D47" t="str">
        <f t="shared" si="0"/>
        <v>49.55+2.58i</v>
      </c>
      <c r="E47" t="str">
        <f t="shared" si="5"/>
        <v>50</v>
      </c>
      <c r="F47" t="str">
        <f t="shared" si="1"/>
        <v>-0.450000000000003+2.58i</v>
      </c>
      <c r="G47" t="str">
        <f t="shared" si="2"/>
        <v>99.55+2.58i</v>
      </c>
      <c r="H47" t="str">
        <f t="shared" si="3"/>
        <v>-0.00384608678863025+0.0260163023999464i</v>
      </c>
      <c r="I47">
        <f t="shared" si="4"/>
        <v>2.6299056525874324E-2</v>
      </c>
      <c r="J47">
        <f t="shared" si="6"/>
        <v>1.0540187553522138</v>
      </c>
      <c r="K47">
        <f t="shared" si="7"/>
        <v>31.601196629411142</v>
      </c>
    </row>
    <row r="48" spans="1:11">
      <c r="A48">
        <v>34.5</v>
      </c>
      <c r="B48">
        <v>49.55</v>
      </c>
      <c r="C48">
        <v>2.71</v>
      </c>
      <c r="D48" t="str">
        <f t="shared" si="0"/>
        <v>49.55+2.71i</v>
      </c>
      <c r="E48" t="str">
        <f t="shared" si="5"/>
        <v>50</v>
      </c>
      <c r="F48" t="str">
        <f t="shared" si="1"/>
        <v>-0.450000000000003+2.71i</v>
      </c>
      <c r="G48" t="str">
        <f t="shared" si="2"/>
        <v>99.55+2.71i</v>
      </c>
      <c r="H48" t="str">
        <f t="shared" si="3"/>
        <v>-0.00377647834798178+0.0273253064422203i</v>
      </c>
      <c r="I48">
        <f t="shared" si="4"/>
        <v>2.7585035089229475E-2</v>
      </c>
      <c r="J48">
        <f t="shared" si="6"/>
        <v>1.0567351101836668</v>
      </c>
      <c r="K48">
        <f t="shared" si="7"/>
        <v>31.186529185330887</v>
      </c>
    </row>
    <row r="49" spans="1:11">
      <c r="A49">
        <v>35.25</v>
      </c>
      <c r="B49">
        <v>49.59</v>
      </c>
      <c r="C49">
        <v>2.77</v>
      </c>
      <c r="D49" t="str">
        <f t="shared" si="0"/>
        <v>49.59+2.77i</v>
      </c>
      <c r="E49" t="str">
        <f t="shared" si="5"/>
        <v>50</v>
      </c>
      <c r="F49" t="str">
        <f t="shared" si="1"/>
        <v>-0.409999999999997+2.77i</v>
      </c>
      <c r="G49" t="str">
        <f t="shared" si="2"/>
        <v>99.59+2.77i</v>
      </c>
      <c r="H49" t="str">
        <f t="shared" si="3"/>
        <v>-0.00334067410509595+0.027906955188986i</v>
      </c>
      <c r="I49">
        <f t="shared" si="4"/>
        <v>2.8106195960971515E-2</v>
      </c>
      <c r="J49">
        <f t="shared" si="6"/>
        <v>1.0578379980285229</v>
      </c>
      <c r="K49">
        <f t="shared" si="7"/>
        <v>31.023958601870444</v>
      </c>
    </row>
    <row r="50" spans="1:11">
      <c r="A50">
        <v>36</v>
      </c>
      <c r="B50">
        <v>49.65</v>
      </c>
      <c r="C50">
        <v>2.84</v>
      </c>
      <c r="D50" t="str">
        <f t="shared" si="0"/>
        <v>49.65+2.84i</v>
      </c>
      <c r="E50" t="str">
        <f t="shared" si="5"/>
        <v>50</v>
      </c>
      <c r="F50" t="str">
        <f t="shared" si="1"/>
        <v>-0.350000000000001+2.84i</v>
      </c>
      <c r="G50" t="str">
        <f t="shared" si="2"/>
        <v>99.65+2.84i</v>
      </c>
      <c r="H50" t="str">
        <f t="shared" si="3"/>
        <v>-0.0026978660224795+0.028576637626732i</v>
      </c>
      <c r="I50">
        <f t="shared" si="4"/>
        <v>2.8703705320477432E-2</v>
      </c>
      <c r="J50">
        <f t="shared" si="6"/>
        <v>1.0591039119117573</v>
      </c>
      <c r="K50">
        <f t="shared" si="7"/>
        <v>30.841240743809436</v>
      </c>
    </row>
    <row r="51" spans="1:11">
      <c r="A51">
        <v>36.75</v>
      </c>
      <c r="B51">
        <v>49.64</v>
      </c>
      <c r="C51">
        <v>2.9</v>
      </c>
      <c r="D51" t="str">
        <f t="shared" si="0"/>
        <v>49.64+2.9i</v>
      </c>
      <c r="E51" t="str">
        <f t="shared" si="5"/>
        <v>50</v>
      </c>
      <c r="F51" t="str">
        <f t="shared" si="1"/>
        <v>-0.359999999999999+2.9i</v>
      </c>
      <c r="G51" t="str">
        <f t="shared" si="2"/>
        <v>99.64+2.9i</v>
      </c>
      <c r="H51" t="str">
        <f t="shared" si="3"/>
        <v>-0.00276357777510391+0.029185210513326i</v>
      </c>
      <c r="I51">
        <f t="shared" si="4"/>
        <v>2.9315761542661703E-2</v>
      </c>
      <c r="J51">
        <f t="shared" si="6"/>
        <v>1.0604022613764736</v>
      </c>
      <c r="K51">
        <f t="shared" si="7"/>
        <v>30.657976391187024</v>
      </c>
    </row>
    <row r="52" spans="1:11">
      <c r="A52">
        <v>37.5</v>
      </c>
      <c r="B52">
        <v>49.62</v>
      </c>
      <c r="C52">
        <v>3.01</v>
      </c>
      <c r="D52" t="str">
        <f t="shared" si="0"/>
        <v>49.62+3.01i</v>
      </c>
      <c r="E52" t="str">
        <f t="shared" si="5"/>
        <v>50</v>
      </c>
      <c r="F52" t="str">
        <f t="shared" si="1"/>
        <v>-0.380000000000003+3.01i</v>
      </c>
      <c r="G52" t="str">
        <f t="shared" si="2"/>
        <v>99.62+3.01i</v>
      </c>
      <c r="H52" t="str">
        <f t="shared" si="3"/>
        <v>-0.00289891343724981+0.0303024064389291i</v>
      </c>
      <c r="I52">
        <f t="shared" si="4"/>
        <v>3.0440754509484799E-2</v>
      </c>
      <c r="J52">
        <f t="shared" si="6"/>
        <v>1.0627929745419205</v>
      </c>
      <c r="K52">
        <f t="shared" si="7"/>
        <v>30.330891745490007</v>
      </c>
    </row>
    <row r="53" spans="1:11">
      <c r="A53">
        <v>38.25</v>
      </c>
      <c r="B53">
        <v>49.6</v>
      </c>
      <c r="C53">
        <v>3.15</v>
      </c>
      <c r="D53" t="str">
        <f t="shared" si="0"/>
        <v>49.6+3.15i</v>
      </c>
      <c r="E53" t="str">
        <f t="shared" si="5"/>
        <v>50</v>
      </c>
      <c r="F53" t="str">
        <f t="shared" si="1"/>
        <v>-0.399999999999999+3.15i</v>
      </c>
      <c r="G53" t="str">
        <f t="shared" si="2"/>
        <v>99.6+3.15i</v>
      </c>
      <c r="H53" t="str">
        <f t="shared" si="3"/>
        <v>-0.003012814848215+0.0317217908310429i</v>
      </c>
      <c r="I53">
        <f t="shared" si="4"/>
        <v>3.1864542470245234E-2</v>
      </c>
      <c r="J53">
        <f t="shared" si="6"/>
        <v>1.0658266200714293</v>
      </c>
      <c r="K53">
        <f t="shared" si="7"/>
        <v>29.933846259875207</v>
      </c>
    </row>
    <row r="54" spans="1:11">
      <c r="A54">
        <v>39</v>
      </c>
      <c r="B54">
        <v>49.67</v>
      </c>
      <c r="C54">
        <v>3.32</v>
      </c>
      <c r="D54" t="str">
        <f t="shared" si="0"/>
        <v>49.67+3.32i</v>
      </c>
      <c r="E54" t="str">
        <f t="shared" si="5"/>
        <v>50</v>
      </c>
      <c r="F54" t="str">
        <f t="shared" si="1"/>
        <v>-0.329999999999998+3.32i</v>
      </c>
      <c r="G54" t="str">
        <f t="shared" si="2"/>
        <v>99.67+3.32i</v>
      </c>
      <c r="H54" t="str">
        <f t="shared" si="3"/>
        <v>-0.00219893527197573+0.0333831691090896i</v>
      </c>
      <c r="I54">
        <f t="shared" si="4"/>
        <v>3.3455512193006597E-2</v>
      </c>
      <c r="J54">
        <f t="shared" si="6"/>
        <v>1.0692270508291126</v>
      </c>
      <c r="K54">
        <f t="shared" si="7"/>
        <v>29.510646336528751</v>
      </c>
    </row>
    <row r="55" spans="1:11">
      <c r="A55">
        <v>39.75</v>
      </c>
      <c r="B55">
        <v>49.77</v>
      </c>
      <c r="C55">
        <v>3.44</v>
      </c>
      <c r="D55" t="str">
        <f t="shared" si="0"/>
        <v>49.77+3.44i</v>
      </c>
      <c r="E55" t="str">
        <f t="shared" si="5"/>
        <v>50</v>
      </c>
      <c r="F55" t="str">
        <f t="shared" si="1"/>
        <v>-0.229999999999997+3.44i</v>
      </c>
      <c r="G55" t="str">
        <f t="shared" si="2"/>
        <v>99.77+3.44i</v>
      </c>
      <c r="H55" t="str">
        <f t="shared" si="3"/>
        <v>-0.00111515418121606+0.0345177521337414i</v>
      </c>
      <c r="I55">
        <f t="shared" si="4"/>
        <v>3.4535760903942635E-2</v>
      </c>
      <c r="J55">
        <f t="shared" si="6"/>
        <v>1.0715422892022965</v>
      </c>
      <c r="K55">
        <f t="shared" si="7"/>
        <v>29.234619420495239</v>
      </c>
    </row>
    <row r="56" spans="1:11">
      <c r="A56">
        <v>40.5</v>
      </c>
      <c r="B56">
        <v>49.88</v>
      </c>
      <c r="C56">
        <v>3.52</v>
      </c>
      <c r="D56" t="str">
        <f t="shared" si="0"/>
        <v>49.88+3.52i</v>
      </c>
      <c r="E56" t="str">
        <f t="shared" si="5"/>
        <v>50</v>
      </c>
      <c r="F56" t="str">
        <f t="shared" si="1"/>
        <v>-0.119999999999997+3.52i</v>
      </c>
      <c r="G56" t="str">
        <f t="shared" si="2"/>
        <v>99.88+3.52i</v>
      </c>
      <c r="H56" t="str">
        <f t="shared" si="3"/>
        <v>0.0000405269918576289+0.0352408624848685i</v>
      </c>
      <c r="I56">
        <f t="shared" si="4"/>
        <v>3.5240885787881114E-2</v>
      </c>
      <c r="J56">
        <f t="shared" si="6"/>
        <v>1.0730563417722381</v>
      </c>
      <c r="K56">
        <f t="shared" si="7"/>
        <v>29.05906368059469</v>
      </c>
    </row>
    <row r="57" spans="1:11">
      <c r="A57">
        <v>41.25</v>
      </c>
      <c r="B57">
        <v>49.93</v>
      </c>
      <c r="C57">
        <v>3.66</v>
      </c>
      <c r="D57" t="str">
        <f t="shared" si="0"/>
        <v>49.93+3.66i</v>
      </c>
      <c r="E57" t="str">
        <f t="shared" si="5"/>
        <v>50</v>
      </c>
      <c r="F57" t="str">
        <f t="shared" si="1"/>
        <v>-0.0700000000000003+3.66i</v>
      </c>
      <c r="G57" t="str">
        <f t="shared" si="2"/>
        <v>99.93+3.66i</v>
      </c>
      <c r="H57" t="str">
        <f t="shared" si="3"/>
        <v>0.000640088373297976+0.0366021943015484i</v>
      </c>
      <c r="I57">
        <f t="shared" si="4"/>
        <v>3.6607790712004644E-2</v>
      </c>
      <c r="J57">
        <f t="shared" si="6"/>
        <v>1.075997688914383</v>
      </c>
      <c r="K57">
        <f t="shared" si="7"/>
        <v>28.728529601848862</v>
      </c>
    </row>
    <row r="58" spans="1:11">
      <c r="A58">
        <v>42</v>
      </c>
      <c r="B58">
        <v>50</v>
      </c>
      <c r="C58">
        <v>3.74</v>
      </c>
      <c r="D58" t="str">
        <f t="shared" si="0"/>
        <v>50+3.74i</v>
      </c>
      <c r="E58" t="str">
        <f t="shared" si="5"/>
        <v>50</v>
      </c>
      <c r="F58" t="str">
        <f t="shared" si="1"/>
        <v>3.74i</v>
      </c>
      <c r="G58" t="str">
        <f t="shared" si="2"/>
        <v>100+3.74i</v>
      </c>
      <c r="H58" t="str">
        <f t="shared" si="3"/>
        <v>0.001396806203355+0.0373477594479945i</v>
      </c>
      <c r="I58">
        <f t="shared" si="4"/>
        <v>3.7373870596380483E-2</v>
      </c>
      <c r="J58">
        <f t="shared" si="6"/>
        <v>1.0776498153432317</v>
      </c>
      <c r="K58">
        <f t="shared" si="7"/>
        <v>28.548638448893211</v>
      </c>
    </row>
    <row r="59" spans="1:11">
      <c r="A59">
        <v>42.75</v>
      </c>
      <c r="B59">
        <v>50.04</v>
      </c>
      <c r="C59">
        <v>3.84</v>
      </c>
      <c r="D59" t="str">
        <f t="shared" si="0"/>
        <v>50.04+3.84i</v>
      </c>
      <c r="E59" t="str">
        <f t="shared" si="5"/>
        <v>50</v>
      </c>
      <c r="F59" t="str">
        <f t="shared" si="1"/>
        <v>0.0399999999999991+3.84i</v>
      </c>
      <c r="G59" t="str">
        <f t="shared" si="2"/>
        <v>100.04+3.84i</v>
      </c>
      <c r="H59" t="str">
        <f t="shared" si="3"/>
        <v>0.00187046521536529+0.0383128489961315i</v>
      </c>
      <c r="I59">
        <f t="shared" si="4"/>
        <v>3.8358480657115009E-2</v>
      </c>
      <c r="J59">
        <f t="shared" si="6"/>
        <v>1.0797770892490715</v>
      </c>
      <c r="K59">
        <f t="shared" si="7"/>
        <v>28.322772063029959</v>
      </c>
    </row>
    <row r="60" spans="1:11">
      <c r="A60">
        <v>43.5</v>
      </c>
      <c r="B60">
        <v>50.11</v>
      </c>
      <c r="C60">
        <v>3.94</v>
      </c>
      <c r="D60" t="str">
        <f t="shared" si="0"/>
        <v>50.11+3.94i</v>
      </c>
      <c r="E60" t="str">
        <f t="shared" si="5"/>
        <v>50</v>
      </c>
      <c r="F60" t="str">
        <f t="shared" si="1"/>
        <v>0.109999999999999+3.94i</v>
      </c>
      <c r="G60" t="str">
        <f t="shared" si="2"/>
        <v>100.11+3.94i</v>
      </c>
      <c r="H60" t="str">
        <f t="shared" si="3"/>
        <v>0.00264364688635677+0.0392526623840551i</v>
      </c>
      <c r="I60">
        <f t="shared" si="4"/>
        <v>3.9341585797935986E-2</v>
      </c>
      <c r="J60">
        <f t="shared" si="6"/>
        <v>1.0819054623710629</v>
      </c>
      <c r="K60">
        <f t="shared" si="7"/>
        <v>28.102962766619079</v>
      </c>
    </row>
    <row r="61" spans="1:11">
      <c r="A61">
        <v>44.25</v>
      </c>
      <c r="B61">
        <v>50.2</v>
      </c>
      <c r="C61">
        <v>4.09</v>
      </c>
      <c r="D61" t="str">
        <f t="shared" si="0"/>
        <v>50.2+4.09i</v>
      </c>
      <c r="E61" t="str">
        <f t="shared" si="5"/>
        <v>50</v>
      </c>
      <c r="F61" t="str">
        <f t="shared" si="1"/>
        <v>0.200000000000003+4.09i</v>
      </c>
      <c r="G61" t="str">
        <f t="shared" si="2"/>
        <v>100.2+4.09i</v>
      </c>
      <c r="H61" t="str">
        <f t="shared" si="3"/>
        <v>0.00365605526888905+0.0406691290813398i</v>
      </c>
      <c r="I61">
        <f t="shared" si="4"/>
        <v>4.0833133609409045E-2</v>
      </c>
      <c r="J61">
        <f t="shared" si="6"/>
        <v>1.0851429194235342</v>
      </c>
      <c r="K61">
        <f t="shared" si="7"/>
        <v>27.779745804893416</v>
      </c>
    </row>
    <row r="62" spans="1:11">
      <c r="A62">
        <v>45</v>
      </c>
      <c r="B62">
        <v>50.31</v>
      </c>
      <c r="C62">
        <v>4.21</v>
      </c>
      <c r="D62" t="str">
        <f t="shared" si="0"/>
        <v>50.31+4.21i</v>
      </c>
      <c r="E62" t="str">
        <f t="shared" si="5"/>
        <v>50</v>
      </c>
      <c r="F62" t="str">
        <f t="shared" si="1"/>
        <v>0.310000000000002+4.21i</v>
      </c>
      <c r="G62" t="str">
        <f t="shared" si="2"/>
        <v>100.31+4.21i</v>
      </c>
      <c r="H62" t="str">
        <f t="shared" si="3"/>
        <v>0.00484336020200045+0.0417666180196349i</v>
      </c>
      <c r="I62">
        <f t="shared" si="4"/>
        <v>4.2046504240476554E-2</v>
      </c>
      <c r="J62">
        <f t="shared" si="6"/>
        <v>1.0877840196347726</v>
      </c>
      <c r="K62">
        <f t="shared" si="7"/>
        <v>27.525402114886518</v>
      </c>
    </row>
    <row r="63" spans="1:11">
      <c r="A63">
        <v>45.75</v>
      </c>
      <c r="B63">
        <v>50.38</v>
      </c>
      <c r="C63">
        <v>4.32</v>
      </c>
      <c r="D63" t="str">
        <f t="shared" si="0"/>
        <v>50.38+4.32i</v>
      </c>
      <c r="E63" t="str">
        <f t="shared" si="5"/>
        <v>50</v>
      </c>
      <c r="F63" t="str">
        <f t="shared" si="1"/>
        <v>0.380000000000003+4.32i</v>
      </c>
      <c r="G63" t="str">
        <f t="shared" si="2"/>
        <v>100.38+4.32i</v>
      </c>
      <c r="H63" t="str">
        <f t="shared" si="3"/>
        <v>0.00562732909360883+0.0427942811149194i</v>
      </c>
      <c r="I63">
        <f t="shared" si="4"/>
        <v>4.3162684449307868E-2</v>
      </c>
      <c r="J63">
        <f t="shared" si="6"/>
        <v>1.0902194840184849</v>
      </c>
      <c r="K63">
        <f t="shared" si="7"/>
        <v>27.297831054913875</v>
      </c>
    </row>
    <row r="64" spans="1:11">
      <c r="A64">
        <v>46.5</v>
      </c>
      <c r="B64">
        <v>50.45</v>
      </c>
      <c r="C64">
        <v>4.4000000000000004</v>
      </c>
      <c r="D64" t="str">
        <f t="shared" si="0"/>
        <v>50.45+4.4i</v>
      </c>
      <c r="E64" t="str">
        <f t="shared" si="5"/>
        <v>50</v>
      </c>
      <c r="F64" t="str">
        <f t="shared" si="1"/>
        <v>0.450000000000003+4.4i</v>
      </c>
      <c r="G64" t="str">
        <f t="shared" si="2"/>
        <v>100.45+4.4i</v>
      </c>
      <c r="H64" t="str">
        <f t="shared" si="3"/>
        <v>0.00638628031628474+0.0435231494933633i</v>
      </c>
      <c r="I64">
        <f t="shared" si="4"/>
        <v>4.3989193196736581E-2</v>
      </c>
      <c r="J64">
        <f t="shared" si="6"/>
        <v>1.0920265605444963</v>
      </c>
      <c r="K64">
        <f t="shared" si="7"/>
        <v>27.133080066404322</v>
      </c>
    </row>
    <row r="65" spans="1:11">
      <c r="A65">
        <v>47.25</v>
      </c>
      <c r="B65">
        <v>50.58</v>
      </c>
      <c r="C65">
        <v>4.49</v>
      </c>
      <c r="D65" t="str">
        <f t="shared" si="0"/>
        <v>50.58+4.49i</v>
      </c>
      <c r="E65" t="str">
        <f t="shared" si="5"/>
        <v>50</v>
      </c>
      <c r="F65" t="str">
        <f t="shared" si="1"/>
        <v>0.579999999999998+4.49i</v>
      </c>
      <c r="G65" t="str">
        <f t="shared" si="2"/>
        <v>100.58+4.49i</v>
      </c>
      <c r="H65" t="str">
        <f t="shared" si="3"/>
        <v>0.00774394782260318+0.0442953835183586i</v>
      </c>
      <c r="I65">
        <f t="shared" si="4"/>
        <v>4.4967207261711009E-2</v>
      </c>
      <c r="J65">
        <f t="shared" si="6"/>
        <v>1.0941689282370717</v>
      </c>
      <c r="K65">
        <f t="shared" si="7"/>
        <v>26.942081678701587</v>
      </c>
    </row>
    <row r="66" spans="1:11">
      <c r="A66">
        <v>48</v>
      </c>
      <c r="B66">
        <v>50.7</v>
      </c>
      <c r="C66">
        <v>4.57</v>
      </c>
      <c r="D66" t="str">
        <f t="shared" si="0"/>
        <v>50.7+4.57i</v>
      </c>
      <c r="E66" t="str">
        <f t="shared" si="5"/>
        <v>50</v>
      </c>
      <c r="F66" t="str">
        <f t="shared" si="1"/>
        <v>0.700000000000003+4.57i</v>
      </c>
      <c r="G66" t="str">
        <f t="shared" si="2"/>
        <v>100.7+4.57i</v>
      </c>
      <c r="H66" t="str">
        <f t="shared" si="3"/>
        <v>0.00899237562822333+0.0449742288319664i</v>
      </c>
      <c r="I66">
        <f t="shared" si="4"/>
        <v>4.5864409714604884E-2</v>
      </c>
      <c r="J66">
        <f t="shared" si="6"/>
        <v>1.0961381383978899</v>
      </c>
      <c r="K66">
        <f t="shared" si="7"/>
        <v>26.770483831785498</v>
      </c>
    </row>
    <row r="67" spans="1:11">
      <c r="A67">
        <v>48.75</v>
      </c>
      <c r="B67">
        <v>50.72</v>
      </c>
      <c r="C67">
        <v>4.67</v>
      </c>
      <c r="D67" t="str">
        <f t="shared" ref="D67:D130" si="8">COMPLEX(B67,C67)</f>
        <v>50.72+4.67i</v>
      </c>
      <c r="E67" t="str">
        <f t="shared" si="5"/>
        <v>50</v>
      </c>
      <c r="F67" t="str">
        <f t="shared" ref="F67:F130" si="9">IMSUB(D67,E67)</f>
        <v>0.719999999999999+4.67i</v>
      </c>
      <c r="G67" t="str">
        <f t="shared" ref="G67:G130" si="10">IMSUM(D67,E67)</f>
        <v>100.72+4.67i</v>
      </c>
      <c r="H67" t="str">
        <f t="shared" ref="H67:H130" si="11">IMDIV(F67,G67)</f>
        <v>0.00927840479816147+0.0459359595869002i</v>
      </c>
      <c r="I67">
        <f t="shared" ref="I67:I130" si="12">IMABS(H67)</f>
        <v>4.6863644531426212E-2</v>
      </c>
      <c r="J67">
        <f t="shared" si="6"/>
        <v>1.0983356563046793</v>
      </c>
      <c r="K67">
        <f t="shared" si="7"/>
        <v>26.583278796923814</v>
      </c>
    </row>
    <row r="68" spans="1:11">
      <c r="A68">
        <v>49.5</v>
      </c>
      <c r="B68">
        <v>50.86</v>
      </c>
      <c r="C68">
        <v>4.82</v>
      </c>
      <c r="D68" t="str">
        <f t="shared" si="8"/>
        <v>50.86+4.82i</v>
      </c>
      <c r="E68" t="str">
        <f t="shared" ref="E68:E131" si="13">COMPLEX(50,0)</f>
        <v>50</v>
      </c>
      <c r="F68" t="str">
        <f t="shared" si="9"/>
        <v>0.859999999999999+4.82i</v>
      </c>
      <c r="G68" t="str">
        <f t="shared" si="10"/>
        <v>100.86+4.82i</v>
      </c>
      <c r="H68" t="str">
        <f t="shared" si="11"/>
        <v>0.0107858279720658+0.0472735703864232i</v>
      </c>
      <c r="I68">
        <f t="shared" si="12"/>
        <v>4.8488395953290776E-2</v>
      </c>
      <c r="J68">
        <f t="shared" ref="J68:J131" si="14">(1+I68)/(1-I68)</f>
        <v>1.1019186644641497</v>
      </c>
      <c r="K68">
        <f t="shared" ref="K68:K131" si="15">-20*LOG10(I68)</f>
        <v>26.287243651225086</v>
      </c>
    </row>
    <row r="69" spans="1:11">
      <c r="A69">
        <v>50.25</v>
      </c>
      <c r="B69">
        <v>50.97</v>
      </c>
      <c r="C69">
        <v>4.9000000000000004</v>
      </c>
      <c r="D69" t="str">
        <f t="shared" si="8"/>
        <v>50.97+4.9i</v>
      </c>
      <c r="E69" t="str">
        <f t="shared" si="13"/>
        <v>50</v>
      </c>
      <c r="F69" t="str">
        <f t="shared" si="9"/>
        <v>0.969999999999999+4.9i</v>
      </c>
      <c r="G69" t="str">
        <f t="shared" si="10"/>
        <v>100.97+4.9i</v>
      </c>
      <c r="H69" t="str">
        <f t="shared" si="11"/>
        <v>0.0119337984097761+0.0479501276398148i</v>
      </c>
      <c r="I69">
        <f t="shared" si="12"/>
        <v>4.9412855464541876E-2</v>
      </c>
      <c r="J69">
        <f t="shared" si="14"/>
        <v>1.1039628102454286</v>
      </c>
      <c r="K69">
        <f t="shared" si="15"/>
        <v>26.123200968493236</v>
      </c>
    </row>
    <row r="70" spans="1:11">
      <c r="A70">
        <v>51</v>
      </c>
      <c r="B70">
        <v>51.05</v>
      </c>
      <c r="C70">
        <v>5.01</v>
      </c>
      <c r="D70" t="str">
        <f t="shared" si="8"/>
        <v>51.05+5.01i</v>
      </c>
      <c r="E70" t="str">
        <f t="shared" si="13"/>
        <v>50</v>
      </c>
      <c r="F70" t="str">
        <f t="shared" si="9"/>
        <v>1.05+5.01i</v>
      </c>
      <c r="G70" t="str">
        <f t="shared" si="10"/>
        <v>101.05+5.01i</v>
      </c>
      <c r="H70" t="str">
        <f t="shared" si="11"/>
        <v>0.0128175071485983+0.0489439316099507i</v>
      </c>
      <c r="I70">
        <f t="shared" si="12"/>
        <v>5.0594435770585477E-2</v>
      </c>
      <c r="J70">
        <f t="shared" si="14"/>
        <v>1.1065812918668756</v>
      </c>
      <c r="K70">
        <f t="shared" si="15"/>
        <v>25.917944859649282</v>
      </c>
    </row>
    <row r="71" spans="1:11">
      <c r="A71">
        <v>51.75</v>
      </c>
      <c r="B71">
        <v>51.12</v>
      </c>
      <c r="C71">
        <v>5.1100000000000003</v>
      </c>
      <c r="D71" t="str">
        <f t="shared" si="8"/>
        <v>51.12+5.11i</v>
      </c>
      <c r="E71" t="str">
        <f t="shared" si="13"/>
        <v>50</v>
      </c>
      <c r="F71" t="str">
        <f t="shared" si="9"/>
        <v>1.12+5.11i</v>
      </c>
      <c r="G71" t="str">
        <f t="shared" si="10"/>
        <v>101.12+5.11i</v>
      </c>
      <c r="H71" t="str">
        <f t="shared" si="11"/>
        <v>0.0135949192724697+0.0498470130786954i</v>
      </c>
      <c r="I71">
        <f t="shared" si="12"/>
        <v>5.1667654706717608E-2</v>
      </c>
      <c r="J71">
        <f t="shared" si="14"/>
        <v>1.1089652904135392</v>
      </c>
      <c r="K71">
        <f t="shared" si="15"/>
        <v>25.735625029217424</v>
      </c>
    </row>
    <row r="72" spans="1:11">
      <c r="A72">
        <v>52.5</v>
      </c>
      <c r="B72">
        <v>51.22</v>
      </c>
      <c r="C72">
        <v>5.17</v>
      </c>
      <c r="D72" t="str">
        <f t="shared" si="8"/>
        <v>51.22+5.17i</v>
      </c>
      <c r="E72" t="str">
        <f t="shared" si="13"/>
        <v>50</v>
      </c>
      <c r="F72" t="str">
        <f t="shared" si="9"/>
        <v>1.22+5.17i</v>
      </c>
      <c r="G72" t="str">
        <f t="shared" si="10"/>
        <v>101.22+5.17i</v>
      </c>
      <c r="H72" t="str">
        <f t="shared" si="11"/>
        <v>0.0146236489759616+0.0503299321754029i</v>
      </c>
      <c r="I72">
        <f t="shared" si="12"/>
        <v>5.2411384089268223E-2</v>
      </c>
      <c r="J72">
        <f t="shared" si="14"/>
        <v>1.1106205439981893</v>
      </c>
      <c r="K72">
        <f t="shared" si="15"/>
        <v>25.611487424381799</v>
      </c>
    </row>
    <row r="73" spans="1:11">
      <c r="A73">
        <v>53.25</v>
      </c>
      <c r="B73">
        <v>51.4</v>
      </c>
      <c r="C73">
        <v>5.28</v>
      </c>
      <c r="D73" t="str">
        <f t="shared" si="8"/>
        <v>51.4+5.28i</v>
      </c>
      <c r="E73" t="str">
        <f t="shared" si="13"/>
        <v>50</v>
      </c>
      <c r="F73" t="str">
        <f t="shared" si="9"/>
        <v>1.4+5.28i</v>
      </c>
      <c r="G73" t="str">
        <f t="shared" si="10"/>
        <v>101.4+5.28i</v>
      </c>
      <c r="H73" t="str">
        <f t="shared" si="11"/>
        <v>0.0164734298842162+0.0512132178521828i</v>
      </c>
      <c r="I73">
        <f t="shared" si="12"/>
        <v>5.3797468108874077E-2</v>
      </c>
      <c r="J73">
        <f t="shared" si="14"/>
        <v>1.1137123740333938</v>
      </c>
      <c r="K73">
        <f t="shared" si="15"/>
        <v>25.384763264448978</v>
      </c>
    </row>
    <row r="74" spans="1:11">
      <c r="A74">
        <v>54</v>
      </c>
      <c r="B74">
        <v>51.54</v>
      </c>
      <c r="C74">
        <v>5.4</v>
      </c>
      <c r="D74" t="str">
        <f t="shared" si="8"/>
        <v>51.54+5.4i</v>
      </c>
      <c r="E74" t="str">
        <f t="shared" si="13"/>
        <v>50</v>
      </c>
      <c r="F74" t="str">
        <f t="shared" si="9"/>
        <v>1.54+5.4i</v>
      </c>
      <c r="G74" t="str">
        <f t="shared" si="10"/>
        <v>101.54+5.4i</v>
      </c>
      <c r="H74" t="str">
        <f t="shared" si="11"/>
        <v>0.0179439076331079+0.0522267372344024i</v>
      </c>
      <c r="I74">
        <f t="shared" si="12"/>
        <v>5.5223327528290268E-2</v>
      </c>
      <c r="J74">
        <f t="shared" si="14"/>
        <v>1.1169023942638547</v>
      </c>
      <c r="K74">
        <f t="shared" si="15"/>
        <v>25.157548562542399</v>
      </c>
    </row>
    <row r="75" spans="1:11">
      <c r="A75">
        <v>54.75</v>
      </c>
      <c r="B75">
        <v>51.58</v>
      </c>
      <c r="C75">
        <v>5.49</v>
      </c>
      <c r="D75" t="str">
        <f t="shared" si="8"/>
        <v>51.58+5.49i</v>
      </c>
      <c r="E75" t="str">
        <f t="shared" si="13"/>
        <v>50</v>
      </c>
      <c r="F75" t="str">
        <f t="shared" si="9"/>
        <v>1.58+5.49i</v>
      </c>
      <c r="G75" t="str">
        <f t="shared" si="10"/>
        <v>101.58+5.49i</v>
      </c>
      <c r="H75" t="str">
        <f t="shared" si="11"/>
        <v>0.0184214123280879+0.0530504670832723i</v>
      </c>
      <c r="I75">
        <f t="shared" si="12"/>
        <v>5.6157817709690132E-2</v>
      </c>
      <c r="J75">
        <f t="shared" si="14"/>
        <v>1.1189983214639097</v>
      </c>
      <c r="K75">
        <f t="shared" si="15"/>
        <v>25.011795544293705</v>
      </c>
    </row>
    <row r="76" spans="1:11">
      <c r="A76">
        <v>55.5</v>
      </c>
      <c r="B76">
        <v>51.75</v>
      </c>
      <c r="C76">
        <v>5.64</v>
      </c>
      <c r="D76" t="str">
        <f t="shared" si="8"/>
        <v>51.75+5.64i</v>
      </c>
      <c r="E76" t="str">
        <f t="shared" si="13"/>
        <v>50</v>
      </c>
      <c r="F76" t="str">
        <f t="shared" si="9"/>
        <v>1.75+5.64i</v>
      </c>
      <c r="G76" t="str">
        <f t="shared" si="10"/>
        <v>101.75+5.64i</v>
      </c>
      <c r="H76" t="str">
        <f t="shared" si="11"/>
        <v>0.0202094063344314+0.0543097685334035i</v>
      </c>
      <c r="I76">
        <f t="shared" si="12"/>
        <v>5.7948003093653035E-2</v>
      </c>
      <c r="J76">
        <f t="shared" si="14"/>
        <v>1.1230250629136214</v>
      </c>
      <c r="K76">
        <f t="shared" si="15"/>
        <v>24.739230507329523</v>
      </c>
    </row>
    <row r="77" spans="1:11">
      <c r="A77">
        <v>56.25</v>
      </c>
      <c r="B77">
        <v>51.87</v>
      </c>
      <c r="C77">
        <v>5.7</v>
      </c>
      <c r="D77" t="str">
        <f t="shared" si="8"/>
        <v>51.87+5.7i</v>
      </c>
      <c r="E77" t="str">
        <f t="shared" si="13"/>
        <v>50</v>
      </c>
      <c r="F77" t="str">
        <f t="shared" si="9"/>
        <v>1.87+5.7i</v>
      </c>
      <c r="G77" t="str">
        <f t="shared" si="10"/>
        <v>101.87+5.7i</v>
      </c>
      <c r="H77" t="str">
        <f t="shared" si="11"/>
        <v>0.0214204784445982+0.0547551121317934i</v>
      </c>
      <c r="I77">
        <f t="shared" si="12"/>
        <v>5.8795911434050968E-2</v>
      </c>
      <c r="J77">
        <f t="shared" si="14"/>
        <v>1.1249376456144267</v>
      </c>
      <c r="K77">
        <f t="shared" si="15"/>
        <v>24.613057459214186</v>
      </c>
    </row>
    <row r="78" spans="1:11">
      <c r="A78">
        <v>57</v>
      </c>
      <c r="B78">
        <v>52.01</v>
      </c>
      <c r="C78">
        <v>5.79</v>
      </c>
      <c r="D78" t="str">
        <f t="shared" si="8"/>
        <v>52.01+5.79i</v>
      </c>
      <c r="E78" t="str">
        <f t="shared" si="13"/>
        <v>50</v>
      </c>
      <c r="F78" t="str">
        <f t="shared" si="9"/>
        <v>2.01+5.79i</v>
      </c>
      <c r="G78" t="str">
        <f t="shared" si="10"/>
        <v>102.01+5.79i</v>
      </c>
      <c r="H78" t="str">
        <f t="shared" si="11"/>
        <v>0.0228519309263887+0.055462085285131i</v>
      </c>
      <c r="I78">
        <f t="shared" si="12"/>
        <v>5.9985445328342657E-2</v>
      </c>
      <c r="J78">
        <f t="shared" si="14"/>
        <v>1.1276266309499756</v>
      </c>
      <c r="K78">
        <f t="shared" si="15"/>
        <v>24.439082252453691</v>
      </c>
    </row>
    <row r="79" spans="1:11">
      <c r="A79">
        <v>57.75</v>
      </c>
      <c r="B79">
        <v>52.15</v>
      </c>
      <c r="C79">
        <v>5.91</v>
      </c>
      <c r="D79" t="str">
        <f t="shared" si="8"/>
        <v>52.15+5.91i</v>
      </c>
      <c r="E79" t="str">
        <f t="shared" si="13"/>
        <v>50</v>
      </c>
      <c r="F79" t="str">
        <f t="shared" si="9"/>
        <v>2.15+5.91i</v>
      </c>
      <c r="G79" t="str">
        <f t="shared" si="10"/>
        <v>102.15+5.91i</v>
      </c>
      <c r="H79" t="str">
        <f t="shared" si="11"/>
        <v>0.0243134218196529+0.0564494143616823i</v>
      </c>
      <c r="I79">
        <f t="shared" si="12"/>
        <v>6.146282504373906E-2</v>
      </c>
      <c r="J79">
        <f t="shared" si="14"/>
        <v>1.130975792294223</v>
      </c>
      <c r="K79">
        <f t="shared" si="15"/>
        <v>24.227749638927577</v>
      </c>
    </row>
    <row r="80" spans="1:11">
      <c r="A80">
        <v>58.5</v>
      </c>
      <c r="B80">
        <v>52.3</v>
      </c>
      <c r="C80">
        <v>6.03</v>
      </c>
      <c r="D80" t="str">
        <f t="shared" si="8"/>
        <v>52.3+6.03i</v>
      </c>
      <c r="E80" t="str">
        <f t="shared" si="13"/>
        <v>50</v>
      </c>
      <c r="F80" t="str">
        <f t="shared" si="9"/>
        <v>2.3+6.03i</v>
      </c>
      <c r="G80" t="str">
        <f t="shared" si="10"/>
        <v>102.3+6.03i</v>
      </c>
      <c r="H80" t="str">
        <f t="shared" si="11"/>
        <v>0.0258674471839471+0.0574195434357849i</v>
      </c>
      <c r="I80">
        <f t="shared" si="12"/>
        <v>6.2977208513781247E-2</v>
      </c>
      <c r="J80">
        <f t="shared" si="14"/>
        <v>1.1344198008543476</v>
      </c>
      <c r="K80">
        <f t="shared" si="15"/>
        <v>24.01633187047382</v>
      </c>
    </row>
    <row r="81" spans="1:11">
      <c r="A81">
        <v>59.25</v>
      </c>
      <c r="B81">
        <v>52.44</v>
      </c>
      <c r="C81">
        <v>6.14</v>
      </c>
      <c r="D81" t="str">
        <f t="shared" si="8"/>
        <v>52.44+6.14i</v>
      </c>
      <c r="E81" t="str">
        <f t="shared" si="13"/>
        <v>50</v>
      </c>
      <c r="F81" t="str">
        <f t="shared" si="9"/>
        <v>2.44+6.14i</v>
      </c>
      <c r="G81" t="str">
        <f t="shared" si="10"/>
        <v>102.44+6.14i</v>
      </c>
      <c r="H81" t="str">
        <f t="shared" si="11"/>
        <v>0.0273132047302887+0.0583004385294419i</v>
      </c>
      <c r="I81">
        <f t="shared" si="12"/>
        <v>6.4381303849517513E-2</v>
      </c>
      <c r="J81">
        <f t="shared" si="14"/>
        <v>1.1376229528426667</v>
      </c>
      <c r="K81">
        <f t="shared" si="15"/>
        <v>23.824804644677332</v>
      </c>
    </row>
    <row r="82" spans="1:11">
      <c r="A82">
        <v>60</v>
      </c>
      <c r="B82">
        <v>52.55</v>
      </c>
      <c r="C82">
        <v>6.18</v>
      </c>
      <c r="D82" t="str">
        <f t="shared" si="8"/>
        <v>52.55+6.18i</v>
      </c>
      <c r="E82" t="str">
        <f t="shared" si="13"/>
        <v>50</v>
      </c>
      <c r="F82" t="str">
        <f t="shared" si="9"/>
        <v>2.55+6.18i</v>
      </c>
      <c r="G82" t="str">
        <f t="shared" si="10"/>
        <v>102.55+6.18i</v>
      </c>
      <c r="H82" t="str">
        <f t="shared" si="11"/>
        <v>0.0283944635860578+0.0585521425162181i</v>
      </c>
      <c r="I82">
        <f t="shared" si="12"/>
        <v>6.5073796228431888E-2</v>
      </c>
      <c r="J82">
        <f t="shared" si="14"/>
        <v>1.1392062731067305</v>
      </c>
      <c r="K82">
        <f t="shared" si="15"/>
        <v>23.731877139344924</v>
      </c>
    </row>
    <row r="83" spans="1:11">
      <c r="A83">
        <v>60.75</v>
      </c>
      <c r="B83">
        <v>52.76</v>
      </c>
      <c r="C83">
        <v>6.32</v>
      </c>
      <c r="D83" t="str">
        <f t="shared" si="8"/>
        <v>52.76+6.32i</v>
      </c>
      <c r="E83" t="str">
        <f t="shared" si="13"/>
        <v>50</v>
      </c>
      <c r="F83" t="str">
        <f t="shared" si="9"/>
        <v>2.76+6.32i</v>
      </c>
      <c r="G83" t="str">
        <f t="shared" si="10"/>
        <v>102.76+6.32i</v>
      </c>
      <c r="H83" t="str">
        <f t="shared" si="11"/>
        <v>0.0305257954103755+0.0596251165142704i</v>
      </c>
      <c r="I83">
        <f t="shared" si="12"/>
        <v>6.6984914008875338E-2</v>
      </c>
      <c r="J83">
        <f t="shared" si="14"/>
        <v>1.1435880620037746</v>
      </c>
      <c r="K83">
        <f t="shared" si="15"/>
        <v>23.480459916258376</v>
      </c>
    </row>
    <row r="84" spans="1:11">
      <c r="A84">
        <v>61.5</v>
      </c>
      <c r="B84">
        <v>52.92</v>
      </c>
      <c r="C84">
        <v>6.4</v>
      </c>
      <c r="D84" t="str">
        <f t="shared" si="8"/>
        <v>52.92+6.4i</v>
      </c>
      <c r="E84" t="str">
        <f t="shared" si="13"/>
        <v>50</v>
      </c>
      <c r="F84" t="str">
        <f t="shared" si="9"/>
        <v>2.92+6.4i</v>
      </c>
      <c r="G84" t="str">
        <f t="shared" si="10"/>
        <v>102.92+6.4i</v>
      </c>
      <c r="H84" t="str">
        <f t="shared" si="11"/>
        <v>0.0321142461798794+0.0601872213801863i</v>
      </c>
      <c r="I84">
        <f t="shared" si="12"/>
        <v>6.8218959426023601E-2</v>
      </c>
      <c r="J84">
        <f t="shared" si="14"/>
        <v>1.1464270176263744</v>
      </c>
      <c r="K84">
        <f t="shared" si="15"/>
        <v>23.321898187280311</v>
      </c>
    </row>
    <row r="85" spans="1:11">
      <c r="A85">
        <v>62.25</v>
      </c>
      <c r="B85">
        <v>53.08</v>
      </c>
      <c r="C85">
        <v>6.51</v>
      </c>
      <c r="D85" t="str">
        <f t="shared" si="8"/>
        <v>53.08+6.51i</v>
      </c>
      <c r="E85" t="str">
        <f t="shared" si="13"/>
        <v>50</v>
      </c>
      <c r="F85" t="str">
        <f t="shared" si="9"/>
        <v>3.08+6.51i</v>
      </c>
      <c r="G85" t="str">
        <f t="shared" si="10"/>
        <v>103.08+6.51i</v>
      </c>
      <c r="H85" t="str">
        <f t="shared" si="11"/>
        <v>0.0337336898619794+0.0610243857101136i</v>
      </c>
      <c r="I85">
        <f t="shared" si="12"/>
        <v>6.9727594845949814E-2</v>
      </c>
      <c r="J85">
        <f t="shared" si="14"/>
        <v>1.149907907532532</v>
      </c>
      <c r="K85">
        <f t="shared" si="15"/>
        <v>23.131906298123624</v>
      </c>
    </row>
    <row r="86" spans="1:11">
      <c r="A86">
        <v>63</v>
      </c>
      <c r="B86">
        <v>53.25</v>
      </c>
      <c r="C86">
        <v>6.64</v>
      </c>
      <c r="D86" t="str">
        <f t="shared" si="8"/>
        <v>53.25+6.64i</v>
      </c>
      <c r="E86" t="str">
        <f t="shared" si="13"/>
        <v>50</v>
      </c>
      <c r="F86" t="str">
        <f t="shared" si="9"/>
        <v>3.25+6.64i</v>
      </c>
      <c r="G86" t="str">
        <f t="shared" si="10"/>
        <v>103.25+6.64i</v>
      </c>
      <c r="H86" t="str">
        <f t="shared" si="11"/>
        <v>0.0354660848809837+0.0620291060183077i</v>
      </c>
      <c r="I86">
        <f t="shared" si="12"/>
        <v>7.1452453913183403E-2</v>
      </c>
      <c r="J86">
        <f t="shared" si="14"/>
        <v>1.1539015513299364</v>
      </c>
      <c r="K86">
        <f t="shared" si="15"/>
        <v>22.919657030209212</v>
      </c>
    </row>
    <row r="87" spans="1:11">
      <c r="A87">
        <v>63.75</v>
      </c>
      <c r="B87">
        <v>53.45</v>
      </c>
      <c r="C87">
        <v>6.72</v>
      </c>
      <c r="D87" t="str">
        <f t="shared" si="8"/>
        <v>53.45+6.72i</v>
      </c>
      <c r="E87" t="str">
        <f t="shared" si="13"/>
        <v>50</v>
      </c>
      <c r="F87" t="str">
        <f t="shared" si="9"/>
        <v>3.45+6.72i</v>
      </c>
      <c r="G87" t="str">
        <f t="shared" si="10"/>
        <v>103.45+6.72i</v>
      </c>
      <c r="H87" t="str">
        <f t="shared" si="11"/>
        <v>0.0374112423611557+0.0625287235508268i</v>
      </c>
      <c r="I87">
        <f t="shared" si="12"/>
        <v>7.2865920181528293E-2</v>
      </c>
      <c r="J87">
        <f t="shared" si="14"/>
        <v>1.1571852912489098</v>
      </c>
      <c r="K87">
        <f t="shared" si="15"/>
        <v>22.749510925478319</v>
      </c>
    </row>
    <row r="88" spans="1:11">
      <c r="A88">
        <v>64.5</v>
      </c>
      <c r="B88">
        <v>53.63</v>
      </c>
      <c r="C88">
        <v>6.83</v>
      </c>
      <c r="D88" t="str">
        <f t="shared" si="8"/>
        <v>53.63+6.83i</v>
      </c>
      <c r="E88" t="str">
        <f t="shared" si="13"/>
        <v>50</v>
      </c>
      <c r="F88" t="str">
        <f t="shared" si="9"/>
        <v>3.63+6.83i</v>
      </c>
      <c r="G88" t="str">
        <f t="shared" si="10"/>
        <v>103.63+6.83i</v>
      </c>
      <c r="H88" t="str">
        <f t="shared" si="11"/>
        <v>0.0392019867407834+0.0633238486013746i</v>
      </c>
      <c r="I88">
        <f t="shared" si="12"/>
        <v>7.4476208054078397E-2</v>
      </c>
      <c r="J88">
        <f t="shared" si="14"/>
        <v>1.1609385057460091</v>
      </c>
      <c r="K88">
        <f t="shared" si="15"/>
        <v>22.559648870156334</v>
      </c>
    </row>
    <row r="89" spans="1:11">
      <c r="A89">
        <v>65.25</v>
      </c>
      <c r="B89">
        <v>53.8</v>
      </c>
      <c r="C89">
        <v>6.9</v>
      </c>
      <c r="D89" t="str">
        <f t="shared" si="8"/>
        <v>53.8+6.9i</v>
      </c>
      <c r="E89" t="str">
        <f t="shared" si="13"/>
        <v>50</v>
      </c>
      <c r="F89" t="str">
        <f t="shared" si="9"/>
        <v>3.8+6.9i</v>
      </c>
      <c r="G89" t="str">
        <f t="shared" si="10"/>
        <v>103.8+6.9i</v>
      </c>
      <c r="H89" t="str">
        <f t="shared" si="11"/>
        <v>0.0408471592720418+0.0637587148460782i</v>
      </c>
      <c r="I89">
        <f t="shared" si="12"/>
        <v>7.5720962351379706E-2</v>
      </c>
      <c r="J89">
        <f t="shared" si="14"/>
        <v>1.1638487064339682</v>
      </c>
      <c r="K89">
        <f t="shared" si="15"/>
        <v>22.415677502923934</v>
      </c>
    </row>
    <row r="90" spans="1:11">
      <c r="A90">
        <v>66</v>
      </c>
      <c r="B90">
        <v>54.01</v>
      </c>
      <c r="C90">
        <v>6.98</v>
      </c>
      <c r="D90" t="str">
        <f t="shared" si="8"/>
        <v>54.01+6.98i</v>
      </c>
      <c r="E90" t="str">
        <f t="shared" si="13"/>
        <v>50</v>
      </c>
      <c r="F90" t="str">
        <f t="shared" si="9"/>
        <v>4.01+6.98i</v>
      </c>
      <c r="G90" t="str">
        <f t="shared" si="10"/>
        <v>104.01+6.98i</v>
      </c>
      <c r="H90" t="str">
        <f t="shared" si="11"/>
        <v>0.0428645487694377+0.0642323377520366i</v>
      </c>
      <c r="I90">
        <f t="shared" si="12"/>
        <v>7.722151743069551E-2</v>
      </c>
      <c r="J90">
        <f t="shared" si="14"/>
        <v>1.1673673994124498</v>
      </c>
      <c r="K90">
        <f t="shared" si="15"/>
        <v>22.245233371695292</v>
      </c>
    </row>
    <row r="91" spans="1:11">
      <c r="A91">
        <v>66.75</v>
      </c>
      <c r="B91">
        <v>54.23</v>
      </c>
      <c r="C91">
        <v>7.07</v>
      </c>
      <c r="D91" t="str">
        <f t="shared" si="8"/>
        <v>54.23+7.07i</v>
      </c>
      <c r="E91" t="str">
        <f t="shared" si="13"/>
        <v>50</v>
      </c>
      <c r="F91" t="str">
        <f t="shared" si="9"/>
        <v>4.23+7.07i</v>
      </c>
      <c r="G91" t="str">
        <f t="shared" si="10"/>
        <v>104.23+7.07i</v>
      </c>
      <c r="H91" t="str">
        <f t="shared" si="11"/>
        <v>0.0449773956604132+0.0647799080176617i</v>
      </c>
      <c r="I91">
        <f t="shared" si="12"/>
        <v>7.8863189151657243E-2</v>
      </c>
      <c r="J91">
        <f t="shared" si="14"/>
        <v>1.1712301326423515</v>
      </c>
      <c r="K91">
        <f t="shared" si="15"/>
        <v>22.0625132891155</v>
      </c>
    </row>
    <row r="92" spans="1:11">
      <c r="A92">
        <v>67.5</v>
      </c>
      <c r="B92">
        <v>54.4</v>
      </c>
      <c r="C92">
        <v>7.1</v>
      </c>
      <c r="D92" t="str">
        <f t="shared" si="8"/>
        <v>54.4+7.1i</v>
      </c>
      <c r="E92" t="str">
        <f t="shared" si="13"/>
        <v>50</v>
      </c>
      <c r="F92" t="str">
        <f t="shared" si="9"/>
        <v>4.4+7.1i</v>
      </c>
      <c r="G92" t="str">
        <f t="shared" si="10"/>
        <v>104.4+7.1i</v>
      </c>
      <c r="H92" t="str">
        <f t="shared" si="11"/>
        <v>0.046555315773756+0.0648415446169189i</v>
      </c>
      <c r="I92">
        <f t="shared" si="12"/>
        <v>7.9823701587323173E-2</v>
      </c>
      <c r="J92">
        <f t="shared" si="14"/>
        <v>1.1734965391415118</v>
      </c>
      <c r="K92">
        <f t="shared" si="15"/>
        <v>21.957362739339885</v>
      </c>
    </row>
    <row r="93" spans="1:11">
      <c r="A93">
        <v>68.25</v>
      </c>
      <c r="B93">
        <v>54.61</v>
      </c>
      <c r="C93">
        <v>7.22</v>
      </c>
      <c r="D93" t="str">
        <f t="shared" si="8"/>
        <v>54.61+7.22i</v>
      </c>
      <c r="E93" t="str">
        <f t="shared" si="13"/>
        <v>50</v>
      </c>
      <c r="F93" t="str">
        <f t="shared" si="9"/>
        <v>4.61+7.22i</v>
      </c>
      <c r="G93" t="str">
        <f t="shared" si="10"/>
        <v>104.61+7.22i</v>
      </c>
      <c r="H93" t="str">
        <f t="shared" si="11"/>
        <v>0.0486004554367173+0.0656639395062317i</v>
      </c>
      <c r="I93">
        <f t="shared" si="12"/>
        <v>8.1693067148531043E-2</v>
      </c>
      <c r="J93">
        <f t="shared" si="14"/>
        <v>1.1779210506336109</v>
      </c>
      <c r="K93">
        <f t="shared" si="15"/>
        <v>21.756295962838259</v>
      </c>
    </row>
    <row r="94" spans="1:11">
      <c r="A94">
        <v>69</v>
      </c>
      <c r="B94">
        <v>54.82</v>
      </c>
      <c r="C94">
        <v>7.36</v>
      </c>
      <c r="D94" t="str">
        <f t="shared" si="8"/>
        <v>54.82+7.36i</v>
      </c>
      <c r="E94" t="str">
        <f t="shared" si="13"/>
        <v>50</v>
      </c>
      <c r="F94" t="str">
        <f t="shared" si="9"/>
        <v>4.82+7.36i</v>
      </c>
      <c r="G94" t="str">
        <f t="shared" si="10"/>
        <v>104.82+7.36i</v>
      </c>
      <c r="H94" t="str">
        <f t="shared" si="11"/>
        <v>0.0506640370489182+0.0666582015580992i</v>
      </c>
      <c r="I94">
        <f t="shared" si="12"/>
        <v>8.3726701147569013E-2</v>
      </c>
      <c r="J94">
        <f t="shared" si="14"/>
        <v>1.1827548641926615</v>
      </c>
      <c r="K94">
        <f t="shared" si="15"/>
        <v>21.542720395261064</v>
      </c>
    </row>
    <row r="95" spans="1:11">
      <c r="A95">
        <v>69.75</v>
      </c>
      <c r="B95">
        <v>55.06</v>
      </c>
      <c r="C95">
        <v>7.4</v>
      </c>
      <c r="D95" t="str">
        <f t="shared" si="8"/>
        <v>55.06+7.4i</v>
      </c>
      <c r="E95" t="str">
        <f t="shared" si="13"/>
        <v>50</v>
      </c>
      <c r="F95" t="str">
        <f t="shared" si="9"/>
        <v>5.06+7.4i</v>
      </c>
      <c r="G95" t="str">
        <f t="shared" si="10"/>
        <v>105.06+7.4i</v>
      </c>
      <c r="H95" t="str">
        <f t="shared" si="11"/>
        <v>0.0528619166432662+0.0667125625056142i</v>
      </c>
      <c r="I95">
        <f t="shared" si="12"/>
        <v>8.5117261629267096E-2</v>
      </c>
      <c r="J95">
        <f t="shared" si="14"/>
        <v>1.1860725053810677</v>
      </c>
      <c r="K95">
        <f t="shared" si="15"/>
        <v>21.399647136701585</v>
      </c>
    </row>
    <row r="96" spans="1:11">
      <c r="A96">
        <v>70.5</v>
      </c>
      <c r="B96">
        <v>55.3</v>
      </c>
      <c r="C96">
        <v>7.4</v>
      </c>
      <c r="D96" t="str">
        <f t="shared" si="8"/>
        <v>55.3+7.4i</v>
      </c>
      <c r="E96" t="str">
        <f t="shared" si="13"/>
        <v>50</v>
      </c>
      <c r="F96" t="str">
        <f t="shared" si="9"/>
        <v>5.3+7.4i</v>
      </c>
      <c r="G96" t="str">
        <f t="shared" si="10"/>
        <v>105.3+7.4i</v>
      </c>
      <c r="H96" t="str">
        <f t="shared" si="11"/>
        <v>0.0549993942303809+0.0664102989809609i</v>
      </c>
      <c r="I96">
        <f t="shared" si="12"/>
        <v>8.622796052586118E-2</v>
      </c>
      <c r="J96">
        <f t="shared" si="14"/>
        <v>1.1887296980010111</v>
      </c>
      <c r="K96">
        <f t="shared" si="15"/>
        <v>21.287037715268799</v>
      </c>
    </row>
    <row r="97" spans="1:11">
      <c r="A97">
        <v>71.25</v>
      </c>
      <c r="B97">
        <v>55.53</v>
      </c>
      <c r="C97">
        <v>7.5</v>
      </c>
      <c r="D97" t="str">
        <f t="shared" si="8"/>
        <v>55.53+7.5i</v>
      </c>
      <c r="E97" t="str">
        <f t="shared" si="13"/>
        <v>50</v>
      </c>
      <c r="F97" t="str">
        <f t="shared" si="9"/>
        <v>5.53+7.5i</v>
      </c>
      <c r="G97" t="str">
        <f t="shared" si="10"/>
        <v>105.53+7.5i</v>
      </c>
      <c r="H97" t="str">
        <f t="shared" si="11"/>
        <v>0.0571643497267523+0.0670071768885564i</v>
      </c>
      <c r="I97">
        <f t="shared" si="12"/>
        <v>8.8077946355808789E-2</v>
      </c>
      <c r="J97">
        <f t="shared" si="14"/>
        <v>1.1931699008787753</v>
      </c>
      <c r="K97">
        <f t="shared" si="15"/>
        <v>21.102656400421292</v>
      </c>
    </row>
    <row r="98" spans="1:11">
      <c r="A98">
        <v>72</v>
      </c>
      <c r="B98">
        <v>55.74</v>
      </c>
      <c r="C98">
        <v>7.62</v>
      </c>
      <c r="D98" t="str">
        <f t="shared" si="8"/>
        <v>55.74+7.62i</v>
      </c>
      <c r="E98" t="str">
        <f t="shared" si="13"/>
        <v>50</v>
      </c>
      <c r="F98" t="str">
        <f t="shared" si="9"/>
        <v>5.74+7.62i</v>
      </c>
      <c r="G98" t="str">
        <f t="shared" si="10"/>
        <v>105.74+7.62i</v>
      </c>
      <c r="H98" t="str">
        <f t="shared" si="11"/>
        <v>0.0591699697446715+0.0677995539109666i</v>
      </c>
      <c r="I98">
        <f t="shared" si="12"/>
        <v>8.99881371632473E-2</v>
      </c>
      <c r="J98">
        <f t="shared" si="14"/>
        <v>1.1977735474408653</v>
      </c>
      <c r="K98">
        <f t="shared" si="15"/>
        <v>20.916294767682317</v>
      </c>
    </row>
    <row r="99" spans="1:11">
      <c r="A99">
        <v>72.75</v>
      </c>
      <c r="B99">
        <v>55.99</v>
      </c>
      <c r="C99">
        <v>7.7</v>
      </c>
      <c r="D99" t="str">
        <f t="shared" si="8"/>
        <v>55.99+7.7i</v>
      </c>
      <c r="E99" t="str">
        <f t="shared" si="13"/>
        <v>50</v>
      </c>
      <c r="F99" t="str">
        <f t="shared" si="9"/>
        <v>5.99+7.7i</v>
      </c>
      <c r="G99" t="str">
        <f t="shared" si="10"/>
        <v>105.99+7.7i</v>
      </c>
      <c r="H99" t="str">
        <f t="shared" si="11"/>
        <v>0.0614681346205881+0.0681828036930038i</v>
      </c>
      <c r="I99">
        <f t="shared" si="12"/>
        <v>9.1799925344051514E-2</v>
      </c>
      <c r="J99">
        <f t="shared" si="14"/>
        <v>1.2021579339306441</v>
      </c>
      <c r="K99">
        <f t="shared" si="15"/>
        <v>20.743153439739782</v>
      </c>
    </row>
    <row r="100" spans="1:11">
      <c r="A100">
        <v>73.5</v>
      </c>
      <c r="B100">
        <v>56.21</v>
      </c>
      <c r="C100">
        <v>7.73</v>
      </c>
      <c r="D100" t="str">
        <f t="shared" si="8"/>
        <v>56.21+7.73i</v>
      </c>
      <c r="E100" t="str">
        <f t="shared" si="13"/>
        <v>50</v>
      </c>
      <c r="F100" t="str">
        <f t="shared" si="9"/>
        <v>6.21+7.73i</v>
      </c>
      <c r="G100" t="str">
        <f t="shared" si="10"/>
        <v>106.21+7.73i</v>
      </c>
      <c r="H100" t="str">
        <f t="shared" si="11"/>
        <v>0.0634300610820668+0.0681638793695097i</v>
      </c>
      <c r="I100">
        <f t="shared" si="12"/>
        <v>9.3111154538947666E-2</v>
      </c>
      <c r="J100">
        <f t="shared" si="14"/>
        <v>1.2053419335896913</v>
      </c>
      <c r="K100">
        <f t="shared" si="15"/>
        <v>20.61996576500702</v>
      </c>
    </row>
    <row r="101" spans="1:11">
      <c r="A101">
        <v>74.25</v>
      </c>
      <c r="B101">
        <v>56.47</v>
      </c>
      <c r="C101">
        <v>7.78</v>
      </c>
      <c r="D101" t="str">
        <f t="shared" si="8"/>
        <v>56.47+7.78i</v>
      </c>
      <c r="E101" t="str">
        <f t="shared" si="13"/>
        <v>50</v>
      </c>
      <c r="F101" t="str">
        <f t="shared" si="9"/>
        <v>6.47+7.78i</v>
      </c>
      <c r="G101" t="str">
        <f t="shared" si="10"/>
        <v>106.47+7.78i</v>
      </c>
      <c r="H101" t="str">
        <f t="shared" si="11"/>
        <v>0.0657567305111278+0.0682672361850608i</v>
      </c>
      <c r="I101">
        <f t="shared" si="12"/>
        <v>9.47858805089659E-2</v>
      </c>
      <c r="J101">
        <f t="shared" si="14"/>
        <v>1.2094220107000986</v>
      </c>
      <c r="K101">
        <f t="shared" si="15"/>
        <v>20.465127024069766</v>
      </c>
    </row>
    <row r="102" spans="1:11">
      <c r="A102">
        <v>75</v>
      </c>
      <c r="B102">
        <v>56.71</v>
      </c>
      <c r="C102">
        <v>7.77</v>
      </c>
      <c r="D102" t="str">
        <f t="shared" si="8"/>
        <v>56.71+7.77i</v>
      </c>
      <c r="E102" t="str">
        <f t="shared" si="13"/>
        <v>50</v>
      </c>
      <c r="F102" t="str">
        <f t="shared" si="9"/>
        <v>6.71+7.77i</v>
      </c>
      <c r="G102" t="str">
        <f t="shared" si="10"/>
        <v>106.71+7.77i</v>
      </c>
      <c r="H102" t="str">
        <f t="shared" si="11"/>
        <v>0.0678230168832268+0.0678756926137881i</v>
      </c>
      <c r="I102">
        <f t="shared" si="12"/>
        <v>9.5953484912971856E-2</v>
      </c>
      <c r="J102">
        <f t="shared" si="14"/>
        <v>1.2122755484627579</v>
      </c>
      <c r="K102">
        <f t="shared" si="15"/>
        <v>20.358784951975217</v>
      </c>
    </row>
    <row r="103" spans="1:11">
      <c r="A103">
        <v>75.75</v>
      </c>
      <c r="B103">
        <v>57</v>
      </c>
      <c r="C103">
        <v>7.88</v>
      </c>
      <c r="D103" t="str">
        <f t="shared" si="8"/>
        <v>57+7.88i</v>
      </c>
      <c r="E103" t="str">
        <f t="shared" si="13"/>
        <v>50</v>
      </c>
      <c r="F103" t="str">
        <f t="shared" si="9"/>
        <v>7+7.88i</v>
      </c>
      <c r="G103" t="str">
        <f t="shared" si="10"/>
        <v>107+7.88i</v>
      </c>
      <c r="H103" t="str">
        <f t="shared" si="11"/>
        <v>0.070461971018151+0.0684556978352988i</v>
      </c>
      <c r="I103">
        <f t="shared" si="12"/>
        <v>9.8239869329516546E-2</v>
      </c>
      <c r="J103">
        <f t="shared" si="14"/>
        <v>1.2178847034553912</v>
      </c>
      <c r="K103">
        <f t="shared" si="15"/>
        <v>20.154244477296679</v>
      </c>
    </row>
    <row r="104" spans="1:11">
      <c r="A104">
        <v>76.5</v>
      </c>
      <c r="B104">
        <v>57.26</v>
      </c>
      <c r="C104">
        <v>7.88</v>
      </c>
      <c r="D104" t="str">
        <f t="shared" si="8"/>
        <v>57.26+7.88i</v>
      </c>
      <c r="E104" t="str">
        <f t="shared" si="13"/>
        <v>50</v>
      </c>
      <c r="F104" t="str">
        <f t="shared" si="9"/>
        <v>7.26+7.88i</v>
      </c>
      <c r="G104" t="str">
        <f t="shared" si="10"/>
        <v>107.26+7.88i</v>
      </c>
      <c r="H104" t="str">
        <f t="shared" si="11"/>
        <v>0.0726909650567201+0.0681260040588574i</v>
      </c>
      <c r="I104">
        <f t="shared" si="12"/>
        <v>9.9624940802515688E-2</v>
      </c>
      <c r="J104">
        <f t="shared" si="14"/>
        <v>1.2212965358931924</v>
      </c>
      <c r="K104">
        <f t="shared" si="15"/>
        <v>20.03263847310075</v>
      </c>
    </row>
    <row r="105" spans="1:11">
      <c r="A105">
        <v>77.25</v>
      </c>
      <c r="B105">
        <v>57.53</v>
      </c>
      <c r="C105">
        <v>7.98</v>
      </c>
      <c r="D105" t="str">
        <f t="shared" si="8"/>
        <v>57.53+7.98i</v>
      </c>
      <c r="E105" t="str">
        <f t="shared" si="13"/>
        <v>50</v>
      </c>
      <c r="F105" t="str">
        <f t="shared" si="9"/>
        <v>7.53+7.98i</v>
      </c>
      <c r="G105" t="str">
        <f t="shared" si="10"/>
        <v>107.53+7.98i</v>
      </c>
      <c r="H105" t="str">
        <f t="shared" si="11"/>
        <v>0.0751206482450391+0.0686370057379763i</v>
      </c>
      <c r="I105">
        <f t="shared" si="12"/>
        <v>0.10175534555702659</v>
      </c>
      <c r="J105">
        <f t="shared" si="14"/>
        <v>1.22656487863015</v>
      </c>
      <c r="K105">
        <f t="shared" si="15"/>
        <v>19.848855330518948</v>
      </c>
    </row>
    <row r="106" spans="1:11">
      <c r="A106">
        <v>78</v>
      </c>
      <c r="B106">
        <v>57.8</v>
      </c>
      <c r="C106">
        <v>8.01</v>
      </c>
      <c r="D106" t="str">
        <f t="shared" si="8"/>
        <v>57.8+8.01i</v>
      </c>
      <c r="E106" t="str">
        <f t="shared" si="13"/>
        <v>50</v>
      </c>
      <c r="F106" t="str">
        <f t="shared" si="9"/>
        <v>7.8+8.01i</v>
      </c>
      <c r="G106" t="str">
        <f t="shared" si="10"/>
        <v>107.8+8.01i</v>
      </c>
      <c r="H106" t="str">
        <f t="shared" si="11"/>
        <v>0.0774497297608068+0.068549421749684i</v>
      </c>
      <c r="I106">
        <f t="shared" si="12"/>
        <v>0.10342864140187694</v>
      </c>
      <c r="J106">
        <f t="shared" si="14"/>
        <v>1.2307203780490998</v>
      </c>
      <c r="K106">
        <f t="shared" si="15"/>
        <v>19.707183600014261</v>
      </c>
    </row>
    <row r="107" spans="1:11">
      <c r="A107">
        <v>78.75</v>
      </c>
      <c r="B107">
        <v>58.09</v>
      </c>
      <c r="C107">
        <v>7.99</v>
      </c>
      <c r="D107" t="str">
        <f t="shared" si="8"/>
        <v>58.09+7.99i</v>
      </c>
      <c r="E107" t="str">
        <f t="shared" si="13"/>
        <v>50</v>
      </c>
      <c r="F107" t="str">
        <f t="shared" si="9"/>
        <v>8.09+7.99i</v>
      </c>
      <c r="G107" t="str">
        <f t="shared" si="10"/>
        <v>108.09+7.99i</v>
      </c>
      <c r="H107" t="str">
        <f t="shared" si="11"/>
        <v>0.0798727488442822+0.0680156974441131i</v>
      </c>
      <c r="I107">
        <f t="shared" si="12"/>
        <v>0.10490848920249932</v>
      </c>
      <c r="J107">
        <f t="shared" si="14"/>
        <v>1.2344084106194435</v>
      </c>
      <c r="K107">
        <f t="shared" si="15"/>
        <v>19.583787344874587</v>
      </c>
    </row>
    <row r="108" spans="1:11">
      <c r="A108">
        <v>79.5</v>
      </c>
      <c r="B108">
        <v>58.38</v>
      </c>
      <c r="C108">
        <v>8.0500000000000007</v>
      </c>
      <c r="D108" t="str">
        <f t="shared" si="8"/>
        <v>58.38+8.05i</v>
      </c>
      <c r="E108" t="str">
        <f t="shared" si="13"/>
        <v>50</v>
      </c>
      <c r="F108" t="str">
        <f t="shared" si="9"/>
        <v>8.38+8.05i</v>
      </c>
      <c r="G108" t="str">
        <f t="shared" si="10"/>
        <v>108.38+8.05i</v>
      </c>
      <c r="H108" t="str">
        <f t="shared" si="11"/>
        <v>0.0823829213359932+0.068156647750925i</v>
      </c>
      <c r="I108">
        <f t="shared" si="12"/>
        <v>0.10692181424057542</v>
      </c>
      <c r="J108">
        <f t="shared" si="14"/>
        <v>1.2394455848222405</v>
      </c>
      <c r="K108">
        <f t="shared" si="15"/>
        <v>19.41867361559656</v>
      </c>
    </row>
    <row r="109" spans="1:11">
      <c r="A109">
        <v>80.25</v>
      </c>
      <c r="B109">
        <v>58.74</v>
      </c>
      <c r="C109">
        <v>8</v>
      </c>
      <c r="D109" t="str">
        <f t="shared" si="8"/>
        <v>58.74+8i</v>
      </c>
      <c r="E109" t="str">
        <f t="shared" si="13"/>
        <v>50</v>
      </c>
      <c r="F109" t="str">
        <f t="shared" si="9"/>
        <v>8.74+8i</v>
      </c>
      <c r="G109" t="str">
        <f t="shared" si="10"/>
        <v>108.74+8i</v>
      </c>
      <c r="H109" t="str">
        <f t="shared" si="11"/>
        <v>0.0853259192188519+0.0672925569822437i</v>
      </c>
      <c r="I109">
        <f t="shared" si="12"/>
        <v>0.10866830593945299</v>
      </c>
      <c r="J109">
        <f t="shared" si="14"/>
        <v>1.2438335956492339</v>
      </c>
      <c r="K109">
        <f t="shared" si="15"/>
        <v>19.277942064490482</v>
      </c>
    </row>
    <row r="110" spans="1:11">
      <c r="A110">
        <v>81</v>
      </c>
      <c r="B110">
        <v>58.96</v>
      </c>
      <c r="C110">
        <v>8.08</v>
      </c>
      <c r="D110" t="str">
        <f t="shared" si="8"/>
        <v>58.96+8.08i</v>
      </c>
      <c r="E110" t="str">
        <f t="shared" si="13"/>
        <v>50</v>
      </c>
      <c r="F110" t="str">
        <f t="shared" si="9"/>
        <v>8.96+8.08i</v>
      </c>
      <c r="G110" t="str">
        <f t="shared" si="10"/>
        <v>108.96+8.08i</v>
      </c>
      <c r="H110" t="str">
        <f t="shared" si="11"/>
        <v>0.087251272621023+0.0676854783151811i</v>
      </c>
      <c r="I110">
        <f t="shared" si="12"/>
        <v>0.11042693760465754</v>
      </c>
      <c r="J110">
        <f t="shared" si="14"/>
        <v>1.2482695177556575</v>
      </c>
      <c r="K110">
        <f t="shared" si="15"/>
        <v>19.138499433217874</v>
      </c>
    </row>
    <row r="111" spans="1:11">
      <c r="A111">
        <v>81.75</v>
      </c>
      <c r="B111">
        <v>59.25</v>
      </c>
      <c r="C111">
        <v>8.07</v>
      </c>
      <c r="D111" t="str">
        <f t="shared" si="8"/>
        <v>59.25+8.07i</v>
      </c>
      <c r="E111" t="str">
        <f t="shared" si="13"/>
        <v>50</v>
      </c>
      <c r="F111" t="str">
        <f t="shared" si="9"/>
        <v>9.25+8.07i</v>
      </c>
      <c r="G111" t="str">
        <f t="shared" si="10"/>
        <v>109.25+8.07i</v>
      </c>
      <c r="H111" t="str">
        <f t="shared" si="11"/>
        <v>0.08963548204747+0.0672461479164935i</v>
      </c>
      <c r="I111">
        <f t="shared" si="12"/>
        <v>0.11205607547781261</v>
      </c>
      <c r="J111">
        <f t="shared" si="14"/>
        <v>1.2523944865957863</v>
      </c>
      <c r="K111">
        <f t="shared" si="15"/>
        <v>19.011291836579463</v>
      </c>
    </row>
    <row r="112" spans="1:11">
      <c r="A112">
        <v>82.5</v>
      </c>
      <c r="B112">
        <v>59.58</v>
      </c>
      <c r="C112">
        <v>8.0399999999999991</v>
      </c>
      <c r="D112" t="str">
        <f t="shared" si="8"/>
        <v>59.58+8.04i</v>
      </c>
      <c r="E112" t="str">
        <f t="shared" si="13"/>
        <v>50</v>
      </c>
      <c r="F112" t="str">
        <f t="shared" si="9"/>
        <v>9.58+8.04i</v>
      </c>
      <c r="G112" t="str">
        <f t="shared" si="10"/>
        <v>109.58+8.04i</v>
      </c>
      <c r="H112" t="str">
        <f t="shared" si="11"/>
        <v>0.0923110846559488+0.0665980916167747i</v>
      </c>
      <c r="I112">
        <f t="shared" si="12"/>
        <v>0.1138272469901388</v>
      </c>
      <c r="J112">
        <f t="shared" si="14"/>
        <v>1.2568962916170185</v>
      </c>
      <c r="K112">
        <f t="shared" si="15"/>
        <v>18.875075356167692</v>
      </c>
    </row>
    <row r="113" spans="1:11">
      <c r="A113">
        <v>83.25</v>
      </c>
      <c r="B113">
        <v>59.85</v>
      </c>
      <c r="C113">
        <v>8.01</v>
      </c>
      <c r="D113" t="str">
        <f t="shared" si="8"/>
        <v>59.85+8.01i</v>
      </c>
      <c r="E113" t="str">
        <f t="shared" si="13"/>
        <v>50</v>
      </c>
      <c r="F113" t="str">
        <f t="shared" si="9"/>
        <v>9.85+8.01i</v>
      </c>
      <c r="G113" t="str">
        <f t="shared" si="10"/>
        <v>109.85+8.01i</v>
      </c>
      <c r="H113" t="str">
        <f t="shared" si="11"/>
        <v>0.0944823466757478+0.0660281875569163i</v>
      </c>
      <c r="I113">
        <f t="shared" si="12"/>
        <v>0.11526766843051657</v>
      </c>
      <c r="J113">
        <f t="shared" si="14"/>
        <v>1.2605707157237847</v>
      </c>
      <c r="K113">
        <f t="shared" si="15"/>
        <v>18.765849828309264</v>
      </c>
    </row>
    <row r="114" spans="1:11">
      <c r="A114">
        <v>84</v>
      </c>
      <c r="B114">
        <v>60.2</v>
      </c>
      <c r="C114">
        <v>7.98</v>
      </c>
      <c r="D114" t="str">
        <f t="shared" si="8"/>
        <v>60.2+7.98i</v>
      </c>
      <c r="E114" t="str">
        <f t="shared" si="13"/>
        <v>50</v>
      </c>
      <c r="F114" t="str">
        <f t="shared" si="9"/>
        <v>10.2+7.98i</v>
      </c>
      <c r="G114" t="str">
        <f t="shared" si="10"/>
        <v>110.2+7.98i</v>
      </c>
      <c r="H114" t="str">
        <f t="shared" si="11"/>
        <v>0.0972925625000389+0.0653684696120662i</v>
      </c>
      <c r="I114">
        <f t="shared" si="12"/>
        <v>0.11721296659178795</v>
      </c>
      <c r="J114">
        <f t="shared" si="14"/>
        <v>1.2655520803001807</v>
      </c>
      <c r="K114">
        <f t="shared" si="15"/>
        <v>18.620486843530749</v>
      </c>
    </row>
    <row r="115" spans="1:11">
      <c r="A115">
        <v>84.75</v>
      </c>
      <c r="B115">
        <v>60.53</v>
      </c>
      <c r="C115">
        <v>8.02</v>
      </c>
      <c r="D115" t="str">
        <f t="shared" si="8"/>
        <v>60.53+8.02i</v>
      </c>
      <c r="E115" t="str">
        <f t="shared" si="13"/>
        <v>50</v>
      </c>
      <c r="F115" t="str">
        <f t="shared" si="9"/>
        <v>10.53+8.02i</v>
      </c>
      <c r="G115" t="str">
        <f t="shared" si="10"/>
        <v>110.53+8.02i</v>
      </c>
      <c r="H115" t="str">
        <f t="shared" si="11"/>
        <v>0.100006609288295+0.0653030579345687i</v>
      </c>
      <c r="I115">
        <f t="shared" si="12"/>
        <v>0.1194395716542358</v>
      </c>
      <c r="J115">
        <f t="shared" si="14"/>
        <v>1.271280806653138</v>
      </c>
      <c r="K115">
        <f t="shared" si="15"/>
        <v>18.457035255783747</v>
      </c>
    </row>
    <row r="116" spans="1:11">
      <c r="A116">
        <v>85.5</v>
      </c>
      <c r="B116">
        <v>60.91</v>
      </c>
      <c r="C116">
        <v>7.96</v>
      </c>
      <c r="D116" t="str">
        <f t="shared" si="8"/>
        <v>60.91+7.96i</v>
      </c>
      <c r="E116" t="str">
        <f t="shared" si="13"/>
        <v>50</v>
      </c>
      <c r="F116" t="str">
        <f t="shared" si="9"/>
        <v>10.91+7.96i</v>
      </c>
      <c r="G116" t="str">
        <f t="shared" si="10"/>
        <v>110.91+7.96i</v>
      </c>
      <c r="H116" t="str">
        <f t="shared" si="11"/>
        <v>0.10298847989238+0.0643784302592792i</v>
      </c>
      <c r="I116">
        <f t="shared" si="12"/>
        <v>0.12145455641182029</v>
      </c>
      <c r="J116">
        <f t="shared" si="14"/>
        <v>1.2764900946176951</v>
      </c>
      <c r="K116">
        <f t="shared" si="15"/>
        <v>18.311723756758372</v>
      </c>
    </row>
    <row r="117" spans="1:11">
      <c r="A117">
        <v>86.25</v>
      </c>
      <c r="B117">
        <v>61.23</v>
      </c>
      <c r="C117">
        <v>7.94</v>
      </c>
      <c r="D117" t="str">
        <f t="shared" si="8"/>
        <v>61.23+7.94i</v>
      </c>
      <c r="E117" t="str">
        <f t="shared" si="13"/>
        <v>50</v>
      </c>
      <c r="F117" t="str">
        <f t="shared" si="9"/>
        <v>11.23+7.94i</v>
      </c>
      <c r="G117" t="str">
        <f t="shared" si="10"/>
        <v>111.23+7.94i</v>
      </c>
      <c r="H117" t="str">
        <f t="shared" si="11"/>
        <v>0.105519902383215+0.0638512269628452i</v>
      </c>
      <c r="I117">
        <f t="shared" si="12"/>
        <v>0.12333462199895046</v>
      </c>
      <c r="J117">
        <f t="shared" si="14"/>
        <v>1.281372174820397</v>
      </c>
      <c r="K117">
        <f t="shared" si="15"/>
        <v>18.178299857792368</v>
      </c>
    </row>
    <row r="118" spans="1:11">
      <c r="A118">
        <v>87</v>
      </c>
      <c r="B118">
        <v>61.51</v>
      </c>
      <c r="C118">
        <v>7.94</v>
      </c>
      <c r="D118" t="str">
        <f t="shared" si="8"/>
        <v>61.51+7.94i</v>
      </c>
      <c r="E118" t="str">
        <f t="shared" si="13"/>
        <v>50</v>
      </c>
      <c r="F118" t="str">
        <f t="shared" si="9"/>
        <v>11.51+7.94i</v>
      </c>
      <c r="G118" t="str">
        <f t="shared" si="10"/>
        <v>111.51+7.94i</v>
      </c>
      <c r="H118" t="str">
        <f t="shared" si="11"/>
        <v>0.10774324036689+0.0635325860594287i</v>
      </c>
      <c r="I118">
        <f t="shared" si="12"/>
        <v>0.12507995577292208</v>
      </c>
      <c r="J118">
        <f t="shared" si="14"/>
        <v>1.2859231688614936</v>
      </c>
      <c r="K118">
        <f t="shared" si="15"/>
        <v>18.056245619829173</v>
      </c>
    </row>
    <row r="119" spans="1:11">
      <c r="A119">
        <v>87.75</v>
      </c>
      <c r="B119">
        <v>61.91</v>
      </c>
      <c r="C119">
        <v>7.88</v>
      </c>
      <c r="D119" t="str">
        <f t="shared" si="8"/>
        <v>61.91+7.88i</v>
      </c>
      <c r="E119" t="str">
        <f t="shared" si="13"/>
        <v>50</v>
      </c>
      <c r="F119" t="str">
        <f t="shared" si="9"/>
        <v>11.91+7.88i</v>
      </c>
      <c r="G119" t="str">
        <f t="shared" si="10"/>
        <v>111.91+7.88i</v>
      </c>
      <c r="H119" t="str">
        <f t="shared" si="11"/>
        <v>0.110833376205239+0.0626095344071372i</v>
      </c>
      <c r="I119">
        <f t="shared" si="12"/>
        <v>0.12729489808994915</v>
      </c>
      <c r="J119">
        <f t="shared" si="14"/>
        <v>1.291724885786377</v>
      </c>
      <c r="K119">
        <f t="shared" si="15"/>
        <v>17.903780045667553</v>
      </c>
    </row>
    <row r="120" spans="1:11">
      <c r="A120">
        <v>88.5</v>
      </c>
      <c r="B120">
        <v>62.23</v>
      </c>
      <c r="C120">
        <v>7.79</v>
      </c>
      <c r="D120" t="str">
        <f t="shared" si="8"/>
        <v>62.23+7.79i</v>
      </c>
      <c r="E120" t="str">
        <f t="shared" si="13"/>
        <v>50</v>
      </c>
      <c r="F120" t="str">
        <f t="shared" si="9"/>
        <v>12.23+7.79i</v>
      </c>
      <c r="G120" t="str">
        <f t="shared" si="10"/>
        <v>112.23+7.79i</v>
      </c>
      <c r="H120" t="str">
        <f t="shared" si="11"/>
        <v>0.113244934896629+0.0615505832411589i</v>
      </c>
      <c r="I120">
        <f t="shared" si="12"/>
        <v>0.12889099882097499</v>
      </c>
      <c r="J120">
        <f t="shared" si="14"/>
        <v>1.2959239283408257</v>
      </c>
      <c r="K120">
        <f t="shared" si="15"/>
        <v>17.795548215985058</v>
      </c>
    </row>
    <row r="121" spans="1:11">
      <c r="A121">
        <v>89.25</v>
      </c>
      <c r="B121">
        <v>62.54</v>
      </c>
      <c r="C121">
        <v>7.68</v>
      </c>
      <c r="D121" t="str">
        <f t="shared" si="8"/>
        <v>62.54+7.68i</v>
      </c>
      <c r="E121" t="str">
        <f t="shared" si="13"/>
        <v>50</v>
      </c>
      <c r="F121" t="str">
        <f t="shared" si="9"/>
        <v>12.54+7.68i</v>
      </c>
      <c r="G121" t="str">
        <f t="shared" si="10"/>
        <v>112.54+7.68i</v>
      </c>
      <c r="H121" t="str">
        <f t="shared" si="11"/>
        <v>0.115545973140701+0.0603572678716848i</v>
      </c>
      <c r="I121">
        <f t="shared" si="12"/>
        <v>0.13036054500486685</v>
      </c>
      <c r="J121">
        <f t="shared" si="14"/>
        <v>1.2998036583002006</v>
      </c>
      <c r="K121">
        <f t="shared" si="15"/>
        <v>17.697076650527634</v>
      </c>
    </row>
    <row r="122" spans="1:11">
      <c r="A122">
        <v>90</v>
      </c>
      <c r="B122">
        <v>62.88</v>
      </c>
      <c r="C122">
        <v>7.79</v>
      </c>
      <c r="D122" t="str">
        <f t="shared" si="8"/>
        <v>62.88+7.79i</v>
      </c>
      <c r="E122" t="str">
        <f t="shared" si="13"/>
        <v>50</v>
      </c>
      <c r="F122" t="str">
        <f t="shared" si="9"/>
        <v>12.88+7.79i</v>
      </c>
      <c r="G122" t="str">
        <f t="shared" si="10"/>
        <v>112.88+7.79i</v>
      </c>
      <c r="H122" t="str">
        <f t="shared" si="11"/>
        <v>0.118302613805492+0.0608471176333736i</v>
      </c>
      <c r="I122">
        <f t="shared" si="12"/>
        <v>0.13303337986197672</v>
      </c>
      <c r="J122">
        <f t="shared" si="14"/>
        <v>1.3068938913491213</v>
      </c>
      <c r="K122">
        <f t="shared" si="15"/>
        <v>17.520787500808069</v>
      </c>
    </row>
    <row r="123" spans="1:11">
      <c r="A123">
        <v>90.75</v>
      </c>
      <c r="B123">
        <v>63.29</v>
      </c>
      <c r="C123">
        <v>7.6</v>
      </c>
      <c r="D123" t="str">
        <f t="shared" si="8"/>
        <v>63.29+7.6i</v>
      </c>
      <c r="E123" t="str">
        <f t="shared" si="13"/>
        <v>50</v>
      </c>
      <c r="F123" t="str">
        <f t="shared" si="9"/>
        <v>13.29+7.6i</v>
      </c>
      <c r="G123" t="str">
        <f t="shared" si="10"/>
        <v>113.29+7.6i</v>
      </c>
      <c r="H123" t="str">
        <f t="shared" si="11"/>
        <v>0.121264157806158+0.0589495312973184i</v>
      </c>
      <c r="I123">
        <f t="shared" si="12"/>
        <v>0.13483339055519711</v>
      </c>
      <c r="J123">
        <f t="shared" si="14"/>
        <v>1.3116934682482086</v>
      </c>
      <c r="K123">
        <f t="shared" si="15"/>
        <v>17.404050889227022</v>
      </c>
    </row>
    <row r="124" spans="1:11">
      <c r="A124">
        <v>91.5</v>
      </c>
      <c r="B124">
        <v>63.63</v>
      </c>
      <c r="C124">
        <v>7.52</v>
      </c>
      <c r="D124" t="str">
        <f t="shared" si="8"/>
        <v>63.63+7.52i</v>
      </c>
      <c r="E124" t="str">
        <f t="shared" si="13"/>
        <v>50</v>
      </c>
      <c r="F124" t="str">
        <f t="shared" si="9"/>
        <v>13.63+7.52i</v>
      </c>
      <c r="G124" t="str">
        <f t="shared" si="10"/>
        <v>113.63+7.52i</v>
      </c>
      <c r="H124" t="str">
        <f t="shared" si="11"/>
        <v>0.123788308458254+0.0579874321956695i</v>
      </c>
      <c r="I124">
        <f t="shared" si="12"/>
        <v>0.13669706508774507</v>
      </c>
      <c r="J124">
        <f t="shared" si="14"/>
        <v>1.3166838882613987</v>
      </c>
      <c r="K124">
        <f t="shared" si="15"/>
        <v>17.284816194361216</v>
      </c>
    </row>
    <row r="125" spans="1:11">
      <c r="A125">
        <v>92.25</v>
      </c>
      <c r="B125">
        <v>64.010000000000005</v>
      </c>
      <c r="C125">
        <v>7.44</v>
      </c>
      <c r="D125" t="str">
        <f t="shared" si="8"/>
        <v>64.01+7.44i</v>
      </c>
      <c r="E125" t="str">
        <f t="shared" si="13"/>
        <v>50</v>
      </c>
      <c r="F125" t="str">
        <f t="shared" si="9"/>
        <v>14.01+7.44i</v>
      </c>
      <c r="G125" t="str">
        <f t="shared" si="10"/>
        <v>114.01+7.44i</v>
      </c>
      <c r="H125" t="str">
        <f t="shared" si="11"/>
        <v>0.12660334570289+0.0569956241379747i</v>
      </c>
      <c r="I125">
        <f t="shared" si="12"/>
        <v>0.13884130622420246</v>
      </c>
      <c r="J125">
        <f t="shared" si="14"/>
        <v>1.3224523127449253</v>
      </c>
      <c r="K125">
        <f t="shared" si="15"/>
        <v>17.149626182453492</v>
      </c>
    </row>
    <row r="126" spans="1:11">
      <c r="A126">
        <v>93</v>
      </c>
      <c r="B126">
        <v>64.37</v>
      </c>
      <c r="C126">
        <v>7.35</v>
      </c>
      <c r="D126" t="str">
        <f t="shared" si="8"/>
        <v>64.37+7.35i</v>
      </c>
      <c r="E126" t="str">
        <f t="shared" si="13"/>
        <v>50</v>
      </c>
      <c r="F126" t="str">
        <f t="shared" si="9"/>
        <v>14.37+7.35i</v>
      </c>
      <c r="G126" t="str">
        <f t="shared" si="10"/>
        <v>114.37+7.35i</v>
      </c>
      <c r="H126" t="str">
        <f t="shared" si="11"/>
        <v>0.129241074477381+0.0559594133303423i</v>
      </c>
      <c r="I126">
        <f t="shared" si="12"/>
        <v>0.14083575992035557</v>
      </c>
      <c r="J126">
        <f t="shared" si="14"/>
        <v>1.327843626050591</v>
      </c>
      <c r="K126">
        <f t="shared" si="15"/>
        <v>17.025741170320494</v>
      </c>
    </row>
    <row r="127" spans="1:11">
      <c r="A127">
        <v>93.75</v>
      </c>
      <c r="B127">
        <v>64.7</v>
      </c>
      <c r="C127">
        <v>7.21</v>
      </c>
      <c r="D127" t="str">
        <f t="shared" si="8"/>
        <v>64.7+7.21i</v>
      </c>
      <c r="E127" t="str">
        <f t="shared" si="13"/>
        <v>50</v>
      </c>
      <c r="F127" t="str">
        <f t="shared" si="9"/>
        <v>14.7+7.21i</v>
      </c>
      <c r="G127" t="str">
        <f t="shared" si="10"/>
        <v>114.7+7.21i</v>
      </c>
      <c r="H127" t="str">
        <f t="shared" si="11"/>
        <v>0.131591788995187+0.054587822156449i</v>
      </c>
      <c r="I127">
        <f t="shared" si="12"/>
        <v>0.14246483516551697</v>
      </c>
      <c r="J127">
        <f t="shared" si="14"/>
        <v>1.3322658731855381</v>
      </c>
      <c r="K127">
        <f t="shared" si="15"/>
        <v>16.925846401279458</v>
      </c>
    </row>
    <row r="128" spans="1:11">
      <c r="A128">
        <v>94.5</v>
      </c>
      <c r="B128">
        <v>65.03</v>
      </c>
      <c r="C128">
        <v>7.12</v>
      </c>
      <c r="D128" t="str">
        <f t="shared" si="8"/>
        <v>65.03+7.12i</v>
      </c>
      <c r="E128" t="str">
        <f t="shared" si="13"/>
        <v>50</v>
      </c>
      <c r="F128" t="str">
        <f t="shared" si="9"/>
        <v>15.03+7.12i</v>
      </c>
      <c r="G128" t="str">
        <f t="shared" si="10"/>
        <v>115.03+7.12i</v>
      </c>
      <c r="H128" t="str">
        <f t="shared" si="11"/>
        <v>0.133979486674566+0.0536039820470929i</v>
      </c>
      <c r="I128">
        <f t="shared" si="12"/>
        <v>0.14430485002551113</v>
      </c>
      <c r="J128">
        <f t="shared" si="14"/>
        <v>1.3372809815033153</v>
      </c>
      <c r="K128">
        <f t="shared" si="15"/>
        <v>16.814381444114929</v>
      </c>
    </row>
    <row r="129" spans="1:11">
      <c r="A129">
        <v>95.25</v>
      </c>
      <c r="B129">
        <v>65.55</v>
      </c>
      <c r="C129">
        <v>7.15</v>
      </c>
      <c r="D129" t="str">
        <f t="shared" si="8"/>
        <v>65.55+7.15i</v>
      </c>
      <c r="E129" t="str">
        <f t="shared" si="13"/>
        <v>50</v>
      </c>
      <c r="F129" t="str">
        <f t="shared" si="9"/>
        <v>15.55+7.15i</v>
      </c>
      <c r="G129" t="str">
        <f t="shared" si="10"/>
        <v>115.55+7.15i</v>
      </c>
      <c r="H129" t="str">
        <f t="shared" si="11"/>
        <v>0.137874754950878+0.0533465642760815i</v>
      </c>
      <c r="I129">
        <f t="shared" si="12"/>
        <v>0.14783539485802022</v>
      </c>
      <c r="J129">
        <f t="shared" si="14"/>
        <v>1.3469644103169229</v>
      </c>
      <c r="K129">
        <f t="shared" si="15"/>
        <v>16.604431487806771</v>
      </c>
    </row>
    <row r="130" spans="1:11">
      <c r="A130">
        <v>96</v>
      </c>
      <c r="B130">
        <v>65.87</v>
      </c>
      <c r="C130">
        <v>6.94</v>
      </c>
      <c r="D130" t="str">
        <f t="shared" si="8"/>
        <v>65.87+6.94i</v>
      </c>
      <c r="E130" t="str">
        <f t="shared" si="13"/>
        <v>50</v>
      </c>
      <c r="F130" t="str">
        <f t="shared" si="9"/>
        <v>15.87+6.94i</v>
      </c>
      <c r="G130" t="str">
        <f t="shared" si="10"/>
        <v>115.87+6.94i</v>
      </c>
      <c r="H130" t="str">
        <f t="shared" si="11"/>
        <v>0.140048807258383+0.0515065269493987i</v>
      </c>
      <c r="I130">
        <f t="shared" si="12"/>
        <v>0.1492199408017737</v>
      </c>
      <c r="J130">
        <f t="shared" si="14"/>
        <v>1.3507838228893103</v>
      </c>
      <c r="K130">
        <f t="shared" si="15"/>
        <v>16.523462732775897</v>
      </c>
    </row>
    <row r="131" spans="1:11">
      <c r="A131">
        <v>96.75</v>
      </c>
      <c r="B131">
        <v>66.31</v>
      </c>
      <c r="C131">
        <v>6.74</v>
      </c>
      <c r="D131" t="str">
        <f t="shared" ref="D131:D194" si="16">COMPLEX(B131,C131)</f>
        <v>66.31+6.74i</v>
      </c>
      <c r="E131" t="str">
        <f t="shared" si="13"/>
        <v>50</v>
      </c>
      <c r="F131" t="str">
        <f t="shared" ref="F131:F194" si="17">IMSUB(D131,E131)</f>
        <v>16.31+6.74i</v>
      </c>
      <c r="G131" t="str">
        <f t="shared" ref="G131:G194" si="18">IMSUM(D131,E131)</f>
        <v>116.31+6.74i</v>
      </c>
      <c r="H131" t="str">
        <f t="shared" ref="H131:H194" si="19">IMDIV(F131,G131)</f>
        <v>0.143106181668547+0.049655784846995i</v>
      </c>
      <c r="I131">
        <f t="shared" ref="I131:I194" si="20">IMABS(H131)</f>
        <v>0.15147632224384849</v>
      </c>
      <c r="J131">
        <f t="shared" si="14"/>
        <v>1.3570349919861155</v>
      </c>
      <c r="K131">
        <f t="shared" si="15"/>
        <v>16.393104956763878</v>
      </c>
    </row>
    <row r="132" spans="1:11">
      <c r="A132">
        <v>97.5</v>
      </c>
      <c r="B132">
        <v>66.69</v>
      </c>
      <c r="C132">
        <v>6.62</v>
      </c>
      <c r="D132" t="str">
        <f t="shared" si="16"/>
        <v>66.69+6.62i</v>
      </c>
      <c r="E132" t="str">
        <f t="shared" ref="E132:E195" si="21">COMPLEX(50,0)</f>
        <v>50</v>
      </c>
      <c r="F132" t="str">
        <f t="shared" si="17"/>
        <v>16.69+6.62i</v>
      </c>
      <c r="G132" t="str">
        <f t="shared" si="18"/>
        <v>116.69+6.62i</v>
      </c>
      <c r="H132" t="str">
        <f t="shared" si="19"/>
        <v>0.145777820756896+0.0484613148220871i</v>
      </c>
      <c r="I132">
        <f t="shared" si="20"/>
        <v>0.15362184759634659</v>
      </c>
      <c r="J132">
        <f t="shared" ref="J132:J195" si="22">(1+I132)/(1-I132)</f>
        <v>1.363009955207543</v>
      </c>
      <c r="K132">
        <f t="shared" ref="K132:K195" si="23">-20*LOG10(I132)</f>
        <v>16.270940319448549</v>
      </c>
    </row>
    <row r="133" spans="1:11">
      <c r="A133">
        <v>98.25</v>
      </c>
      <c r="B133">
        <v>67.290000000000006</v>
      </c>
      <c r="C133">
        <v>6.61</v>
      </c>
      <c r="D133" t="str">
        <f t="shared" si="16"/>
        <v>67.29+6.61i</v>
      </c>
      <c r="E133" t="str">
        <f t="shared" si="21"/>
        <v>50</v>
      </c>
      <c r="F133" t="str">
        <f t="shared" si="17"/>
        <v>17.29+6.61i</v>
      </c>
      <c r="G133" t="str">
        <f t="shared" si="18"/>
        <v>117.29+6.61i</v>
      </c>
      <c r="H133" t="str">
        <f t="shared" si="19"/>
        <v>0.15011164485301+0.0478963426338273i</v>
      </c>
      <c r="I133">
        <f t="shared" si="20"/>
        <v>0.15756765390832342</v>
      </c>
      <c r="J133">
        <f t="shared" si="22"/>
        <v>1.3740778820740494</v>
      </c>
      <c r="K133">
        <f t="shared" si="23"/>
        <v>16.050658626639098</v>
      </c>
    </row>
    <row r="134" spans="1:11">
      <c r="A134">
        <v>99</v>
      </c>
      <c r="B134">
        <v>67.63</v>
      </c>
      <c r="C134">
        <v>6.25</v>
      </c>
      <c r="D134" t="str">
        <f t="shared" si="16"/>
        <v>67.63+6.25i</v>
      </c>
      <c r="E134" t="str">
        <f t="shared" si="21"/>
        <v>50</v>
      </c>
      <c r="F134" t="str">
        <f t="shared" si="17"/>
        <v>17.63+6.25i</v>
      </c>
      <c r="G134" t="str">
        <f t="shared" si="18"/>
        <v>117.63+6.25i</v>
      </c>
      <c r="H134" t="str">
        <f t="shared" si="19"/>
        <v>0.152269945499815+0.0450421902629105i</v>
      </c>
      <c r="I134">
        <f t="shared" si="20"/>
        <v>0.15879211317378725</v>
      </c>
      <c r="J134">
        <f t="shared" si="22"/>
        <v>1.3775335815570939</v>
      </c>
      <c r="K134">
        <f t="shared" si="23"/>
        <v>15.983421434924471</v>
      </c>
    </row>
    <row r="135" spans="1:11">
      <c r="A135">
        <v>99.75</v>
      </c>
      <c r="B135">
        <v>68.099999999999994</v>
      </c>
      <c r="C135">
        <v>6.14</v>
      </c>
      <c r="D135" t="str">
        <f t="shared" si="16"/>
        <v>68.1+6.14i</v>
      </c>
      <c r="E135" t="str">
        <f t="shared" si="21"/>
        <v>50</v>
      </c>
      <c r="F135" t="str">
        <f t="shared" si="17"/>
        <v>18.1+6.14i</v>
      </c>
      <c r="G135" t="str">
        <f t="shared" si="18"/>
        <v>118.1+6.14i</v>
      </c>
      <c r="H135" t="str">
        <f t="shared" si="19"/>
        <v>0.155542470078746+0.0439032111237638i</v>
      </c>
      <c r="I135">
        <f t="shared" si="20"/>
        <v>0.16161977584805448</v>
      </c>
      <c r="J135">
        <f t="shared" si="22"/>
        <v>1.3855524526751311</v>
      </c>
      <c r="K135">
        <f t="shared" si="23"/>
        <v>15.830109997934692</v>
      </c>
    </row>
    <row r="136" spans="1:11">
      <c r="A136">
        <v>100.5</v>
      </c>
      <c r="B136">
        <v>68.55</v>
      </c>
      <c r="C136">
        <v>5.97</v>
      </c>
      <c r="D136" t="str">
        <f t="shared" si="16"/>
        <v>68.55+5.97i</v>
      </c>
      <c r="E136" t="str">
        <f t="shared" si="21"/>
        <v>50</v>
      </c>
      <c r="F136" t="str">
        <f t="shared" si="17"/>
        <v>18.55+5.97i</v>
      </c>
      <c r="G136" t="str">
        <f t="shared" si="18"/>
        <v>118.55+5.97i</v>
      </c>
      <c r="H136" t="str">
        <f t="shared" si="19"/>
        <v>0.158607813964873+0.0423712471584117i</v>
      </c>
      <c r="I136">
        <f t="shared" si="20"/>
        <v>0.16416991574729817</v>
      </c>
      <c r="J136">
        <f t="shared" si="22"/>
        <v>1.3928308368897229</v>
      </c>
      <c r="K136">
        <f t="shared" si="23"/>
        <v>15.69412849390423</v>
      </c>
    </row>
    <row r="137" spans="1:11">
      <c r="A137">
        <v>101.25</v>
      </c>
      <c r="B137">
        <v>68.95</v>
      </c>
      <c r="C137">
        <v>5.58</v>
      </c>
      <c r="D137" t="str">
        <f t="shared" si="16"/>
        <v>68.95+5.58i</v>
      </c>
      <c r="E137" t="str">
        <f t="shared" si="21"/>
        <v>50</v>
      </c>
      <c r="F137" t="str">
        <f t="shared" si="17"/>
        <v>18.95+5.58i</v>
      </c>
      <c r="G137" t="str">
        <f t="shared" si="18"/>
        <v>118.95+5.58i</v>
      </c>
      <c r="H137" t="str">
        <f t="shared" si="19"/>
        <v>0.161156586720129+0.0393505359066976i</v>
      </c>
      <c r="I137">
        <f t="shared" si="20"/>
        <v>0.16589125992476747</v>
      </c>
      <c r="J137">
        <f t="shared" si="22"/>
        <v>1.3977689045910366</v>
      </c>
      <c r="K137">
        <f t="shared" si="23"/>
        <v>15.603529888486168</v>
      </c>
    </row>
    <row r="138" spans="1:11">
      <c r="A138">
        <v>102</v>
      </c>
      <c r="B138">
        <v>69.430000000000007</v>
      </c>
      <c r="C138">
        <v>5.39</v>
      </c>
      <c r="D138" t="str">
        <f t="shared" si="16"/>
        <v>69.43+5.39i</v>
      </c>
      <c r="E138" t="str">
        <f t="shared" si="21"/>
        <v>50</v>
      </c>
      <c r="F138" t="str">
        <f t="shared" si="17"/>
        <v>19.43+5.39i</v>
      </c>
      <c r="G138" t="str">
        <f t="shared" si="18"/>
        <v>119.43+5.39i</v>
      </c>
      <c r="H138" t="str">
        <f t="shared" si="19"/>
        <v>0.164391418006704+0.037711883588243i</v>
      </c>
      <c r="I138">
        <f t="shared" si="20"/>
        <v>0.16866156787492542</v>
      </c>
      <c r="J138">
        <f t="shared" si="22"/>
        <v>1.4057591020874407</v>
      </c>
      <c r="K138">
        <f t="shared" si="23"/>
        <v>15.459677335927926</v>
      </c>
    </row>
    <row r="139" spans="1:11">
      <c r="A139">
        <v>102.75</v>
      </c>
      <c r="B139">
        <v>70.040000000000006</v>
      </c>
      <c r="C139">
        <v>5.26</v>
      </c>
      <c r="D139" t="str">
        <f t="shared" si="16"/>
        <v>70.04+5.26i</v>
      </c>
      <c r="E139" t="str">
        <f t="shared" si="21"/>
        <v>50</v>
      </c>
      <c r="F139" t="str">
        <f t="shared" si="17"/>
        <v>20.04+5.26i</v>
      </c>
      <c r="G139" t="str">
        <f t="shared" si="18"/>
        <v>120.04+5.26i</v>
      </c>
      <c r="H139" t="str">
        <f t="shared" si="19"/>
        <v>0.168540820725293+0.03643348286392i</v>
      </c>
      <c r="I139">
        <f t="shared" si="20"/>
        <v>0.17243377547438585</v>
      </c>
      <c r="J139">
        <f t="shared" si="22"/>
        <v>1.4167250193740812</v>
      </c>
      <c r="K139">
        <f t="shared" si="23"/>
        <v>15.26755325451164</v>
      </c>
    </row>
    <row r="140" spans="1:11">
      <c r="A140">
        <v>103.5</v>
      </c>
      <c r="B140">
        <v>70.48</v>
      </c>
      <c r="C140">
        <v>4.8099999999999996</v>
      </c>
      <c r="D140" t="str">
        <f t="shared" si="16"/>
        <v>70.48+4.81i</v>
      </c>
      <c r="E140" t="str">
        <f t="shared" si="21"/>
        <v>50</v>
      </c>
      <c r="F140" t="str">
        <f t="shared" si="17"/>
        <v>20.48+4.81i</v>
      </c>
      <c r="G140" t="str">
        <f t="shared" si="18"/>
        <v>120.48+4.81i</v>
      </c>
      <c r="H140" t="str">
        <f t="shared" si="19"/>
        <v>0.171307570110162+0.0330844172291677i</v>
      </c>
      <c r="I140">
        <f t="shared" si="20"/>
        <v>0.17447309890192736</v>
      </c>
      <c r="J140">
        <f t="shared" si="22"/>
        <v>1.4226951263970986</v>
      </c>
      <c r="K140">
        <f t="shared" si="23"/>
        <v>15.165430502929738</v>
      </c>
    </row>
    <row r="141" spans="1:11">
      <c r="A141">
        <v>104.25</v>
      </c>
      <c r="B141">
        <v>70.84</v>
      </c>
      <c r="C141">
        <v>4.4800000000000004</v>
      </c>
      <c r="D141" t="str">
        <f t="shared" si="16"/>
        <v>70.84+4.48i</v>
      </c>
      <c r="E141" t="str">
        <f t="shared" si="21"/>
        <v>50</v>
      </c>
      <c r="F141" t="str">
        <f t="shared" si="17"/>
        <v>20.84+4.48i</v>
      </c>
      <c r="G141" t="str">
        <f t="shared" si="18"/>
        <v>120.84+4.48i</v>
      </c>
      <c r="H141" t="str">
        <f t="shared" si="19"/>
        <v>0.173595317204263+0.030637975661411i</v>
      </c>
      <c r="I141">
        <f t="shared" si="20"/>
        <v>0.17627824513500781</v>
      </c>
      <c r="J141">
        <f t="shared" si="22"/>
        <v>1.4280043451417639</v>
      </c>
      <c r="K141">
        <f t="shared" si="23"/>
        <v>15.076025631585477</v>
      </c>
    </row>
    <row r="142" spans="1:11">
      <c r="A142">
        <v>105</v>
      </c>
      <c r="B142">
        <v>71.400000000000006</v>
      </c>
      <c r="C142">
        <v>4.21</v>
      </c>
      <c r="D142" t="str">
        <f t="shared" si="16"/>
        <v>71.4+4.21i</v>
      </c>
      <c r="E142" t="str">
        <f t="shared" si="21"/>
        <v>50</v>
      </c>
      <c r="F142" t="str">
        <f t="shared" si="17"/>
        <v>21.4+4.21i</v>
      </c>
      <c r="G142" t="str">
        <f t="shared" si="18"/>
        <v>121.4+4.21i</v>
      </c>
      <c r="H142" t="str">
        <f t="shared" si="19"/>
        <v>0.177266203469346+0.0285313779521751i</v>
      </c>
      <c r="I142">
        <f t="shared" si="20"/>
        <v>0.1795476160250685</v>
      </c>
      <c r="J142">
        <f t="shared" si="22"/>
        <v>1.4376795522372556</v>
      </c>
      <c r="K142">
        <f t="shared" si="23"/>
        <v>14.916407138414103</v>
      </c>
    </row>
    <row r="143" spans="1:11">
      <c r="A143">
        <v>105.75</v>
      </c>
      <c r="B143">
        <v>71.77</v>
      </c>
      <c r="C143">
        <v>3.81</v>
      </c>
      <c r="D143" t="str">
        <f t="shared" si="16"/>
        <v>71.77+3.81i</v>
      </c>
      <c r="E143" t="str">
        <f t="shared" si="21"/>
        <v>50</v>
      </c>
      <c r="F143" t="str">
        <f t="shared" si="17"/>
        <v>21.77+3.81i</v>
      </c>
      <c r="G143" t="str">
        <f t="shared" si="18"/>
        <v>121.77+3.81i</v>
      </c>
      <c r="H143" t="str">
        <f t="shared" si="19"/>
        <v>0.179582830299771+0.0256696182685216i</v>
      </c>
      <c r="I143">
        <f t="shared" si="20"/>
        <v>0.18140816475706922</v>
      </c>
      <c r="J143">
        <f t="shared" si="22"/>
        <v>1.4432200687739165</v>
      </c>
      <c r="K143">
        <f t="shared" si="23"/>
        <v>14.826863405149837</v>
      </c>
    </row>
    <row r="144" spans="1:11">
      <c r="A144">
        <v>106.5</v>
      </c>
      <c r="B144">
        <v>72.22</v>
      </c>
      <c r="C144">
        <v>3.38</v>
      </c>
      <c r="D144" t="str">
        <f t="shared" si="16"/>
        <v>72.22+3.38i</v>
      </c>
      <c r="E144" t="str">
        <f t="shared" si="21"/>
        <v>50</v>
      </c>
      <c r="F144" t="str">
        <f t="shared" si="17"/>
        <v>22.22+3.38i</v>
      </c>
      <c r="G144" t="str">
        <f t="shared" si="18"/>
        <v>122.22+3.38i</v>
      </c>
      <c r="H144" t="str">
        <f t="shared" si="19"/>
        <v>0.182428585518238+0.0226099769346126i</v>
      </c>
      <c r="I144">
        <f t="shared" si="20"/>
        <v>0.18382437235352878</v>
      </c>
      <c r="J144">
        <f t="shared" si="22"/>
        <v>1.450452981262393</v>
      </c>
      <c r="K144">
        <f t="shared" si="23"/>
        <v>14.711938164011631</v>
      </c>
    </row>
    <row r="145" spans="1:11">
      <c r="A145">
        <v>107.25</v>
      </c>
      <c r="B145">
        <v>72.67</v>
      </c>
      <c r="C145">
        <v>2.92</v>
      </c>
      <c r="D145" t="str">
        <f t="shared" si="16"/>
        <v>72.67+2.92i</v>
      </c>
      <c r="E145" t="str">
        <f t="shared" si="21"/>
        <v>50</v>
      </c>
      <c r="F145" t="str">
        <f t="shared" si="17"/>
        <v>22.67+2.92i</v>
      </c>
      <c r="G145" t="str">
        <f t="shared" si="18"/>
        <v>122.67+2.92i</v>
      </c>
      <c r="H145" t="str">
        <f t="shared" si="19"/>
        <v>0.185266401979754+0.0193936749508365i</v>
      </c>
      <c r="I145">
        <f t="shared" si="20"/>
        <v>0.18627870068964539</v>
      </c>
      <c r="J145">
        <f t="shared" si="22"/>
        <v>1.4578439838001545</v>
      </c>
      <c r="K145">
        <f t="shared" si="23"/>
        <v>14.596735999420574</v>
      </c>
    </row>
    <row r="146" spans="1:11">
      <c r="A146">
        <v>108</v>
      </c>
      <c r="B146">
        <v>73.010000000000005</v>
      </c>
      <c r="C146">
        <v>2.46</v>
      </c>
      <c r="D146" t="str">
        <f t="shared" si="16"/>
        <v>73.01+2.46i</v>
      </c>
      <c r="E146" t="str">
        <f t="shared" si="21"/>
        <v>50</v>
      </c>
      <c r="F146" t="str">
        <f t="shared" si="17"/>
        <v>23.01+2.46i</v>
      </c>
      <c r="G146" t="str">
        <f t="shared" si="18"/>
        <v>123.01+2.46i</v>
      </c>
      <c r="H146" t="str">
        <f t="shared" si="19"/>
        <v>0.187382956737863+0.0162510196441335i</v>
      </c>
      <c r="I146">
        <f t="shared" si="20"/>
        <v>0.1880863315483022</v>
      </c>
      <c r="J146">
        <f t="shared" si="22"/>
        <v>1.4633160860734833</v>
      </c>
      <c r="K146">
        <f t="shared" si="23"/>
        <v>14.512855279724599</v>
      </c>
    </row>
    <row r="147" spans="1:11">
      <c r="A147">
        <v>108.75</v>
      </c>
      <c r="B147">
        <v>73.430000000000007</v>
      </c>
      <c r="C147">
        <v>2.0499999999999998</v>
      </c>
      <c r="D147" t="str">
        <f t="shared" si="16"/>
        <v>73.43+2.05i</v>
      </c>
      <c r="E147" t="str">
        <f t="shared" si="21"/>
        <v>50</v>
      </c>
      <c r="F147" t="str">
        <f t="shared" si="17"/>
        <v>23.43+2.05i</v>
      </c>
      <c r="G147" t="str">
        <f t="shared" si="18"/>
        <v>123.43+2.05i</v>
      </c>
      <c r="H147" t="str">
        <f t="shared" si="19"/>
        <v>0.190047613756116+0.0134521784963134i</v>
      </c>
      <c r="I147">
        <f t="shared" si="20"/>
        <v>0.19052311303537564</v>
      </c>
      <c r="J147">
        <f t="shared" si="22"/>
        <v>1.4707314466996064</v>
      </c>
      <c r="K147">
        <f t="shared" si="23"/>
        <v>14.40104661973211</v>
      </c>
    </row>
    <row r="148" spans="1:11">
      <c r="A148">
        <v>109.5</v>
      </c>
      <c r="B148">
        <v>73.8</v>
      </c>
      <c r="C148">
        <v>1.64</v>
      </c>
      <c r="D148" t="str">
        <f t="shared" si="16"/>
        <v>73.8+1.64i</v>
      </c>
      <c r="E148" t="str">
        <f t="shared" si="21"/>
        <v>50</v>
      </c>
      <c r="F148" t="str">
        <f t="shared" si="17"/>
        <v>23.8+1.64i</v>
      </c>
      <c r="G148" t="str">
        <f t="shared" si="18"/>
        <v>123.8+1.64i</v>
      </c>
      <c r="H148" t="str">
        <f t="shared" si="19"/>
        <v>0.192387283358867+0.0106985852608357i</v>
      </c>
      <c r="I148">
        <f t="shared" si="20"/>
        <v>0.19268452590903182</v>
      </c>
      <c r="J148">
        <f t="shared" si="22"/>
        <v>1.477346296690258</v>
      </c>
      <c r="K148">
        <f t="shared" si="23"/>
        <v>14.303063224499642</v>
      </c>
    </row>
    <row r="149" spans="1:11">
      <c r="A149">
        <v>110.25</v>
      </c>
      <c r="B149">
        <v>74.25</v>
      </c>
      <c r="C149">
        <v>1.17</v>
      </c>
      <c r="D149" t="str">
        <f t="shared" si="16"/>
        <v>74.25+1.17i</v>
      </c>
      <c r="E149" t="str">
        <f t="shared" si="21"/>
        <v>50</v>
      </c>
      <c r="F149" t="str">
        <f t="shared" si="17"/>
        <v>24.25+1.17i</v>
      </c>
      <c r="G149" t="str">
        <f t="shared" si="18"/>
        <v>124.25+1.17i</v>
      </c>
      <c r="H149" t="str">
        <f t="shared" si="19"/>
        <v>0.195242384379518+0.00757799927787496i</v>
      </c>
      <c r="I149">
        <f t="shared" si="20"/>
        <v>0.19538939257609386</v>
      </c>
      <c r="J149">
        <f t="shared" si="22"/>
        <v>1.4856744138675113</v>
      </c>
      <c r="K149">
        <f t="shared" si="23"/>
        <v>14.181980344659589</v>
      </c>
    </row>
    <row r="150" spans="1:11">
      <c r="A150">
        <v>111</v>
      </c>
      <c r="B150">
        <v>74.55</v>
      </c>
      <c r="C150">
        <v>0.74</v>
      </c>
      <c r="D150" t="str">
        <f t="shared" si="16"/>
        <v>74.55+0.74i</v>
      </c>
      <c r="E150" t="str">
        <f t="shared" si="21"/>
        <v>50</v>
      </c>
      <c r="F150" t="str">
        <f t="shared" si="17"/>
        <v>24.55+0.74i</v>
      </c>
      <c r="G150" t="str">
        <f t="shared" si="18"/>
        <v>124.55+0.74i</v>
      </c>
      <c r="H150" t="str">
        <f t="shared" si="19"/>
        <v>0.197137935654115+0.00477011583794423i</v>
      </c>
      <c r="I150">
        <f t="shared" si="20"/>
        <v>0.19719563808328366</v>
      </c>
      <c r="J150">
        <f t="shared" si="22"/>
        <v>1.4912669821884723</v>
      </c>
      <c r="K150">
        <f t="shared" si="23"/>
        <v>14.102053915412542</v>
      </c>
    </row>
    <row r="151" spans="1:11">
      <c r="A151">
        <v>111.75</v>
      </c>
      <c r="B151">
        <v>74.87</v>
      </c>
      <c r="C151">
        <v>0.23</v>
      </c>
      <c r="D151" t="str">
        <f t="shared" si="16"/>
        <v>74.87+0.23i</v>
      </c>
      <c r="E151" t="str">
        <f t="shared" si="21"/>
        <v>50</v>
      </c>
      <c r="F151" t="str">
        <f t="shared" si="17"/>
        <v>24.87+0.23i</v>
      </c>
      <c r="G151" t="str">
        <f t="shared" si="18"/>
        <v>124.87+0.23i</v>
      </c>
      <c r="H151" t="str">
        <f t="shared" si="19"/>
        <v>0.199169850758019+0.00147506153860539i</v>
      </c>
      <c r="I151">
        <f t="shared" si="20"/>
        <v>0.19917531287163637</v>
      </c>
      <c r="J151">
        <f t="shared" si="22"/>
        <v>1.4974255066632598</v>
      </c>
      <c r="K151">
        <f t="shared" si="23"/>
        <v>14.015289839134084</v>
      </c>
    </row>
    <row r="152" spans="1:11">
      <c r="A152">
        <v>112.5</v>
      </c>
      <c r="B152">
        <v>75.33</v>
      </c>
      <c r="C152">
        <v>-0.22</v>
      </c>
      <c r="D152" t="str">
        <f t="shared" si="16"/>
        <v>75.33-0.22i</v>
      </c>
      <c r="E152" t="str">
        <f t="shared" si="21"/>
        <v>50</v>
      </c>
      <c r="F152" t="str">
        <f t="shared" si="17"/>
        <v>25.33-0.22i</v>
      </c>
      <c r="G152" t="str">
        <f t="shared" si="18"/>
        <v>125.33-0.22i</v>
      </c>
      <c r="H152" t="str">
        <f t="shared" si="19"/>
        <v>0.202108897550241-0.00140059078065066i</v>
      </c>
      <c r="I152">
        <f t="shared" si="20"/>
        <v>0.20211375045629296</v>
      </c>
      <c r="J152">
        <f t="shared" si="22"/>
        <v>1.5066229693064073</v>
      </c>
      <c r="K152">
        <f t="shared" si="23"/>
        <v>13.888082780248263</v>
      </c>
    </row>
    <row r="153" spans="1:11">
      <c r="A153">
        <v>113.25</v>
      </c>
      <c r="B153">
        <v>75.62</v>
      </c>
      <c r="C153">
        <v>-0.7</v>
      </c>
      <c r="D153" t="str">
        <f t="shared" si="16"/>
        <v>75.62-0.7i</v>
      </c>
      <c r="E153" t="str">
        <f t="shared" si="21"/>
        <v>50</v>
      </c>
      <c r="F153" t="str">
        <f t="shared" si="17"/>
        <v>25.62-0.7i</v>
      </c>
      <c r="G153" t="str">
        <f t="shared" si="18"/>
        <v>125.62-0.7i</v>
      </c>
      <c r="H153" t="str">
        <f t="shared" si="19"/>
        <v>0.203973133453239-0.00443574913694263i</v>
      </c>
      <c r="I153">
        <f t="shared" si="20"/>
        <v>0.20402135927676476</v>
      </c>
      <c r="J153">
        <f t="shared" si="22"/>
        <v>1.5126302361364588</v>
      </c>
      <c r="K153">
        <f t="shared" si="23"/>
        <v>13.806487266143836</v>
      </c>
    </row>
    <row r="154" spans="1:11">
      <c r="A154">
        <v>114</v>
      </c>
      <c r="B154">
        <v>75.94</v>
      </c>
      <c r="C154">
        <v>-1.23</v>
      </c>
      <c r="D154" t="str">
        <f t="shared" si="16"/>
        <v>75.94-1.23i</v>
      </c>
      <c r="E154" t="str">
        <f t="shared" si="21"/>
        <v>50</v>
      </c>
      <c r="F154" t="str">
        <f t="shared" si="17"/>
        <v>25.94-1.23i</v>
      </c>
      <c r="G154" t="str">
        <f t="shared" si="18"/>
        <v>125.94-1.23i</v>
      </c>
      <c r="H154" t="str">
        <f t="shared" si="19"/>
        <v>0.206046829052596-0.0077541877105392i</v>
      </c>
      <c r="I154">
        <f t="shared" si="20"/>
        <v>0.20619268461727733</v>
      </c>
      <c r="J154">
        <f t="shared" si="22"/>
        <v>1.5195031101920862</v>
      </c>
      <c r="K154">
        <f t="shared" si="23"/>
        <v>13.714534936889692</v>
      </c>
    </row>
    <row r="155" spans="1:11">
      <c r="A155">
        <v>114.75</v>
      </c>
      <c r="B155">
        <v>76.319999999999993</v>
      </c>
      <c r="C155">
        <v>-1.72</v>
      </c>
      <c r="D155" t="str">
        <f t="shared" si="16"/>
        <v>76.32-1.72i</v>
      </c>
      <c r="E155" t="str">
        <f t="shared" si="21"/>
        <v>50</v>
      </c>
      <c r="F155" t="str">
        <f t="shared" si="17"/>
        <v>26.32-1.72i</v>
      </c>
      <c r="G155" t="str">
        <f t="shared" si="18"/>
        <v>126.32-1.72i</v>
      </c>
      <c r="H155" t="str">
        <f t="shared" si="19"/>
        <v>0.208506465233985-0.0107771443935841i</v>
      </c>
      <c r="I155">
        <f t="shared" si="20"/>
        <v>0.20878480041816058</v>
      </c>
      <c r="J155">
        <f t="shared" si="22"/>
        <v>1.5277573042795543</v>
      </c>
      <c r="K155">
        <f t="shared" si="23"/>
        <v>13.60602242515747</v>
      </c>
    </row>
    <row r="156" spans="1:11">
      <c r="A156">
        <v>115.5</v>
      </c>
      <c r="B156">
        <v>76.680000000000007</v>
      </c>
      <c r="C156">
        <v>-2.34</v>
      </c>
      <c r="D156" t="str">
        <f t="shared" si="16"/>
        <v>76.68-2.34i</v>
      </c>
      <c r="E156" t="str">
        <f t="shared" si="21"/>
        <v>50</v>
      </c>
      <c r="F156" t="str">
        <f t="shared" si="17"/>
        <v>26.68-2.34i</v>
      </c>
      <c r="G156" t="str">
        <f t="shared" si="18"/>
        <v>126.68-2.34i</v>
      </c>
      <c r="H156" t="str">
        <f t="shared" si="19"/>
        <v>0.210878661817653-0.0145764440428378i</v>
      </c>
      <c r="I156">
        <f t="shared" si="20"/>
        <v>0.21138184106241967</v>
      </c>
      <c r="J156">
        <f t="shared" si="22"/>
        <v>1.53608159707403</v>
      </c>
      <c r="K156">
        <f t="shared" si="23"/>
        <v>13.498646477290816</v>
      </c>
    </row>
    <row r="157" spans="1:11">
      <c r="A157">
        <v>116.25</v>
      </c>
      <c r="B157">
        <v>77.05</v>
      </c>
      <c r="C157">
        <v>-2.86</v>
      </c>
      <c r="D157" t="str">
        <f t="shared" si="16"/>
        <v>77.05-2.86i</v>
      </c>
      <c r="E157" t="str">
        <f t="shared" si="21"/>
        <v>50</v>
      </c>
      <c r="F157" t="str">
        <f t="shared" si="17"/>
        <v>27.05-2.86i</v>
      </c>
      <c r="G157" t="str">
        <f t="shared" si="18"/>
        <v>127.05-2.86i</v>
      </c>
      <c r="H157" t="str">
        <f t="shared" si="19"/>
        <v>0.213306950395632-0.0177091076101416i</v>
      </c>
      <c r="I157">
        <f t="shared" si="20"/>
        <v>0.21404080821056573</v>
      </c>
      <c r="J157">
        <f t="shared" si="22"/>
        <v>1.5446613779609801</v>
      </c>
      <c r="K157">
        <f t="shared" si="23"/>
        <v>13.390068356279874</v>
      </c>
    </row>
    <row r="158" spans="1:11">
      <c r="A158">
        <v>117</v>
      </c>
      <c r="B158">
        <v>77.3</v>
      </c>
      <c r="C158">
        <v>-3.56</v>
      </c>
      <c r="D158" t="str">
        <f t="shared" si="16"/>
        <v>77.3-3.56i</v>
      </c>
      <c r="E158" t="str">
        <f t="shared" si="21"/>
        <v>50</v>
      </c>
      <c r="F158" t="str">
        <f t="shared" si="17"/>
        <v>27.3-3.56i</v>
      </c>
      <c r="G158" t="str">
        <f t="shared" si="18"/>
        <v>127.3-3.56i</v>
      </c>
      <c r="H158" t="str">
        <f t="shared" si="19"/>
        <v>0.215067913951909-0.0219509679994596i</v>
      </c>
      <c r="I158">
        <f t="shared" si="20"/>
        <v>0.21618522754281577</v>
      </c>
      <c r="J158">
        <f t="shared" si="22"/>
        <v>1.5516232537059638</v>
      </c>
      <c r="K158">
        <f t="shared" si="23"/>
        <v>13.303479715131584</v>
      </c>
    </row>
    <row r="159" spans="1:11">
      <c r="A159">
        <v>117.75</v>
      </c>
      <c r="B159">
        <v>77.61</v>
      </c>
      <c r="C159">
        <v>-4.16</v>
      </c>
      <c r="D159" t="str">
        <f t="shared" si="16"/>
        <v>77.61-4.16i</v>
      </c>
      <c r="E159" t="str">
        <f t="shared" si="21"/>
        <v>50</v>
      </c>
      <c r="F159" t="str">
        <f t="shared" si="17"/>
        <v>27.61-4.16i</v>
      </c>
      <c r="G159" t="str">
        <f t="shared" si="18"/>
        <v>127.61-4.16i</v>
      </c>
      <c r="H159" t="str">
        <f t="shared" si="19"/>
        <v>0.217194254285573-0.0255189397552858i</v>
      </c>
      <c r="I159">
        <f t="shared" si="20"/>
        <v>0.21868827216131195</v>
      </c>
      <c r="J159">
        <f t="shared" si="22"/>
        <v>1.5597977461985901</v>
      </c>
      <c r="K159">
        <f t="shared" si="23"/>
        <v>13.203490134601388</v>
      </c>
    </row>
    <row r="160" spans="1:11">
      <c r="A160">
        <v>118.5</v>
      </c>
      <c r="B160">
        <v>78</v>
      </c>
      <c r="C160">
        <v>-4.84</v>
      </c>
      <c r="D160" t="str">
        <f t="shared" si="16"/>
        <v>78-4.84i</v>
      </c>
      <c r="E160" t="str">
        <f t="shared" si="21"/>
        <v>50</v>
      </c>
      <c r="F160" t="str">
        <f t="shared" si="17"/>
        <v>28-4.84i</v>
      </c>
      <c r="G160" t="str">
        <f t="shared" si="18"/>
        <v>128-4.84i</v>
      </c>
      <c r="H160" t="str">
        <f t="shared" si="19"/>
        <v>0.219865424835448-0.0294988386234096i</v>
      </c>
      <c r="I160">
        <f t="shared" si="20"/>
        <v>0.22183549427042099</v>
      </c>
      <c r="J160">
        <f t="shared" si="22"/>
        <v>1.5701506368822002</v>
      </c>
      <c r="K160">
        <f t="shared" si="23"/>
        <v>13.079379287046514</v>
      </c>
    </row>
    <row r="161" spans="1:11">
      <c r="A161">
        <v>119.25</v>
      </c>
      <c r="B161">
        <v>78.180000000000007</v>
      </c>
      <c r="C161">
        <v>-5.5</v>
      </c>
      <c r="D161" t="str">
        <f t="shared" si="16"/>
        <v>78.18-5.5i</v>
      </c>
      <c r="E161" t="str">
        <f t="shared" si="21"/>
        <v>50</v>
      </c>
      <c r="F161" t="str">
        <f t="shared" si="17"/>
        <v>28.18-5.5i</v>
      </c>
      <c r="G161" t="str">
        <f t="shared" si="18"/>
        <v>128.18-5.5i</v>
      </c>
      <c r="H161" t="str">
        <f t="shared" si="19"/>
        <v>0.221280814570644-0.0334136021209351i</v>
      </c>
      <c r="I161">
        <f t="shared" si="20"/>
        <v>0.22378933777940335</v>
      </c>
      <c r="J161">
        <f t="shared" si="22"/>
        <v>1.5766201075856985</v>
      </c>
      <c r="K161">
        <f t="shared" si="23"/>
        <v>13.003212176875182</v>
      </c>
    </row>
    <row r="162" spans="1:11">
      <c r="A162">
        <v>120</v>
      </c>
      <c r="B162">
        <v>78.44</v>
      </c>
      <c r="C162">
        <v>-6.23</v>
      </c>
      <c r="D162" t="str">
        <f t="shared" si="16"/>
        <v>78.44-6.23i</v>
      </c>
      <c r="E162" t="str">
        <f t="shared" si="21"/>
        <v>50</v>
      </c>
      <c r="F162" t="str">
        <f t="shared" si="17"/>
        <v>28.44-6.23i</v>
      </c>
      <c r="G162" t="str">
        <f t="shared" si="18"/>
        <v>128.44-6.23i</v>
      </c>
      <c r="H162" t="str">
        <f t="shared" si="19"/>
        <v>0.223253835282461-0.0376761803658539i</v>
      </c>
      <c r="I162">
        <f t="shared" si="20"/>
        <v>0.22641062151606006</v>
      </c>
      <c r="J162">
        <f t="shared" si="22"/>
        <v>1.5853509053078614</v>
      </c>
      <c r="K162">
        <f t="shared" si="23"/>
        <v>12.902064062253784</v>
      </c>
    </row>
    <row r="163" spans="1:11">
      <c r="A163">
        <v>120.75</v>
      </c>
      <c r="B163">
        <v>78.760000000000005</v>
      </c>
      <c r="C163">
        <v>-6.9</v>
      </c>
      <c r="D163" t="str">
        <f t="shared" si="16"/>
        <v>78.76-6.9i</v>
      </c>
      <c r="E163" t="str">
        <f t="shared" si="21"/>
        <v>50</v>
      </c>
      <c r="F163" t="str">
        <f t="shared" si="17"/>
        <v>28.76-6.9i</v>
      </c>
      <c r="G163" t="str">
        <f t="shared" si="18"/>
        <v>128.76-6.9i</v>
      </c>
      <c r="H163" t="str">
        <f t="shared" si="19"/>
        <v>0.225585164954329-0.0414993970318043i</v>
      </c>
      <c r="I163">
        <f t="shared" si="20"/>
        <v>0.22937058791718518</v>
      </c>
      <c r="J163">
        <f t="shared" si="22"/>
        <v>1.5952811671105442</v>
      </c>
      <c r="K163">
        <f t="shared" si="23"/>
        <v>12.789245444841757</v>
      </c>
    </row>
    <row r="164" spans="1:11">
      <c r="A164">
        <v>121.5</v>
      </c>
      <c r="B164">
        <v>78.87</v>
      </c>
      <c r="C164">
        <v>-7.63</v>
      </c>
      <c r="D164" t="str">
        <f t="shared" si="16"/>
        <v>78.87-7.63i</v>
      </c>
      <c r="E164" t="str">
        <f t="shared" si="21"/>
        <v>50</v>
      </c>
      <c r="F164" t="str">
        <f t="shared" si="17"/>
        <v>28.87-7.63i</v>
      </c>
      <c r="G164" t="str">
        <f t="shared" si="18"/>
        <v>128.87-7.63i</v>
      </c>
      <c r="H164" t="str">
        <f t="shared" si="19"/>
        <v>0.226734862967421-0.0457826724261549i</v>
      </c>
      <c r="I164">
        <f t="shared" si="20"/>
        <v>0.23131094046615217</v>
      </c>
      <c r="J164">
        <f t="shared" si="22"/>
        <v>1.6018322691009155</v>
      </c>
      <c r="K164">
        <f t="shared" si="23"/>
        <v>12.716076512619354</v>
      </c>
    </row>
    <row r="165" spans="1:11">
      <c r="A165">
        <v>122.25</v>
      </c>
      <c r="B165">
        <v>79.06</v>
      </c>
      <c r="C165">
        <v>-8.32</v>
      </c>
      <c r="D165" t="str">
        <f t="shared" si="16"/>
        <v>79.06-8.32i</v>
      </c>
      <c r="E165" t="str">
        <f t="shared" si="21"/>
        <v>50</v>
      </c>
      <c r="F165" t="str">
        <f t="shared" si="17"/>
        <v>29.06-8.32i</v>
      </c>
      <c r="G165" t="str">
        <f t="shared" si="18"/>
        <v>129.06-8.32i</v>
      </c>
      <c r="H165" t="str">
        <f t="shared" si="19"/>
        <v>0.228373379276187-0.0497437895895097i</v>
      </c>
      <c r="I165">
        <f t="shared" si="20"/>
        <v>0.23372814328777475</v>
      </c>
      <c r="J165">
        <f t="shared" si="22"/>
        <v>1.610039743050492</v>
      </c>
      <c r="K165">
        <f t="shared" si="23"/>
        <v>12.625779818163386</v>
      </c>
    </row>
    <row r="166" spans="1:11">
      <c r="A166">
        <v>123</v>
      </c>
      <c r="B166">
        <v>79.23</v>
      </c>
      <c r="C166">
        <v>-9.08</v>
      </c>
      <c r="D166" t="str">
        <f t="shared" si="16"/>
        <v>79.23-9.08i</v>
      </c>
      <c r="E166" t="str">
        <f t="shared" si="21"/>
        <v>50</v>
      </c>
      <c r="F166" t="str">
        <f t="shared" si="17"/>
        <v>29.23-9.08i</v>
      </c>
      <c r="G166" t="str">
        <f t="shared" si="18"/>
        <v>129.23-9.08i</v>
      </c>
      <c r="H166" t="str">
        <f t="shared" si="19"/>
        <v>0.229987264431472-0.0541028835329431i</v>
      </c>
      <c r="I166">
        <f t="shared" si="20"/>
        <v>0.23626524037033261</v>
      </c>
      <c r="J166">
        <f t="shared" si="22"/>
        <v>1.6187101932741594</v>
      </c>
      <c r="K166">
        <f t="shared" si="23"/>
        <v>12.532003352013458</v>
      </c>
    </row>
    <row r="167" spans="1:11">
      <c r="A167">
        <v>123.75</v>
      </c>
      <c r="B167">
        <v>79.400000000000006</v>
      </c>
      <c r="C167">
        <v>-9.82</v>
      </c>
      <c r="D167" t="str">
        <f t="shared" si="16"/>
        <v>79.4-9.82i</v>
      </c>
      <c r="E167" t="str">
        <f t="shared" si="21"/>
        <v>50</v>
      </c>
      <c r="F167" t="str">
        <f t="shared" si="17"/>
        <v>29.4-9.82i</v>
      </c>
      <c r="G167" t="str">
        <f t="shared" si="18"/>
        <v>129.4-9.82i</v>
      </c>
      <c r="H167" t="str">
        <f t="shared" si="19"/>
        <v>0.231627604411298-0.0583107953993899i</v>
      </c>
      <c r="I167">
        <f t="shared" si="20"/>
        <v>0.23885454985288906</v>
      </c>
      <c r="J167">
        <f t="shared" si="22"/>
        <v>1.6276186760538984</v>
      </c>
      <c r="K167">
        <f t="shared" si="23"/>
        <v>12.437329631704383</v>
      </c>
    </row>
    <row r="168" spans="1:11">
      <c r="A168">
        <v>124.5</v>
      </c>
      <c r="B168">
        <v>79.52</v>
      </c>
      <c r="C168">
        <v>-10.63</v>
      </c>
      <c r="D168" t="str">
        <f t="shared" si="16"/>
        <v>79.52-10.63i</v>
      </c>
      <c r="E168" t="str">
        <f t="shared" si="21"/>
        <v>50</v>
      </c>
      <c r="F168" t="str">
        <f t="shared" si="17"/>
        <v>29.52-10.63i</v>
      </c>
      <c r="G168" t="str">
        <f t="shared" si="18"/>
        <v>129.52-10.63i</v>
      </c>
      <c r="H168" t="str">
        <f t="shared" si="19"/>
        <v>0.233084302645516-0.0629425097504491i</v>
      </c>
      <c r="I168">
        <f t="shared" si="20"/>
        <v>0.24143332759466304</v>
      </c>
      <c r="J168">
        <f t="shared" si="22"/>
        <v>1.6365513708349531</v>
      </c>
      <c r="K168">
        <f t="shared" si="23"/>
        <v>12.344055596835336</v>
      </c>
    </row>
    <row r="169" spans="1:11">
      <c r="A169">
        <v>125.25</v>
      </c>
      <c r="B169">
        <v>79.59</v>
      </c>
      <c r="C169">
        <v>-11.37</v>
      </c>
      <c r="D169" t="str">
        <f t="shared" si="16"/>
        <v>79.59-11.37i</v>
      </c>
      <c r="E169" t="str">
        <f t="shared" si="21"/>
        <v>50</v>
      </c>
      <c r="F169" t="str">
        <f t="shared" si="17"/>
        <v>29.59-11.37i</v>
      </c>
      <c r="G169" t="str">
        <f t="shared" si="18"/>
        <v>129.59-11.37i</v>
      </c>
      <c r="H169" t="str">
        <f t="shared" si="19"/>
        <v>0.234230414566818-0.0671872844075568i</v>
      </c>
      <c r="I169">
        <f t="shared" si="20"/>
        <v>0.24367605195054634</v>
      </c>
      <c r="J169">
        <f t="shared" si="22"/>
        <v>1.6443695259920901</v>
      </c>
      <c r="K169">
        <f t="shared" si="23"/>
        <v>12.263743008163122</v>
      </c>
    </row>
    <row r="170" spans="1:11">
      <c r="A170">
        <v>126</v>
      </c>
      <c r="B170">
        <v>79.61</v>
      </c>
      <c r="C170">
        <v>-12.17</v>
      </c>
      <c r="D170" t="str">
        <f t="shared" si="16"/>
        <v>79.61-12.17i</v>
      </c>
      <c r="E170" t="str">
        <f t="shared" si="21"/>
        <v>50</v>
      </c>
      <c r="F170" t="str">
        <f t="shared" si="17"/>
        <v>29.61-12.17i</v>
      </c>
      <c r="G170" t="str">
        <f t="shared" si="18"/>
        <v>129.61-12.17i</v>
      </c>
      <c r="H170" t="str">
        <f t="shared" si="19"/>
        <v>0.23519759795044-0.0718127091500898i</v>
      </c>
      <c r="I170">
        <f t="shared" si="20"/>
        <v>0.24591660228039142</v>
      </c>
      <c r="J170">
        <f t="shared" si="22"/>
        <v>1.6522265389320525</v>
      </c>
      <c r="K170">
        <f t="shared" si="23"/>
        <v>12.184243005106426</v>
      </c>
    </row>
    <row r="171" spans="1:11">
      <c r="A171">
        <v>126.75</v>
      </c>
      <c r="B171">
        <v>79.72</v>
      </c>
      <c r="C171">
        <v>-12.94</v>
      </c>
      <c r="D171" t="str">
        <f t="shared" si="16"/>
        <v>79.72-12.94i</v>
      </c>
      <c r="E171" t="str">
        <f t="shared" si="21"/>
        <v>50</v>
      </c>
      <c r="F171" t="str">
        <f t="shared" si="17"/>
        <v>29.72-12.94i</v>
      </c>
      <c r="G171" t="str">
        <f t="shared" si="18"/>
        <v>129.72-12.94i</v>
      </c>
      <c r="H171" t="str">
        <f t="shared" si="19"/>
        <v>0.23670419557319-0.0761412866888908i</v>
      </c>
      <c r="I171">
        <f t="shared" si="20"/>
        <v>0.24864909358489692</v>
      </c>
      <c r="J171">
        <f t="shared" si="22"/>
        <v>1.661872079908091</v>
      </c>
      <c r="K171">
        <f t="shared" si="23"/>
        <v>12.088262391759603</v>
      </c>
    </row>
    <row r="172" spans="1:11">
      <c r="A172">
        <v>127.5</v>
      </c>
      <c r="B172">
        <v>79.59</v>
      </c>
      <c r="C172">
        <v>-13.8</v>
      </c>
      <c r="D172" t="str">
        <f t="shared" si="16"/>
        <v>79.59-13.8i</v>
      </c>
      <c r="E172" t="str">
        <f t="shared" si="21"/>
        <v>50</v>
      </c>
      <c r="F172" t="str">
        <f t="shared" si="17"/>
        <v>29.59-13.8i</v>
      </c>
      <c r="G172" t="str">
        <f t="shared" si="18"/>
        <v>129.59-13.8i</v>
      </c>
      <c r="H172" t="str">
        <f t="shared" si="19"/>
        <v>0.236988117074673-0.0812529051961533i</v>
      </c>
      <c r="I172">
        <f t="shared" si="20"/>
        <v>0.25053024216132869</v>
      </c>
      <c r="J172">
        <f t="shared" si="22"/>
        <v>1.6685533059634332</v>
      </c>
      <c r="K172">
        <f t="shared" si="23"/>
        <v>12.022796836171516</v>
      </c>
    </row>
    <row r="173" spans="1:11">
      <c r="A173">
        <v>128.25</v>
      </c>
      <c r="B173">
        <v>79.64</v>
      </c>
      <c r="C173">
        <v>-14.52</v>
      </c>
      <c r="D173" t="str">
        <f t="shared" si="16"/>
        <v>79.64-14.52i</v>
      </c>
      <c r="E173" t="str">
        <f t="shared" si="21"/>
        <v>50</v>
      </c>
      <c r="F173" t="str">
        <f t="shared" si="17"/>
        <v>29.64-14.52i</v>
      </c>
      <c r="G173" t="str">
        <f t="shared" si="18"/>
        <v>129.64-14.52i</v>
      </c>
      <c r="H173" t="str">
        <f t="shared" si="19"/>
        <v>0.238189707451685-0.0853246331980989i</v>
      </c>
      <c r="I173">
        <f t="shared" si="20"/>
        <v>0.25301112577574414</v>
      </c>
      <c r="J173">
        <f t="shared" si="22"/>
        <v>1.6774160486352487</v>
      </c>
      <c r="K173">
        <f t="shared" si="23"/>
        <v>11.937207619426397</v>
      </c>
    </row>
    <row r="174" spans="1:11">
      <c r="A174">
        <v>129</v>
      </c>
      <c r="B174">
        <v>79.53</v>
      </c>
      <c r="C174">
        <v>-15.36</v>
      </c>
      <c r="D174" t="str">
        <f t="shared" si="16"/>
        <v>79.53-15.36i</v>
      </c>
      <c r="E174" t="str">
        <f t="shared" si="21"/>
        <v>50</v>
      </c>
      <c r="F174" t="str">
        <f t="shared" si="17"/>
        <v>29.53-15.36i</v>
      </c>
      <c r="G174" t="str">
        <f t="shared" si="18"/>
        <v>129.53-15.36i</v>
      </c>
      <c r="H174" t="str">
        <f t="shared" si="19"/>
        <v>0.23868357322422-0.0902788567534624i</v>
      </c>
      <c r="I174">
        <f t="shared" si="20"/>
        <v>0.25518644184947165</v>
      </c>
      <c r="J174">
        <f t="shared" si="22"/>
        <v>1.6852357588203244</v>
      </c>
      <c r="K174">
        <f t="shared" si="23"/>
        <v>11.862848071304217</v>
      </c>
    </row>
    <row r="175" spans="1:11">
      <c r="A175">
        <v>129.75</v>
      </c>
      <c r="B175">
        <v>79.42</v>
      </c>
      <c r="C175">
        <v>-16.21</v>
      </c>
      <c r="D175" t="str">
        <f t="shared" si="16"/>
        <v>79.42-16.21i</v>
      </c>
      <c r="E175" t="str">
        <f t="shared" si="21"/>
        <v>50</v>
      </c>
      <c r="F175" t="str">
        <f t="shared" si="17"/>
        <v>29.42-16.21i</v>
      </c>
      <c r="G175" t="str">
        <f t="shared" si="18"/>
        <v>129.42-16.21i</v>
      </c>
      <c r="H175" t="str">
        <f t="shared" si="19"/>
        <v>0.239256325151322-0.0952839975992665i</v>
      </c>
      <c r="I175">
        <f t="shared" si="20"/>
        <v>0.25753180254759245</v>
      </c>
      <c r="J175">
        <f t="shared" si="22"/>
        <v>1.6937180701644809</v>
      </c>
      <c r="K175">
        <f t="shared" si="23"/>
        <v>11.783382647555252</v>
      </c>
    </row>
    <row r="176" spans="1:11">
      <c r="A176">
        <v>130.5</v>
      </c>
      <c r="B176">
        <v>79.44</v>
      </c>
      <c r="C176">
        <v>-16.84</v>
      </c>
      <c r="D176" t="str">
        <f t="shared" si="16"/>
        <v>79.44-16.84i</v>
      </c>
      <c r="E176" t="str">
        <f t="shared" si="21"/>
        <v>50</v>
      </c>
      <c r="F176" t="str">
        <f t="shared" si="17"/>
        <v>29.44-16.84i</v>
      </c>
      <c r="G176" t="str">
        <f t="shared" si="18"/>
        <v>129.44-16.84i</v>
      </c>
      <c r="H176" t="str">
        <f t="shared" si="19"/>
        <v>0.240299759497122-0.0988361561346452i</v>
      </c>
      <c r="I176">
        <f t="shared" si="20"/>
        <v>0.25983179207681001</v>
      </c>
      <c r="J176">
        <f t="shared" si="22"/>
        <v>1.7020884963591243</v>
      </c>
      <c r="K176">
        <f t="shared" si="23"/>
        <v>11.706154226245379</v>
      </c>
    </row>
    <row r="177" spans="1:11">
      <c r="A177">
        <v>131.25</v>
      </c>
      <c r="B177">
        <v>79.260000000000005</v>
      </c>
      <c r="C177">
        <v>-17.739999999999998</v>
      </c>
      <c r="D177" t="str">
        <f t="shared" si="16"/>
        <v>79.26-17.74i</v>
      </c>
      <c r="E177" t="str">
        <f t="shared" si="21"/>
        <v>50</v>
      </c>
      <c r="F177" t="str">
        <f t="shared" si="17"/>
        <v>29.26-17.74i</v>
      </c>
      <c r="G177" t="str">
        <f t="shared" si="18"/>
        <v>129.26-17.74i</v>
      </c>
      <c r="H177" t="str">
        <f t="shared" si="19"/>
        <v>0.240667922734842-0.104212834989045i</v>
      </c>
      <c r="I177">
        <f t="shared" si="20"/>
        <v>0.26226201404312788</v>
      </c>
      <c r="J177">
        <f t="shared" si="22"/>
        <v>1.7109895898961058</v>
      </c>
      <c r="K177">
        <f t="shared" si="23"/>
        <v>11.625292158922534</v>
      </c>
    </row>
    <row r="178" spans="1:11">
      <c r="A178">
        <v>132</v>
      </c>
      <c r="B178">
        <v>79.180000000000007</v>
      </c>
      <c r="C178">
        <v>-18.54</v>
      </c>
      <c r="D178" t="str">
        <f t="shared" si="16"/>
        <v>79.18-18.54i</v>
      </c>
      <c r="E178" t="str">
        <f t="shared" si="21"/>
        <v>50</v>
      </c>
      <c r="F178" t="str">
        <f t="shared" si="17"/>
        <v>29.18-18.54i</v>
      </c>
      <c r="G178" t="str">
        <f t="shared" si="18"/>
        <v>129.18-18.54i</v>
      </c>
      <c r="H178" t="str">
        <f t="shared" si="19"/>
        <v>0.241509877986313-0.108859009615527i</v>
      </c>
      <c r="I178">
        <f t="shared" si="20"/>
        <v>0.26490999441213459</v>
      </c>
      <c r="J178">
        <f t="shared" si="22"/>
        <v>1.7207552609840779</v>
      </c>
      <c r="K178">
        <f t="shared" si="23"/>
        <v>11.538033130306021</v>
      </c>
    </row>
    <row r="179" spans="1:11">
      <c r="A179">
        <v>132.75</v>
      </c>
      <c r="B179">
        <v>78.91</v>
      </c>
      <c r="C179">
        <v>-19.3</v>
      </c>
      <c r="D179" t="str">
        <f t="shared" si="16"/>
        <v>78.91-19.3i</v>
      </c>
      <c r="E179" t="str">
        <f t="shared" si="21"/>
        <v>50</v>
      </c>
      <c r="F179" t="str">
        <f t="shared" si="17"/>
        <v>28.91-19.3i</v>
      </c>
      <c r="G179" t="str">
        <f t="shared" si="18"/>
        <v>128.91-19.3i</v>
      </c>
      <c r="H179" t="str">
        <f t="shared" si="19"/>
        <v>0.241271983652816-0.113594373714224i</v>
      </c>
      <c r="I179">
        <f t="shared" si="20"/>
        <v>0.26667555537636273</v>
      </c>
      <c r="J179">
        <f t="shared" si="22"/>
        <v>1.7273057848582372</v>
      </c>
      <c r="K179">
        <f t="shared" si="23"/>
        <v>11.480335835561652</v>
      </c>
    </row>
    <row r="180" spans="1:11">
      <c r="A180">
        <v>133.5</v>
      </c>
      <c r="B180">
        <v>78.75</v>
      </c>
      <c r="C180">
        <v>-20.079999999999998</v>
      </c>
      <c r="D180" t="str">
        <f t="shared" si="16"/>
        <v>78.75-20.08i</v>
      </c>
      <c r="E180" t="str">
        <f t="shared" si="21"/>
        <v>50</v>
      </c>
      <c r="F180" t="str">
        <f t="shared" si="17"/>
        <v>28.75-20.08i</v>
      </c>
      <c r="G180" t="str">
        <f t="shared" si="18"/>
        <v>128.75-20.08i</v>
      </c>
      <c r="H180" t="str">
        <f t="shared" si="19"/>
        <v>0.241744685936214-0.118258382185637i</v>
      </c>
      <c r="I180">
        <f t="shared" si="20"/>
        <v>0.26911993262403089</v>
      </c>
      <c r="J180">
        <f t="shared" si="22"/>
        <v>1.7364270682336009</v>
      </c>
      <c r="K180">
        <f t="shared" si="23"/>
        <v>11.401082692213738</v>
      </c>
    </row>
    <row r="181" spans="1:11">
      <c r="A181">
        <v>134.25</v>
      </c>
      <c r="B181">
        <v>78.55</v>
      </c>
      <c r="C181">
        <v>-20.84</v>
      </c>
      <c r="D181" t="str">
        <f t="shared" si="16"/>
        <v>78.55-20.84i</v>
      </c>
      <c r="E181" t="str">
        <f t="shared" si="21"/>
        <v>50</v>
      </c>
      <c r="F181" t="str">
        <f t="shared" si="17"/>
        <v>28.55-20.84i</v>
      </c>
      <c r="G181" t="str">
        <f t="shared" si="18"/>
        <v>128.55-20.84i</v>
      </c>
      <c r="H181" t="str">
        <f t="shared" si="19"/>
        <v>0.242013640794457-0.122881647031066i</v>
      </c>
      <c r="I181">
        <f t="shared" si="20"/>
        <v>0.27142310422595922</v>
      </c>
      <c r="J181">
        <f t="shared" si="22"/>
        <v>1.7450774401447331</v>
      </c>
      <c r="K181">
        <f t="shared" si="23"/>
        <v>11.327063737006167</v>
      </c>
    </row>
    <row r="182" spans="1:11">
      <c r="A182">
        <v>135</v>
      </c>
      <c r="B182">
        <v>78.25</v>
      </c>
      <c r="C182">
        <v>-21.64</v>
      </c>
      <c r="D182" t="str">
        <f t="shared" si="16"/>
        <v>78.25-21.64i</v>
      </c>
      <c r="E182" t="str">
        <f t="shared" si="21"/>
        <v>50</v>
      </c>
      <c r="F182" t="str">
        <f t="shared" si="17"/>
        <v>28.25-21.64i</v>
      </c>
      <c r="G182" t="str">
        <f t="shared" si="18"/>
        <v>128.25-21.64i</v>
      </c>
      <c r="H182" t="str">
        <f t="shared" si="19"/>
        <v>0.241857823472473-0.127923561014079i</v>
      </c>
      <c r="I182">
        <f t="shared" si="20"/>
        <v>0.27360490536056675</v>
      </c>
      <c r="J182">
        <f t="shared" si="22"/>
        <v>1.7533225578743155</v>
      </c>
      <c r="K182">
        <f t="shared" si="23"/>
        <v>11.257522411558277</v>
      </c>
    </row>
    <row r="183" spans="1:11">
      <c r="A183">
        <v>135.75</v>
      </c>
      <c r="B183">
        <v>78.099999999999994</v>
      </c>
      <c r="C183">
        <v>-22.47</v>
      </c>
      <c r="D183" t="str">
        <f t="shared" si="16"/>
        <v>78.1-22.47i</v>
      </c>
      <c r="E183" t="str">
        <f t="shared" si="21"/>
        <v>50</v>
      </c>
      <c r="F183" t="str">
        <f t="shared" si="17"/>
        <v>28.1-22.47i</v>
      </c>
      <c r="G183" t="str">
        <f t="shared" si="18"/>
        <v>128.1-22.47i</v>
      </c>
      <c r="H183" t="str">
        <f t="shared" si="19"/>
        <v>0.242662109727335-0.132844515178976i</v>
      </c>
      <c r="I183">
        <f t="shared" si="20"/>
        <v>0.27664519643481678</v>
      </c>
      <c r="J183">
        <f t="shared" si="22"/>
        <v>1.7648948899525421</v>
      </c>
      <c r="K183">
        <f t="shared" si="23"/>
        <v>11.161537326272128</v>
      </c>
    </row>
    <row r="184" spans="1:11">
      <c r="A184">
        <v>136.5</v>
      </c>
      <c r="B184">
        <v>77.81</v>
      </c>
      <c r="C184">
        <v>-23.19</v>
      </c>
      <c r="D184" t="str">
        <f t="shared" si="16"/>
        <v>77.81-23.19i</v>
      </c>
      <c r="E184" t="str">
        <f t="shared" si="21"/>
        <v>50</v>
      </c>
      <c r="F184" t="str">
        <f t="shared" si="17"/>
        <v>27.81-23.19i</v>
      </c>
      <c r="G184" t="str">
        <f t="shared" si="18"/>
        <v>127.81-23.19i</v>
      </c>
      <c r="H184" t="str">
        <f t="shared" si="19"/>
        <v>0.242525362243384-0.137437108595383i</v>
      </c>
      <c r="I184">
        <f t="shared" si="20"/>
        <v>0.27876066822696438</v>
      </c>
      <c r="J184">
        <f t="shared" si="22"/>
        <v>1.7730046212030115</v>
      </c>
      <c r="K184">
        <f t="shared" si="23"/>
        <v>11.095370061767472</v>
      </c>
    </row>
    <row r="185" spans="1:11">
      <c r="A185">
        <v>137.25</v>
      </c>
      <c r="B185">
        <v>77.36</v>
      </c>
      <c r="C185">
        <v>-23.92</v>
      </c>
      <c r="D185" t="str">
        <f t="shared" si="16"/>
        <v>77.36-23.92i</v>
      </c>
      <c r="E185" t="str">
        <f t="shared" si="21"/>
        <v>50</v>
      </c>
      <c r="F185" t="str">
        <f t="shared" si="17"/>
        <v>27.36-23.92i</v>
      </c>
      <c r="G185" t="str">
        <f t="shared" si="18"/>
        <v>127.36-23.92i</v>
      </c>
      <c r="H185" t="str">
        <f t="shared" si="19"/>
        <v>0.241576834174014-0.142442541822845i</v>
      </c>
      <c r="I185">
        <f t="shared" si="20"/>
        <v>0.28044472633745848</v>
      </c>
      <c r="J185">
        <f t="shared" si="22"/>
        <v>1.7794946034096668</v>
      </c>
      <c r="K185">
        <f t="shared" si="23"/>
        <v>11.0430544465944</v>
      </c>
    </row>
    <row r="186" spans="1:11">
      <c r="A186">
        <v>138</v>
      </c>
      <c r="B186">
        <v>77.069999999999993</v>
      </c>
      <c r="C186">
        <v>-24.67</v>
      </c>
      <c r="D186" t="str">
        <f t="shared" si="16"/>
        <v>77.07-24.67i</v>
      </c>
      <c r="E186" t="str">
        <f t="shared" si="21"/>
        <v>50</v>
      </c>
      <c r="F186" t="str">
        <f t="shared" si="17"/>
        <v>27.07-24.67i</v>
      </c>
      <c r="G186" t="str">
        <f t="shared" si="18"/>
        <v>127.07-24.67i</v>
      </c>
      <c r="H186" t="str">
        <f t="shared" si="19"/>
        <v>0.241617347125557-0.147236169405938i</v>
      </c>
      <c r="I186">
        <f t="shared" si="20"/>
        <v>0.28294422067489905</v>
      </c>
      <c r="J186">
        <f t="shared" si="22"/>
        <v>1.7891832932194163</v>
      </c>
      <c r="K186">
        <f t="shared" si="23"/>
        <v>10.965983447871086</v>
      </c>
    </row>
    <row r="187" spans="1:11">
      <c r="A187">
        <v>138.75</v>
      </c>
      <c r="B187">
        <v>76.67</v>
      </c>
      <c r="C187">
        <v>-25.41</v>
      </c>
      <c r="D187" t="str">
        <f t="shared" si="16"/>
        <v>76.67-25.41i</v>
      </c>
      <c r="E187" t="str">
        <f t="shared" si="21"/>
        <v>50</v>
      </c>
      <c r="F187" t="str">
        <f t="shared" si="17"/>
        <v>26.67-25.41i</v>
      </c>
      <c r="G187" t="str">
        <f t="shared" si="18"/>
        <v>126.67-25.41i</v>
      </c>
      <c r="H187" t="str">
        <f t="shared" si="19"/>
        <v>0.24108605635974-0.1522381251117i</v>
      </c>
      <c r="I187">
        <f t="shared" si="20"/>
        <v>0.28512967805652456</v>
      </c>
      <c r="J187">
        <f t="shared" si="22"/>
        <v>1.7977102120601665</v>
      </c>
      <c r="K187">
        <f t="shared" si="23"/>
        <v>10.899151525759255</v>
      </c>
    </row>
    <row r="188" spans="1:11">
      <c r="A188">
        <v>139.5</v>
      </c>
      <c r="B188">
        <v>76.290000000000006</v>
      </c>
      <c r="C188">
        <v>-26.13</v>
      </c>
      <c r="D188" t="str">
        <f t="shared" si="16"/>
        <v>76.29-26.13i</v>
      </c>
      <c r="E188" t="str">
        <f t="shared" si="21"/>
        <v>50</v>
      </c>
      <c r="F188" t="str">
        <f t="shared" si="17"/>
        <v>26.29-26.13i</v>
      </c>
      <c r="G188" t="str">
        <f t="shared" si="18"/>
        <v>126.29-26.13i</v>
      </c>
      <c r="H188" t="str">
        <f t="shared" si="19"/>
        <v>0.240677922077766-0.157107339425988i</v>
      </c>
      <c r="I188">
        <f t="shared" si="20"/>
        <v>0.28741708069838823</v>
      </c>
      <c r="J188">
        <f t="shared" si="22"/>
        <v>1.8066909068774197</v>
      </c>
      <c r="K188">
        <f t="shared" si="23"/>
        <v>10.829748521347506</v>
      </c>
    </row>
    <row r="189" spans="1:11">
      <c r="A189">
        <v>140.25</v>
      </c>
      <c r="B189">
        <v>75.849999999999994</v>
      </c>
      <c r="C189">
        <v>-26.79</v>
      </c>
      <c r="D189" t="str">
        <f t="shared" si="16"/>
        <v>75.85-26.79i</v>
      </c>
      <c r="E189" t="str">
        <f t="shared" si="21"/>
        <v>50</v>
      </c>
      <c r="F189" t="str">
        <f t="shared" si="17"/>
        <v>25.85-26.79i</v>
      </c>
      <c r="G189" t="str">
        <f t="shared" si="18"/>
        <v>125.85-26.79i</v>
      </c>
      <c r="H189" t="str">
        <f t="shared" si="19"/>
        <v>0.2398492513249-0.161815165331791i</v>
      </c>
      <c r="I189">
        <f t="shared" si="20"/>
        <v>0.28932993466364637</v>
      </c>
      <c r="J189">
        <f t="shared" si="22"/>
        <v>1.8142454530618488</v>
      </c>
      <c r="K189">
        <f t="shared" si="23"/>
        <v>10.772132620736222</v>
      </c>
    </row>
    <row r="190" spans="1:11">
      <c r="A190">
        <v>141</v>
      </c>
      <c r="B190">
        <v>75.41</v>
      </c>
      <c r="C190">
        <v>-27.49</v>
      </c>
      <c r="D190" t="str">
        <f t="shared" si="16"/>
        <v>75.41-27.49i</v>
      </c>
      <c r="E190" t="str">
        <f t="shared" si="21"/>
        <v>50</v>
      </c>
      <c r="F190" t="str">
        <f t="shared" si="17"/>
        <v>25.41-27.49i</v>
      </c>
      <c r="G190" t="str">
        <f t="shared" si="18"/>
        <v>125.41-27.49i</v>
      </c>
      <c r="H190" t="str">
        <f t="shared" si="19"/>
        <v>0.239172489030488-0.166774166944836i</v>
      </c>
      <c r="I190">
        <f t="shared" si="20"/>
        <v>0.29157692341675967</v>
      </c>
      <c r="J190">
        <f t="shared" si="22"/>
        <v>1.8231717262036398</v>
      </c>
      <c r="K190">
        <f t="shared" si="23"/>
        <v>10.704937016501301</v>
      </c>
    </row>
    <row r="191" spans="1:11">
      <c r="A191">
        <v>141.75</v>
      </c>
      <c r="B191">
        <v>74.95</v>
      </c>
      <c r="C191">
        <v>-28.17</v>
      </c>
      <c r="D191" t="str">
        <f t="shared" si="16"/>
        <v>74.95-28.17i</v>
      </c>
      <c r="E191" t="str">
        <f t="shared" si="21"/>
        <v>50</v>
      </c>
      <c r="F191" t="str">
        <f t="shared" si="17"/>
        <v>24.95-28.17i</v>
      </c>
      <c r="G191" t="str">
        <f t="shared" si="18"/>
        <v>124.95-28.17i</v>
      </c>
      <c r="H191" t="str">
        <f t="shared" si="19"/>
        <v>0.238390780611598-0.171704935655633i</v>
      </c>
      <c r="I191">
        <f t="shared" si="20"/>
        <v>0.29379031503627229</v>
      </c>
      <c r="J191">
        <f t="shared" si="22"/>
        <v>1.832020067952939</v>
      </c>
      <c r="K191">
        <f t="shared" si="23"/>
        <v>10.639250501455225</v>
      </c>
    </row>
    <row r="192" spans="1:11">
      <c r="A192">
        <v>142.5</v>
      </c>
      <c r="B192">
        <v>74.52</v>
      </c>
      <c r="C192">
        <v>-28.85</v>
      </c>
      <c r="D192" t="str">
        <f t="shared" si="16"/>
        <v>74.52-28.85i</v>
      </c>
      <c r="E192" t="str">
        <f t="shared" si="21"/>
        <v>50</v>
      </c>
      <c r="F192" t="str">
        <f t="shared" si="17"/>
        <v>24.52-28.85i</v>
      </c>
      <c r="G192" t="str">
        <f t="shared" si="18"/>
        <v>124.52-28.85i</v>
      </c>
      <c r="H192" t="str">
        <f t="shared" si="19"/>
        <v>0.237829552796735-0.176587033422857i</v>
      </c>
      <c r="I192">
        <f t="shared" si="20"/>
        <v>0.29621930483440845</v>
      </c>
      <c r="J192">
        <f t="shared" si="22"/>
        <v>1.8417943455090406</v>
      </c>
      <c r="K192">
        <f t="shared" si="23"/>
        <v>10.567732831903466</v>
      </c>
    </row>
    <row r="193" spans="1:11">
      <c r="A193">
        <v>143.25</v>
      </c>
      <c r="B193">
        <v>73.98</v>
      </c>
      <c r="C193">
        <v>-29.42</v>
      </c>
      <c r="D193" t="str">
        <f t="shared" si="16"/>
        <v>73.98-29.42i</v>
      </c>
      <c r="E193" t="str">
        <f t="shared" si="21"/>
        <v>50</v>
      </c>
      <c r="F193" t="str">
        <f t="shared" si="17"/>
        <v>23.98-29.42i</v>
      </c>
      <c r="G193" t="str">
        <f t="shared" si="18"/>
        <v>123.98-29.42i</v>
      </c>
      <c r="H193" t="str">
        <f t="shared" si="19"/>
        <v>0.23641540007374-0.181195829406602i</v>
      </c>
      <c r="I193">
        <f t="shared" si="20"/>
        <v>0.29786602690869757</v>
      </c>
      <c r="J193">
        <f t="shared" si="22"/>
        <v>1.8484592352005855</v>
      </c>
      <c r="K193">
        <f t="shared" si="23"/>
        <v>10.519580547814316</v>
      </c>
    </row>
    <row r="194" spans="1:11">
      <c r="A194">
        <v>144</v>
      </c>
      <c r="B194">
        <v>73.52</v>
      </c>
      <c r="C194">
        <v>-30.07</v>
      </c>
      <c r="D194" t="str">
        <f t="shared" si="16"/>
        <v>73.52-30.07i</v>
      </c>
      <c r="E194" t="str">
        <f t="shared" si="21"/>
        <v>50</v>
      </c>
      <c r="F194" t="str">
        <f t="shared" si="17"/>
        <v>23.52-30.07i</v>
      </c>
      <c r="G194" t="str">
        <f t="shared" si="18"/>
        <v>123.52-30.07i</v>
      </c>
      <c r="H194" t="str">
        <f t="shared" si="19"/>
        <v>0.235709555350088-0.186060667670198i</v>
      </c>
      <c r="I194">
        <f t="shared" si="20"/>
        <v>0.30029579840087017</v>
      </c>
      <c r="J194">
        <f t="shared" si="22"/>
        <v>1.8583507079550559</v>
      </c>
      <c r="K194">
        <f t="shared" si="23"/>
        <v>10.449014884097807</v>
      </c>
    </row>
    <row r="195" spans="1:11">
      <c r="A195">
        <v>144.75</v>
      </c>
      <c r="B195">
        <v>72.97</v>
      </c>
      <c r="C195">
        <v>-30.68</v>
      </c>
      <c r="D195" t="str">
        <f t="shared" ref="D195:D202" si="24">COMPLEX(B195,C195)</f>
        <v>72.97-30.68i</v>
      </c>
      <c r="E195" t="str">
        <f t="shared" si="21"/>
        <v>50</v>
      </c>
      <c r="F195" t="str">
        <f t="shared" ref="F195:F202" si="25">IMSUB(D195,E195)</f>
        <v>22.97-30.68i</v>
      </c>
      <c r="G195" t="str">
        <f t="shared" ref="G195:G202" si="26">IMSUM(D195,E195)</f>
        <v>122.97-30.68i</v>
      </c>
      <c r="H195" t="str">
        <f t="shared" ref="H195:H202" si="27">IMDIV(F195,G195)</f>
        <v>0.234446283999337-0.190999333226806i</v>
      </c>
      <c r="I195">
        <f t="shared" ref="I195:I202" si="28">IMABS(H195)</f>
        <v>0.30240007502344024</v>
      </c>
      <c r="J195">
        <f t="shared" si="22"/>
        <v>1.8669727853930067</v>
      </c>
      <c r="K195">
        <f t="shared" si="23"/>
        <v>10.38836210850511</v>
      </c>
    </row>
    <row r="196" spans="1:11">
      <c r="A196">
        <v>145.5</v>
      </c>
      <c r="B196">
        <v>72.430000000000007</v>
      </c>
      <c r="C196">
        <v>-31.24</v>
      </c>
      <c r="D196" t="str">
        <f t="shared" si="24"/>
        <v>72.43-31.24i</v>
      </c>
      <c r="E196" t="str">
        <f t="shared" ref="E196:E202" si="29">COMPLEX(50,0)</f>
        <v>50</v>
      </c>
      <c r="F196" t="str">
        <f t="shared" si="25"/>
        <v>22.43-31.24i</v>
      </c>
      <c r="G196" t="str">
        <f t="shared" si="26"/>
        <v>122.43-31.24i</v>
      </c>
      <c r="H196" t="str">
        <f t="shared" si="27"/>
        <v>0.233137024220261-0.195677524817112i</v>
      </c>
      <c r="I196">
        <f t="shared" si="28"/>
        <v>0.30437241297599565</v>
      </c>
      <c r="J196">
        <f t="shared" ref="J196:J202" si="30">(1+I196)/(1-I196)</f>
        <v>1.875101616593859</v>
      </c>
      <c r="K196">
        <f t="shared" ref="K196:K202" si="31">-20*LOG10(I196)</f>
        <v>10.331894254535829</v>
      </c>
    </row>
    <row r="197" spans="1:11">
      <c r="A197">
        <v>146.25</v>
      </c>
      <c r="B197">
        <v>71.849999999999994</v>
      </c>
      <c r="C197">
        <v>-31.82</v>
      </c>
      <c r="D197" t="str">
        <f t="shared" si="24"/>
        <v>71.85-31.82i</v>
      </c>
      <c r="E197" t="str">
        <f t="shared" si="29"/>
        <v>50</v>
      </c>
      <c r="F197" t="str">
        <f t="shared" si="25"/>
        <v>21.85-31.82i</v>
      </c>
      <c r="G197" t="str">
        <f t="shared" si="26"/>
        <v>121.85-31.82i</v>
      </c>
      <c r="H197" t="str">
        <f t="shared" si="27"/>
        <v>0.231711852739068-0.200631340548567i</v>
      </c>
      <c r="I197">
        <f t="shared" si="28"/>
        <v>0.3065017414470701</v>
      </c>
      <c r="J197">
        <f t="shared" si="30"/>
        <v>1.883929375934192</v>
      </c>
      <c r="K197">
        <f t="shared" si="31"/>
        <v>10.271341072261762</v>
      </c>
    </row>
    <row r="198" spans="1:11">
      <c r="A198">
        <v>147</v>
      </c>
      <c r="B198">
        <v>71.25</v>
      </c>
      <c r="C198">
        <v>-32.380000000000003</v>
      </c>
      <c r="D198" t="str">
        <f t="shared" si="24"/>
        <v>71.25-32.38i</v>
      </c>
      <c r="E198" t="str">
        <f t="shared" si="29"/>
        <v>50</v>
      </c>
      <c r="F198" t="str">
        <f t="shared" si="25"/>
        <v>21.25-32.38i</v>
      </c>
      <c r="G198" t="str">
        <f t="shared" si="26"/>
        <v>121.25-32.38i</v>
      </c>
      <c r="H198" t="str">
        <f t="shared" si="27"/>
        <v>0.230160044996495-0.205586950457843i</v>
      </c>
      <c r="I198">
        <f t="shared" si="28"/>
        <v>0.308609203542837</v>
      </c>
      <c r="J198">
        <f t="shared" si="30"/>
        <v>1.8927200220894396</v>
      </c>
      <c r="K198">
        <f t="shared" si="31"/>
        <v>10.211822525388312</v>
      </c>
    </row>
    <row r="199" spans="1:11">
      <c r="A199">
        <v>147.75</v>
      </c>
      <c r="B199">
        <v>70.709999999999994</v>
      </c>
      <c r="C199">
        <v>-32.840000000000003</v>
      </c>
      <c r="D199" t="str">
        <f t="shared" si="24"/>
        <v>70.71-32.84i</v>
      </c>
      <c r="E199" t="str">
        <f t="shared" si="29"/>
        <v>50</v>
      </c>
      <c r="F199" t="str">
        <f t="shared" si="25"/>
        <v>20.71-32.84i</v>
      </c>
      <c r="G199" t="str">
        <f t="shared" si="26"/>
        <v>120.71-32.84i</v>
      </c>
      <c r="H199" t="str">
        <f t="shared" si="27"/>
        <v>0.228659030273916-0.209848707197453i</v>
      </c>
      <c r="I199">
        <f t="shared" si="28"/>
        <v>0.31035694295157951</v>
      </c>
      <c r="J199">
        <f t="shared" si="30"/>
        <v>1.9000509460063748</v>
      </c>
      <c r="K199">
        <f t="shared" si="31"/>
        <v>10.162770692581088</v>
      </c>
    </row>
    <row r="200" spans="1:11">
      <c r="A200">
        <v>148.5</v>
      </c>
      <c r="B200">
        <v>70.11</v>
      </c>
      <c r="C200">
        <v>-33.43</v>
      </c>
      <c r="D200" t="str">
        <f t="shared" si="24"/>
        <v>70.11-33.43i</v>
      </c>
      <c r="E200" t="str">
        <f t="shared" si="29"/>
        <v>50</v>
      </c>
      <c r="F200" t="str">
        <f t="shared" si="25"/>
        <v>20.11-33.43i</v>
      </c>
      <c r="G200" t="str">
        <f t="shared" si="26"/>
        <v>120.11-33.43i</v>
      </c>
      <c r="H200" t="str">
        <f t="shared" si="27"/>
        <v>0.227289129416494-0.215067225073738i</v>
      </c>
      <c r="I200">
        <f t="shared" si="28"/>
        <v>0.31291254313597855</v>
      </c>
      <c r="J200">
        <f t="shared" si="30"/>
        <v>1.9108375942828648</v>
      </c>
      <c r="K200">
        <f t="shared" si="31"/>
        <v>10.091540555193125</v>
      </c>
    </row>
    <row r="201" spans="1:11">
      <c r="A201">
        <v>149.25</v>
      </c>
      <c r="B201">
        <v>69.510000000000005</v>
      </c>
      <c r="C201">
        <v>-33.89</v>
      </c>
      <c r="D201" t="str">
        <f t="shared" si="24"/>
        <v>69.51-33.89i</v>
      </c>
      <c r="E201" t="str">
        <f t="shared" si="29"/>
        <v>50</v>
      </c>
      <c r="F201" t="str">
        <f t="shared" si="25"/>
        <v>19.51-33.89i</v>
      </c>
      <c r="G201" t="str">
        <f t="shared" si="26"/>
        <v>119.51-33.89i</v>
      </c>
      <c r="H201" t="str">
        <f t="shared" si="27"/>
        <v>0.225528699627887-0.219620386324248i</v>
      </c>
      <c r="I201">
        <f t="shared" si="28"/>
        <v>0.31479566141396803</v>
      </c>
      <c r="J201">
        <f t="shared" si="30"/>
        <v>1.918837326872656</v>
      </c>
      <c r="K201">
        <f t="shared" si="31"/>
        <v>10.039425236358399</v>
      </c>
    </row>
    <row r="202" spans="1:11">
      <c r="A202">
        <v>150</v>
      </c>
      <c r="B202">
        <v>68.900000000000006</v>
      </c>
      <c r="C202">
        <v>-34.43</v>
      </c>
      <c r="D202" t="str">
        <f t="shared" si="24"/>
        <v>68.9-34.43i</v>
      </c>
      <c r="E202" t="str">
        <f t="shared" si="29"/>
        <v>50</v>
      </c>
      <c r="F202" t="str">
        <f t="shared" si="25"/>
        <v>18.9-34.43i</v>
      </c>
      <c r="G202" t="str">
        <f t="shared" si="26"/>
        <v>118.9-34.43i</v>
      </c>
      <c r="H202" t="str">
        <f t="shared" si="27"/>
        <v>0.22402380024078-0.224700257003448i</v>
      </c>
      <c r="I202">
        <f t="shared" si="28"/>
        <v>0.31729618430062551</v>
      </c>
      <c r="J202">
        <f t="shared" si="30"/>
        <v>1.9295280823224381</v>
      </c>
      <c r="K202">
        <f t="shared" si="31"/>
        <v>9.9707030110107908</v>
      </c>
    </row>
  </sheetData>
  <phoneticPr fontId="18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CB7E-1952-48C3-A23B-028205CF7454}">
  <dimension ref="A1:K202"/>
  <sheetViews>
    <sheetView workbookViewId="0">
      <selection activeCell="E3" sqref="E3:E202"/>
    </sheetView>
  </sheetViews>
  <sheetFormatPr defaultRowHeight="18.75"/>
  <cols>
    <col min="5" max="5" width="3.625" bestFit="1" customWidth="1"/>
    <col min="6" max="6" width="12.375" customWidth="1"/>
    <col min="8" max="8" width="22.625" customWidth="1"/>
    <col min="9" max="9" width="12.75" bestFit="1" customWidth="1"/>
    <col min="10" max="10" width="30.625" bestFit="1" customWidth="1"/>
  </cols>
  <sheetData>
    <row r="1" spans="1:11">
      <c r="A1" t="s">
        <v>0</v>
      </c>
      <c r="B1" t="s">
        <v>1</v>
      </c>
      <c r="C1" t="s">
        <v>2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144</v>
      </c>
      <c r="K1" t="s">
        <v>127</v>
      </c>
    </row>
    <row r="2" spans="1:11">
      <c r="A2">
        <v>0</v>
      </c>
    </row>
    <row r="3" spans="1:11">
      <c r="A3">
        <v>0.75</v>
      </c>
      <c r="B3">
        <v>35.700000000000003</v>
      </c>
      <c r="C3">
        <v>23.51</v>
      </c>
      <c r="D3" t="str">
        <f t="shared" ref="D3:D66" si="0">COMPLEX(B3,C3)</f>
        <v>35.7+23.51i</v>
      </c>
      <c r="E3" t="str">
        <f>COMPLEX(50,0)</f>
        <v>50</v>
      </c>
      <c r="F3" t="str">
        <f t="shared" ref="F3:F66" si="1">IMSUB(D3,E3)</f>
        <v>-14.3+23.51i</v>
      </c>
      <c r="G3" t="str">
        <f t="shared" ref="G3:G66" si="2">IMSUM(D3,E3)</f>
        <v>85.7+23.51i</v>
      </c>
      <c r="H3" t="str">
        <f t="shared" ref="H3:H66" si="3">IMDIV(F3,G3)</f>
        <v>-0.0851933646795088+0.297700070053854i</v>
      </c>
      <c r="I3">
        <f t="shared" ref="I3:I66" si="4">IMABS(H3)</f>
        <v>0.30965019149919054</v>
      </c>
      <c r="J3">
        <f>(1+I3)/(1-I3)</f>
        <v>1.89708199433455</v>
      </c>
      <c r="K3">
        <f>-20*LOG10(I3)</f>
        <v>10.182572941409463</v>
      </c>
    </row>
    <row r="4" spans="1:11">
      <c r="A4">
        <v>1.5</v>
      </c>
      <c r="B4">
        <v>46.07</v>
      </c>
      <c r="C4">
        <v>15.29</v>
      </c>
      <c r="D4" t="str">
        <f t="shared" si="0"/>
        <v>46.07+15.29i</v>
      </c>
      <c r="E4" t="str">
        <f t="shared" ref="E4:E67" si="5">COMPLEX(50,0)</f>
        <v>50</v>
      </c>
      <c r="F4" t="str">
        <f t="shared" si="1"/>
        <v>-3.93+15.29i</v>
      </c>
      <c r="G4" t="str">
        <f t="shared" si="2"/>
        <v>96.07+15.29i</v>
      </c>
      <c r="H4" t="str">
        <f t="shared" si="3"/>
        <v>-0.0151925944093713+0.161572757036737i</v>
      </c>
      <c r="I4">
        <f t="shared" si="4"/>
        <v>0.16228546065911179</v>
      </c>
      <c r="J4">
        <f t="shared" ref="J4:J67" si="6">(1+I4)/(1-I4)</f>
        <v>1.3874481175575575</v>
      </c>
      <c r="K4">
        <f t="shared" ref="K4:K67" si="7">-20*LOG10(I4)</f>
        <v>15.794407747451334</v>
      </c>
    </row>
    <row r="5" spans="1:11">
      <c r="A5">
        <v>2.25</v>
      </c>
      <c r="B5">
        <v>48.72</v>
      </c>
      <c r="C5">
        <v>10.9</v>
      </c>
      <c r="D5" t="str">
        <f t="shared" si="0"/>
        <v>48.72+10.9i</v>
      </c>
      <c r="E5" t="str">
        <f t="shared" si="5"/>
        <v>50</v>
      </c>
      <c r="F5" t="str">
        <f t="shared" si="1"/>
        <v>-1.28+10.9i</v>
      </c>
      <c r="G5" t="str">
        <f t="shared" si="2"/>
        <v>98.72+10.9i</v>
      </c>
      <c r="H5" t="str">
        <f t="shared" si="3"/>
        <v>-0.000765536976198284+0.110497815569698i</v>
      </c>
      <c r="I5">
        <f t="shared" si="4"/>
        <v>0.11050046738605644</v>
      </c>
      <c r="J5">
        <f t="shared" si="6"/>
        <v>1.2484553691924543</v>
      </c>
      <c r="K5">
        <f t="shared" si="7"/>
        <v>19.132717700617057</v>
      </c>
    </row>
    <row r="6" spans="1:11">
      <c r="A6">
        <v>3</v>
      </c>
      <c r="B6">
        <v>49.81</v>
      </c>
      <c r="C6">
        <v>8.43</v>
      </c>
      <c r="D6" t="str">
        <f t="shared" si="0"/>
        <v>49.81+8.43i</v>
      </c>
      <c r="E6" t="str">
        <f t="shared" si="5"/>
        <v>50</v>
      </c>
      <c r="F6" t="str">
        <f t="shared" si="1"/>
        <v>-0.189999999999998+8.43i</v>
      </c>
      <c r="G6" t="str">
        <f t="shared" si="2"/>
        <v>99.81+8.43i</v>
      </c>
      <c r="H6" t="str">
        <f t="shared" si="3"/>
        <v>0.00519291094547939+0.0840218791777338i</v>
      </c>
      <c r="I6">
        <f t="shared" si="4"/>
        <v>8.4182198264510621E-2</v>
      </c>
      <c r="J6">
        <f t="shared" si="6"/>
        <v>1.1838404933928648</v>
      </c>
      <c r="K6">
        <f t="shared" si="7"/>
        <v>21.495594752638624</v>
      </c>
    </row>
    <row r="7" spans="1:11">
      <c r="A7">
        <v>3.75</v>
      </c>
      <c r="B7">
        <v>50.3</v>
      </c>
      <c r="C7">
        <v>6.85</v>
      </c>
      <c r="D7" t="str">
        <f t="shared" si="0"/>
        <v>50.3+6.85i</v>
      </c>
      <c r="E7" t="str">
        <f t="shared" si="5"/>
        <v>50</v>
      </c>
      <c r="F7" t="str">
        <f t="shared" si="1"/>
        <v>0.299999999999997+6.85i</v>
      </c>
      <c r="G7" t="str">
        <f t="shared" si="2"/>
        <v>100.3+6.85i</v>
      </c>
      <c r="H7" t="str">
        <f t="shared" si="3"/>
        <v>0.00761970958282674+0.0677747257164271i</v>
      </c>
      <c r="I7">
        <f t="shared" si="4"/>
        <v>6.820171126931894E-2</v>
      </c>
      <c r="J7">
        <f t="shared" si="6"/>
        <v>1.1463872859483892</v>
      </c>
      <c r="K7">
        <f t="shared" si="7"/>
        <v>23.324094563909036</v>
      </c>
    </row>
    <row r="8" spans="1:11">
      <c r="A8">
        <v>4.5</v>
      </c>
      <c r="B8">
        <v>50.59</v>
      </c>
      <c r="C8">
        <v>5.79</v>
      </c>
      <c r="D8" t="str">
        <f t="shared" si="0"/>
        <v>50.59+5.79i</v>
      </c>
      <c r="E8" t="str">
        <f t="shared" si="5"/>
        <v>50</v>
      </c>
      <c r="F8" t="str">
        <f t="shared" si="1"/>
        <v>0.590000000000003+5.79i</v>
      </c>
      <c r="G8" t="str">
        <f t="shared" si="2"/>
        <v>100.59+5.79i</v>
      </c>
      <c r="H8" t="str">
        <f t="shared" si="3"/>
        <v>0.00914828301325546+0.0570338149055895i</v>
      </c>
      <c r="I8">
        <f t="shared" si="4"/>
        <v>5.7762852463981225E-2</v>
      </c>
      <c r="J8">
        <f t="shared" si="6"/>
        <v>1.1226078861675812</v>
      </c>
      <c r="K8">
        <f t="shared" si="7"/>
        <v>24.76702736874801</v>
      </c>
    </row>
    <row r="9" spans="1:11">
      <c r="A9">
        <v>5.25</v>
      </c>
      <c r="B9">
        <v>50.77</v>
      </c>
      <c r="C9">
        <v>5.09</v>
      </c>
      <c r="D9" t="str">
        <f t="shared" si="0"/>
        <v>50.77+5.09i</v>
      </c>
      <c r="E9" t="str">
        <f t="shared" si="5"/>
        <v>50</v>
      </c>
      <c r="F9" t="str">
        <f t="shared" si="1"/>
        <v>0.770000000000003+5.09i</v>
      </c>
      <c r="G9" t="str">
        <f t="shared" si="2"/>
        <v>100.77+5.09i</v>
      </c>
      <c r="H9" t="str">
        <f t="shared" si="3"/>
        <v>0.0101665919977809+0.0499975394138265i</v>
      </c>
      <c r="I9">
        <f t="shared" si="4"/>
        <v>5.1020716775506764E-2</v>
      </c>
      <c r="J9">
        <f t="shared" si="6"/>
        <v>1.107527567097452</v>
      </c>
      <c r="K9">
        <f t="shared" si="7"/>
        <v>25.845068888079762</v>
      </c>
    </row>
    <row r="10" spans="1:11">
      <c r="A10">
        <v>6</v>
      </c>
      <c r="B10">
        <v>50.86</v>
      </c>
      <c r="C10">
        <v>4.51</v>
      </c>
      <c r="D10" t="str">
        <f t="shared" si="0"/>
        <v>50.86+4.51i</v>
      </c>
      <c r="E10" t="str">
        <f t="shared" si="5"/>
        <v>50</v>
      </c>
      <c r="F10" t="str">
        <f t="shared" si="1"/>
        <v>0.859999999999999+4.51i</v>
      </c>
      <c r="G10" t="str">
        <f t="shared" si="2"/>
        <v>100.86+4.51i</v>
      </c>
      <c r="H10" t="str">
        <f t="shared" si="3"/>
        <v>0.0105051371274964+0.0442457052503965i</v>
      </c>
      <c r="I10">
        <f t="shared" si="4"/>
        <v>4.5475711530139552E-2</v>
      </c>
      <c r="J10">
        <f t="shared" si="6"/>
        <v>1.0952845560442237</v>
      </c>
      <c r="K10">
        <f t="shared" si="7"/>
        <v>26.844409941520109</v>
      </c>
    </row>
    <row r="11" spans="1:11">
      <c r="A11">
        <v>6.75</v>
      </c>
      <c r="B11">
        <v>50.96</v>
      </c>
      <c r="C11">
        <v>4.08</v>
      </c>
      <c r="D11" t="str">
        <f t="shared" si="0"/>
        <v>50.96+4.08i</v>
      </c>
      <c r="E11" t="str">
        <f t="shared" si="5"/>
        <v>50</v>
      </c>
      <c r="F11" t="str">
        <f t="shared" si="1"/>
        <v>0.960000000000001+4.08i</v>
      </c>
      <c r="G11" t="str">
        <f t="shared" si="2"/>
        <v>100.96+4.08i</v>
      </c>
      <c r="H11" t="str">
        <f t="shared" si="3"/>
        <v>0.0111236831959981+0.0399625135950904i</v>
      </c>
      <c r="I11">
        <f t="shared" si="4"/>
        <v>4.1481789024615551E-2</v>
      </c>
      <c r="J11">
        <f t="shared" si="6"/>
        <v>1.0865539925055858</v>
      </c>
      <c r="K11">
        <f t="shared" si="7"/>
        <v>27.642850432948332</v>
      </c>
    </row>
    <row r="12" spans="1:11">
      <c r="A12">
        <v>7.5</v>
      </c>
      <c r="B12">
        <v>50.96</v>
      </c>
      <c r="C12">
        <v>3.77</v>
      </c>
      <c r="D12" t="str">
        <f t="shared" si="0"/>
        <v>50.96+3.77i</v>
      </c>
      <c r="E12" t="str">
        <f t="shared" si="5"/>
        <v>50</v>
      </c>
      <c r="F12" t="str">
        <f t="shared" si="1"/>
        <v>0.960000000000001+3.77i</v>
      </c>
      <c r="G12" t="str">
        <f t="shared" si="2"/>
        <v>100.96+3.77i</v>
      </c>
      <c r="H12" t="str">
        <f t="shared" si="3"/>
        <v>0.0108879235401473+0.0369349497647944i</v>
      </c>
      <c r="I12">
        <f t="shared" si="4"/>
        <v>3.8506329260836844E-2</v>
      </c>
      <c r="J12">
        <f t="shared" si="6"/>
        <v>1.080096895970692</v>
      </c>
      <c r="K12">
        <f t="shared" si="7"/>
        <v>28.289357598330053</v>
      </c>
    </row>
    <row r="13" spans="1:11">
      <c r="A13">
        <v>8.25</v>
      </c>
      <c r="B13">
        <v>51.04</v>
      </c>
      <c r="C13">
        <v>3.47</v>
      </c>
      <c r="D13" t="str">
        <f t="shared" si="0"/>
        <v>51.04+3.47i</v>
      </c>
      <c r="E13" t="str">
        <f t="shared" si="5"/>
        <v>50</v>
      </c>
      <c r="F13" t="str">
        <f t="shared" si="1"/>
        <v>1.04+3.47i</v>
      </c>
      <c r="G13" t="str">
        <f t="shared" si="2"/>
        <v>101.04+3.47i</v>
      </c>
      <c r="H13" t="str">
        <f t="shared" si="3"/>
        <v>0.0114588686320901+0.0339493044917522i</v>
      </c>
      <c r="I13">
        <f t="shared" si="4"/>
        <v>3.5831005369668385E-2</v>
      </c>
      <c r="J13">
        <f t="shared" si="6"/>
        <v>1.074325155795756</v>
      </c>
      <c r="K13">
        <f t="shared" si="7"/>
        <v>28.914820118914115</v>
      </c>
    </row>
    <row r="14" spans="1:11">
      <c r="A14">
        <v>9</v>
      </c>
      <c r="B14">
        <v>51.07</v>
      </c>
      <c r="C14">
        <v>3.23</v>
      </c>
      <c r="D14" t="str">
        <f t="shared" si="0"/>
        <v>51.07+3.23i</v>
      </c>
      <c r="E14" t="str">
        <f t="shared" si="5"/>
        <v>50</v>
      </c>
      <c r="F14" t="str">
        <f t="shared" si="1"/>
        <v>1.07+3.23i</v>
      </c>
      <c r="G14" t="str">
        <f t="shared" si="2"/>
        <v>101.07+3.23i</v>
      </c>
      <c r="H14" t="str">
        <f t="shared" si="3"/>
        <v>0.011596195571462+0.0315874570921557i</v>
      </c>
      <c r="I14">
        <f t="shared" si="4"/>
        <v>3.3648762195367193E-2</v>
      </c>
      <c r="J14">
        <f t="shared" si="6"/>
        <v>1.0696408528886676</v>
      </c>
      <c r="K14">
        <f t="shared" si="7"/>
        <v>29.460618142386505</v>
      </c>
    </row>
    <row r="15" spans="1:11">
      <c r="A15">
        <v>9.75</v>
      </c>
      <c r="B15">
        <v>51.08</v>
      </c>
      <c r="C15">
        <v>3.03</v>
      </c>
      <c r="D15" t="str">
        <f t="shared" si="0"/>
        <v>51.08+3.03i</v>
      </c>
      <c r="E15" t="str">
        <f t="shared" si="5"/>
        <v>50</v>
      </c>
      <c r="F15" t="str">
        <f t="shared" si="1"/>
        <v>1.08+3.03i</v>
      </c>
      <c r="G15" t="str">
        <f t="shared" si="2"/>
        <v>101.08+3.03i</v>
      </c>
      <c r="H15" t="str">
        <f t="shared" si="3"/>
        <v>0.0115727831774303+0.0296293477144083i</v>
      </c>
      <c r="I15">
        <f t="shared" si="4"/>
        <v>3.1809236967477325E-2</v>
      </c>
      <c r="J15">
        <f t="shared" si="6"/>
        <v>1.0657086148350474</v>
      </c>
      <c r="K15">
        <f t="shared" si="7"/>
        <v>29.948934970439105</v>
      </c>
    </row>
    <row r="16" spans="1:11">
      <c r="A16">
        <v>10.5</v>
      </c>
      <c r="B16">
        <v>51.1</v>
      </c>
      <c r="C16">
        <v>2.87</v>
      </c>
      <c r="D16" t="str">
        <f t="shared" si="0"/>
        <v>51.1+2.87i</v>
      </c>
      <c r="E16" t="str">
        <f t="shared" si="5"/>
        <v>50</v>
      </c>
      <c r="F16" t="str">
        <f t="shared" si="1"/>
        <v>1.1+2.87i</v>
      </c>
      <c r="G16" t="str">
        <f t="shared" si="2"/>
        <v>101.1+2.87i</v>
      </c>
      <c r="H16" t="str">
        <f t="shared" si="3"/>
        <v>0.0116767701291846+0.0280562578608234i</v>
      </c>
      <c r="I16">
        <f t="shared" si="4"/>
        <v>3.0389152107336469E-2</v>
      </c>
      <c r="J16">
        <f t="shared" si="6"/>
        <v>1.0626831933107674</v>
      </c>
      <c r="K16">
        <f t="shared" si="7"/>
        <v>30.345628341436392</v>
      </c>
    </row>
    <row r="17" spans="1:11">
      <c r="A17">
        <v>11.25</v>
      </c>
      <c r="B17">
        <v>51.11</v>
      </c>
      <c r="C17">
        <v>2.73</v>
      </c>
      <c r="D17" t="str">
        <f t="shared" si="0"/>
        <v>51.11+2.73i</v>
      </c>
      <c r="E17" t="str">
        <f t="shared" si="5"/>
        <v>50</v>
      </c>
      <c r="F17" t="str">
        <f t="shared" si="1"/>
        <v>1.11+2.73i</v>
      </c>
      <c r="G17" t="str">
        <f t="shared" si="2"/>
        <v>101.11+2.73i</v>
      </c>
      <c r="H17" t="str">
        <f t="shared" si="3"/>
        <v>0.0116986301503761+0.0266844302214368i</v>
      </c>
      <c r="I17">
        <f t="shared" si="4"/>
        <v>2.9136176201382678E-2</v>
      </c>
      <c r="J17">
        <f t="shared" si="6"/>
        <v>1.0600211388810101</v>
      </c>
      <c r="K17">
        <f t="shared" si="7"/>
        <v>30.711348902800228</v>
      </c>
    </row>
    <row r="18" spans="1:11">
      <c r="A18">
        <v>12</v>
      </c>
      <c r="B18">
        <v>51.15</v>
      </c>
      <c r="C18">
        <v>2.69</v>
      </c>
      <c r="D18" t="str">
        <f t="shared" si="0"/>
        <v>51.15+2.69i</v>
      </c>
      <c r="E18" t="str">
        <f t="shared" si="5"/>
        <v>50</v>
      </c>
      <c r="F18" t="str">
        <f t="shared" si="1"/>
        <v>1.15+2.69i</v>
      </c>
      <c r="G18" t="str">
        <f t="shared" si="2"/>
        <v>101.15+2.69i</v>
      </c>
      <c r="H18" t="str">
        <f t="shared" si="3"/>
        <v>0.0120679682392012+0.0262732295149436i</v>
      </c>
      <c r="I18">
        <f t="shared" si="4"/>
        <v>2.8912254262981163E-2</v>
      </c>
      <c r="J18">
        <f t="shared" si="6"/>
        <v>1.0595461211201627</v>
      </c>
      <c r="K18">
        <f t="shared" si="7"/>
        <v>30.778360909024713</v>
      </c>
    </row>
    <row r="19" spans="1:11">
      <c r="A19">
        <v>12.75</v>
      </c>
      <c r="B19">
        <v>51.16</v>
      </c>
      <c r="C19">
        <v>2.5299999999999998</v>
      </c>
      <c r="D19" t="str">
        <f t="shared" si="0"/>
        <v>51.16+2.53i</v>
      </c>
      <c r="E19" t="str">
        <f t="shared" si="5"/>
        <v>50</v>
      </c>
      <c r="F19" t="str">
        <f t="shared" si="1"/>
        <v>1.16+2.53i</v>
      </c>
      <c r="G19" t="str">
        <f t="shared" si="2"/>
        <v>101.16+2.53i</v>
      </c>
      <c r="H19" t="str">
        <f t="shared" si="3"/>
        <v>0.0120849183131633+0.0247076429089333i</v>
      </c>
      <c r="I19">
        <f t="shared" si="4"/>
        <v>2.750477901658531E-2</v>
      </c>
      <c r="J19">
        <f t="shared" si="6"/>
        <v>1.0565653762056983</v>
      </c>
      <c r="K19">
        <f t="shared" si="7"/>
        <v>31.21183679960561</v>
      </c>
    </row>
    <row r="20" spans="1:11">
      <c r="A20">
        <v>13.5</v>
      </c>
      <c r="B20">
        <v>51.17</v>
      </c>
      <c r="C20">
        <v>2.46</v>
      </c>
      <c r="D20" t="str">
        <f t="shared" si="0"/>
        <v>51.17+2.46i</v>
      </c>
      <c r="E20" t="str">
        <f t="shared" si="5"/>
        <v>50</v>
      </c>
      <c r="F20" t="str">
        <f t="shared" si="1"/>
        <v>1.17+2.46i</v>
      </c>
      <c r="G20" t="str">
        <f t="shared" si="2"/>
        <v>101.17+2.46i</v>
      </c>
      <c r="H20" t="str">
        <f t="shared" si="3"/>
        <v>0.0121487541694045+0.0240201054140878i</v>
      </c>
      <c r="I20">
        <f t="shared" si="4"/>
        <v>2.6917609328699927E-2</v>
      </c>
      <c r="J20">
        <f t="shared" si="6"/>
        <v>1.0553244197752469</v>
      </c>
      <c r="K20">
        <f t="shared" si="7"/>
        <v>31.39927028677571</v>
      </c>
    </row>
    <row r="21" spans="1:11">
      <c r="A21">
        <v>14.25</v>
      </c>
      <c r="B21">
        <v>51.14</v>
      </c>
      <c r="C21">
        <v>2.42</v>
      </c>
      <c r="D21" t="str">
        <f t="shared" si="0"/>
        <v>51.14+2.42i</v>
      </c>
      <c r="E21" t="str">
        <f t="shared" si="5"/>
        <v>50</v>
      </c>
      <c r="F21" t="str">
        <f t="shared" si="1"/>
        <v>1.14+2.42i</v>
      </c>
      <c r="G21" t="str">
        <f t="shared" si="2"/>
        <v>101.14+2.42i</v>
      </c>
      <c r="H21" t="str">
        <f t="shared" si="3"/>
        <v>0.0118372401944826+0.023643997218997i</v>
      </c>
      <c r="I21">
        <f t="shared" si="4"/>
        <v>2.644161227901605E-2</v>
      </c>
      <c r="J21">
        <f t="shared" si="6"/>
        <v>1.0543195202517102</v>
      </c>
      <c r="K21">
        <f t="shared" si="7"/>
        <v>31.554241344898873</v>
      </c>
    </row>
    <row r="22" spans="1:11">
      <c r="A22">
        <v>15</v>
      </c>
      <c r="B22">
        <v>51.16</v>
      </c>
      <c r="C22">
        <v>2.39</v>
      </c>
      <c r="D22" t="str">
        <f t="shared" si="0"/>
        <v>51.16+2.39i</v>
      </c>
      <c r="E22" t="str">
        <f t="shared" si="5"/>
        <v>50</v>
      </c>
      <c r="F22" t="str">
        <f t="shared" si="1"/>
        <v>1.16+2.39i</v>
      </c>
      <c r="G22" t="str">
        <f t="shared" si="2"/>
        <v>101.16+2.39i</v>
      </c>
      <c r="H22" t="str">
        <f t="shared" si="3"/>
        <v>0.0120184594721055+0.0233419917147259i</v>
      </c>
      <c r="I22">
        <f t="shared" si="4"/>
        <v>2.6254370022778591E-2</v>
      </c>
      <c r="J22">
        <f t="shared" si="6"/>
        <v>1.0539244936552739</v>
      </c>
      <c r="K22">
        <f t="shared" si="7"/>
        <v>31.615967964155082</v>
      </c>
    </row>
    <row r="23" spans="1:11">
      <c r="A23">
        <v>15.75</v>
      </c>
      <c r="B23">
        <v>51.18</v>
      </c>
      <c r="C23">
        <v>2.33</v>
      </c>
      <c r="D23" t="str">
        <f t="shared" si="0"/>
        <v>51.18+2.33i</v>
      </c>
      <c r="E23" t="str">
        <f t="shared" si="5"/>
        <v>50</v>
      </c>
      <c r="F23" t="str">
        <f t="shared" si="1"/>
        <v>1.18+2.33i</v>
      </c>
      <c r="G23" t="str">
        <f t="shared" si="2"/>
        <v>101.18+2.33i</v>
      </c>
      <c r="H23" t="str">
        <f t="shared" si="3"/>
        <v>0.0121862225595989+0.0227476388756289i</v>
      </c>
      <c r="I23">
        <f t="shared" si="4"/>
        <v>2.5806183264638349E-2</v>
      </c>
      <c r="J23">
        <f t="shared" si="6"/>
        <v>1.0529795669430912</v>
      </c>
      <c r="K23">
        <f t="shared" si="7"/>
        <v>31.765524457498447</v>
      </c>
    </row>
    <row r="24" spans="1:11">
      <c r="A24">
        <v>16.5</v>
      </c>
      <c r="B24">
        <v>51.17</v>
      </c>
      <c r="C24">
        <v>2.2999999999999998</v>
      </c>
      <c r="D24" t="str">
        <f t="shared" si="0"/>
        <v>51.17+2.3i</v>
      </c>
      <c r="E24" t="str">
        <f t="shared" si="5"/>
        <v>50</v>
      </c>
      <c r="F24" t="str">
        <f t="shared" si="1"/>
        <v>1.17+2.3i</v>
      </c>
      <c r="G24" t="str">
        <f t="shared" si="2"/>
        <v>101.17+2.3i</v>
      </c>
      <c r="H24" t="str">
        <f t="shared" si="3"/>
        <v>0.0120752874602629+0.0224594923281743i</v>
      </c>
      <c r="I24">
        <f t="shared" si="4"/>
        <v>2.5499830644286695E-2</v>
      </c>
      <c r="J24">
        <f t="shared" si="6"/>
        <v>1.0523341738588836</v>
      </c>
      <c r="K24">
        <f t="shared" si="7"/>
        <v>31.869254077984429</v>
      </c>
    </row>
    <row r="25" spans="1:11">
      <c r="A25">
        <v>17.25</v>
      </c>
      <c r="B25">
        <v>51.14</v>
      </c>
      <c r="C25">
        <v>2.27</v>
      </c>
      <c r="D25" t="str">
        <f t="shared" si="0"/>
        <v>51.14+2.27i</v>
      </c>
      <c r="E25" t="str">
        <f t="shared" si="5"/>
        <v>50</v>
      </c>
      <c r="F25" t="str">
        <f t="shared" si="1"/>
        <v>1.14+2.27i</v>
      </c>
      <c r="G25" t="str">
        <f t="shared" si="2"/>
        <v>101.14+2.27i</v>
      </c>
      <c r="H25" t="str">
        <f t="shared" si="3"/>
        <v>0.0117693154567868+0.0221799847133982i</v>
      </c>
      <c r="I25">
        <f t="shared" si="4"/>
        <v>2.5109131968428108E-2</v>
      </c>
      <c r="J25">
        <f t="shared" si="6"/>
        <v>1.0515116774437052</v>
      </c>
      <c r="K25">
        <f t="shared" si="7"/>
        <v>32.003366014827897</v>
      </c>
    </row>
    <row r="26" spans="1:11">
      <c r="A26">
        <v>18</v>
      </c>
      <c r="B26">
        <v>51.14</v>
      </c>
      <c r="C26">
        <v>2.23</v>
      </c>
      <c r="D26" t="str">
        <f t="shared" si="0"/>
        <v>51.14+2.23i</v>
      </c>
      <c r="E26" t="str">
        <f t="shared" si="5"/>
        <v>50</v>
      </c>
      <c r="F26" t="str">
        <f t="shared" si="1"/>
        <v>1.14+2.23i</v>
      </c>
      <c r="G26" t="str">
        <f t="shared" si="2"/>
        <v>101.14+2.23i</v>
      </c>
      <c r="H26" t="str">
        <f t="shared" si="3"/>
        <v>0.0117519344926569+0.0217895312050759i</v>
      </c>
      <c r="I26">
        <f t="shared" si="4"/>
        <v>2.4756648288019028E-2</v>
      </c>
      <c r="J26">
        <f t="shared" si="6"/>
        <v>1.0507701964736498</v>
      </c>
      <c r="K26">
        <f t="shared" si="7"/>
        <v>32.126163064241965</v>
      </c>
    </row>
    <row r="27" spans="1:11">
      <c r="A27">
        <v>18.75</v>
      </c>
      <c r="B27">
        <v>51.12</v>
      </c>
      <c r="C27">
        <v>2.2599999999999998</v>
      </c>
      <c r="D27" t="str">
        <f t="shared" si="0"/>
        <v>51.12+2.26i</v>
      </c>
      <c r="E27" t="str">
        <f t="shared" si="5"/>
        <v>50</v>
      </c>
      <c r="F27" t="str">
        <f t="shared" si="1"/>
        <v>1.12+2.26i</v>
      </c>
      <c r="G27" t="str">
        <f t="shared" si="2"/>
        <v>101.12+2.26i</v>
      </c>
      <c r="H27" t="str">
        <f t="shared" si="3"/>
        <v>0.0115696785705139+0.0220911048895435i</v>
      </c>
      <c r="I27">
        <f t="shared" si="4"/>
        <v>2.4937409197144388E-2</v>
      </c>
      <c r="J27">
        <f t="shared" si="6"/>
        <v>1.0511503762576127</v>
      </c>
      <c r="K27">
        <f t="shared" si="7"/>
        <v>32.06297336665245</v>
      </c>
    </row>
    <row r="28" spans="1:11">
      <c r="A28">
        <v>19.5</v>
      </c>
      <c r="B28">
        <v>51.09</v>
      </c>
      <c r="C28">
        <v>2.2599999999999998</v>
      </c>
      <c r="D28" t="str">
        <f t="shared" si="0"/>
        <v>51.09+2.26i</v>
      </c>
      <c r="E28" t="str">
        <f t="shared" si="5"/>
        <v>50</v>
      </c>
      <c r="F28" t="str">
        <f t="shared" si="1"/>
        <v>1.09+2.26i</v>
      </c>
      <c r="G28" t="str">
        <f t="shared" si="2"/>
        <v>101.09+2.26i</v>
      </c>
      <c r="H28" t="str">
        <f t="shared" si="3"/>
        <v>0.011276639817841+0.0221042120290007i</v>
      </c>
      <c r="I28">
        <f t="shared" si="4"/>
        <v>2.4814487603098644E-2</v>
      </c>
      <c r="J28">
        <f t="shared" si="6"/>
        <v>1.0508918298880534</v>
      </c>
      <c r="K28">
        <f t="shared" si="7"/>
        <v>32.105893763308025</v>
      </c>
    </row>
    <row r="29" spans="1:11">
      <c r="A29">
        <v>20.25</v>
      </c>
      <c r="B29">
        <v>51.11</v>
      </c>
      <c r="C29">
        <v>2.21</v>
      </c>
      <c r="D29" t="str">
        <f t="shared" si="0"/>
        <v>51.11+2.21i</v>
      </c>
      <c r="E29" t="str">
        <f t="shared" si="5"/>
        <v>50</v>
      </c>
      <c r="F29" t="str">
        <f t="shared" si="1"/>
        <v>1.11+2.21i</v>
      </c>
      <c r="G29" t="str">
        <f t="shared" si="2"/>
        <v>101.11+2.21i</v>
      </c>
      <c r="H29" t="str">
        <f t="shared" si="3"/>
        <v>0.0114504174287734+0.0216071068883633i</v>
      </c>
      <c r="I29">
        <f t="shared" si="4"/>
        <v>2.4453611745063643E-2</v>
      </c>
      <c r="J29">
        <f t="shared" si="6"/>
        <v>1.0501331603283497</v>
      </c>
      <c r="K29">
        <f t="shared" si="7"/>
        <v>32.233139749122998</v>
      </c>
    </row>
    <row r="30" spans="1:11">
      <c r="A30">
        <v>21</v>
      </c>
      <c r="B30">
        <v>51.15</v>
      </c>
      <c r="C30">
        <v>2.2799999999999998</v>
      </c>
      <c r="D30" t="str">
        <f t="shared" si="0"/>
        <v>51.15+2.28i</v>
      </c>
      <c r="E30" t="str">
        <f t="shared" si="5"/>
        <v>50</v>
      </c>
      <c r="F30" t="str">
        <f t="shared" si="1"/>
        <v>1.15+2.28i</v>
      </c>
      <c r="G30" t="str">
        <f t="shared" si="2"/>
        <v>101.15+2.28i</v>
      </c>
      <c r="H30" t="str">
        <f t="shared" si="3"/>
        <v>0.011871308737327+0.0222731924476411i</v>
      </c>
      <c r="I30">
        <f t="shared" si="4"/>
        <v>2.5239316015823264E-2</v>
      </c>
      <c r="J30">
        <f t="shared" si="6"/>
        <v>1.0517856668421661</v>
      </c>
      <c r="K30">
        <f t="shared" si="7"/>
        <v>31.958448372534814</v>
      </c>
    </row>
    <row r="31" spans="1:11">
      <c r="A31">
        <v>21.75</v>
      </c>
      <c r="B31">
        <v>51.1</v>
      </c>
      <c r="C31">
        <v>2.2400000000000002</v>
      </c>
      <c r="D31" t="str">
        <f t="shared" si="0"/>
        <v>51.1+2.24i</v>
      </c>
      <c r="E31" t="str">
        <f t="shared" si="5"/>
        <v>50</v>
      </c>
      <c r="F31" t="str">
        <f t="shared" si="1"/>
        <v>1.1+2.24i</v>
      </c>
      <c r="G31" t="str">
        <f t="shared" si="2"/>
        <v>101.1+2.24i</v>
      </c>
      <c r="H31" t="str">
        <f t="shared" si="3"/>
        <v>0.0113656379015073+0.0219044606439231i</v>
      </c>
      <c r="I31">
        <f t="shared" si="4"/>
        <v>2.4677583370527899E-2</v>
      </c>
      <c r="J31">
        <f t="shared" si="6"/>
        <v>1.0506039499344411</v>
      </c>
      <c r="K31">
        <f t="shared" si="7"/>
        <v>32.153947444017454</v>
      </c>
    </row>
    <row r="32" spans="1:11">
      <c r="A32">
        <v>22.5</v>
      </c>
      <c r="B32">
        <v>51.12</v>
      </c>
      <c r="C32">
        <v>2.23</v>
      </c>
      <c r="D32" t="str">
        <f t="shared" si="0"/>
        <v>51.12+2.23i</v>
      </c>
      <c r="E32" t="str">
        <f t="shared" si="5"/>
        <v>50</v>
      </c>
      <c r="F32" t="str">
        <f t="shared" si="1"/>
        <v>1.12+2.23i</v>
      </c>
      <c r="G32" t="str">
        <f t="shared" si="2"/>
        <v>101.12+2.23i</v>
      </c>
      <c r="H32" t="str">
        <f t="shared" si="3"/>
        <v>0.011556664044014+0.0217981471438078i</v>
      </c>
      <c r="I32">
        <f t="shared" si="4"/>
        <v>2.4672164532713828E-2</v>
      </c>
      <c r="J32">
        <f t="shared" si="6"/>
        <v>1.0505925569547458</v>
      </c>
      <c r="K32">
        <f t="shared" si="7"/>
        <v>32.155854948286816</v>
      </c>
    </row>
    <row r="33" spans="1:11">
      <c r="A33">
        <v>23.25</v>
      </c>
      <c r="B33">
        <v>51.15</v>
      </c>
      <c r="C33">
        <v>2.36</v>
      </c>
      <c r="D33" t="str">
        <f t="shared" si="0"/>
        <v>51.15+2.36i</v>
      </c>
      <c r="E33" t="str">
        <f t="shared" si="5"/>
        <v>50</v>
      </c>
      <c r="F33" t="str">
        <f t="shared" si="1"/>
        <v>1.15+2.36i</v>
      </c>
      <c r="G33" t="str">
        <f t="shared" si="2"/>
        <v>101.15+2.36i</v>
      </c>
      <c r="H33" t="str">
        <f t="shared" si="3"/>
        <v>0.011907139277164+0.0230538719852288i</v>
      </c>
      <c r="I33">
        <f t="shared" si="4"/>
        <v>2.5947273060518302E-2</v>
      </c>
      <c r="J33">
        <f t="shared" si="6"/>
        <v>1.0532769373626125</v>
      </c>
      <c r="K33">
        <f t="shared" si="7"/>
        <v>31.718165555539123</v>
      </c>
    </row>
    <row r="34" spans="1:11">
      <c r="A34">
        <v>24</v>
      </c>
      <c r="B34">
        <v>51.18</v>
      </c>
      <c r="C34">
        <v>2.4</v>
      </c>
      <c r="D34" t="str">
        <f t="shared" si="0"/>
        <v>51.18+2.4i</v>
      </c>
      <c r="E34" t="str">
        <f t="shared" si="5"/>
        <v>50</v>
      </c>
      <c r="F34" t="str">
        <f t="shared" si="1"/>
        <v>1.18+2.4i</v>
      </c>
      <c r="G34" t="str">
        <f t="shared" si="2"/>
        <v>101.18+2.4i</v>
      </c>
      <c r="H34" t="str">
        <f t="shared" si="3"/>
        <v>0.012218152685105+0.0234302869495528i</v>
      </c>
      <c r="I34">
        <f t="shared" si="4"/>
        <v>2.6424640046269744E-2</v>
      </c>
      <c r="J34">
        <f t="shared" si="6"/>
        <v>1.0542837075242446</v>
      </c>
      <c r="K34">
        <f t="shared" si="7"/>
        <v>31.559818397900607</v>
      </c>
    </row>
    <row r="35" spans="1:11">
      <c r="A35">
        <v>24.75</v>
      </c>
      <c r="B35">
        <v>51.14</v>
      </c>
      <c r="C35">
        <v>2.36</v>
      </c>
      <c r="D35" t="str">
        <f t="shared" si="0"/>
        <v>51.14+2.36i</v>
      </c>
      <c r="E35" t="str">
        <f t="shared" si="5"/>
        <v>50</v>
      </c>
      <c r="F35" t="str">
        <f t="shared" si="1"/>
        <v>1.14+2.36i</v>
      </c>
      <c r="G35" t="str">
        <f t="shared" si="2"/>
        <v>101.14+2.36i</v>
      </c>
      <c r="H35" t="str">
        <f t="shared" si="3"/>
        <v>0.0118095500429063+0.0230584285337032i</v>
      </c>
      <c r="I35">
        <f t="shared" si="4"/>
        <v>2.5906690229741933E-2</v>
      </c>
      <c r="J35">
        <f t="shared" si="6"/>
        <v>1.0531913934114836</v>
      </c>
      <c r="K35">
        <f t="shared" si="7"/>
        <v>31.731761355702805</v>
      </c>
    </row>
    <row r="36" spans="1:11">
      <c r="A36">
        <v>25.5</v>
      </c>
      <c r="B36">
        <v>51.17</v>
      </c>
      <c r="C36">
        <v>2.38</v>
      </c>
      <c r="D36" t="str">
        <f t="shared" si="0"/>
        <v>51.17+2.38i</v>
      </c>
      <c r="E36" t="str">
        <f t="shared" si="5"/>
        <v>50</v>
      </c>
      <c r="F36" t="str">
        <f t="shared" si="1"/>
        <v>1.17+2.38i</v>
      </c>
      <c r="G36" t="str">
        <f t="shared" si="2"/>
        <v>101.17+2.38i</v>
      </c>
      <c r="H36" t="str">
        <f t="shared" si="3"/>
        <v>0.012111404813028+0.0232398424092616i</v>
      </c>
      <c r="I36">
        <f t="shared" si="4"/>
        <v>2.6206419094419439E-2</v>
      </c>
      <c r="J36">
        <f t="shared" si="6"/>
        <v>1.0538233556028347</v>
      </c>
      <c r="K36">
        <f t="shared" si="7"/>
        <v>31.631846359991954</v>
      </c>
    </row>
    <row r="37" spans="1:11">
      <c r="A37">
        <v>26.25</v>
      </c>
      <c r="B37">
        <v>51.29</v>
      </c>
      <c r="C37">
        <v>2.57</v>
      </c>
      <c r="D37" t="str">
        <f t="shared" si="0"/>
        <v>51.29+2.57i</v>
      </c>
      <c r="E37" t="str">
        <f t="shared" si="5"/>
        <v>50</v>
      </c>
      <c r="F37" t="str">
        <f t="shared" si="1"/>
        <v>1.29+2.57i</v>
      </c>
      <c r="G37" t="str">
        <f t="shared" si="2"/>
        <v>101.29+2.57i</v>
      </c>
      <c r="H37" t="str">
        <f t="shared" si="3"/>
        <v>0.0133708750472056+0.025033437171771i</v>
      </c>
      <c r="I37">
        <f t="shared" si="4"/>
        <v>2.8380508736824843E-2</v>
      </c>
      <c r="J37">
        <f t="shared" si="6"/>
        <v>1.0584189777830169</v>
      </c>
      <c r="K37">
        <f t="shared" si="7"/>
        <v>30.939596476643828</v>
      </c>
    </row>
    <row r="38" spans="1:11">
      <c r="A38">
        <v>27</v>
      </c>
      <c r="B38">
        <v>51.24</v>
      </c>
      <c r="C38">
        <v>2.56</v>
      </c>
      <c r="D38" t="str">
        <f t="shared" si="0"/>
        <v>51.24+2.56i</v>
      </c>
      <c r="E38" t="str">
        <f t="shared" si="5"/>
        <v>50</v>
      </c>
      <c r="F38" t="str">
        <f t="shared" si="1"/>
        <v>1.24+2.56i</v>
      </c>
      <c r="G38" t="str">
        <f t="shared" si="2"/>
        <v>101.24+2.56i</v>
      </c>
      <c r="H38" t="str">
        <f t="shared" si="3"/>
        <v>0.0128792926490357+0.0249607764798347i</v>
      </c>
      <c r="I38">
        <f t="shared" si="4"/>
        <v>2.8087658172510115E-2</v>
      </c>
      <c r="J38">
        <f t="shared" si="6"/>
        <v>1.0577987478164887</v>
      </c>
      <c r="K38">
        <f t="shared" si="7"/>
        <v>31.029689377701128</v>
      </c>
    </row>
    <row r="39" spans="1:11">
      <c r="A39">
        <v>27.75</v>
      </c>
      <c r="B39">
        <v>51.14</v>
      </c>
      <c r="C39">
        <v>2.52</v>
      </c>
      <c r="D39" t="str">
        <f t="shared" si="0"/>
        <v>51.14+2.52i</v>
      </c>
      <c r="E39" t="str">
        <f t="shared" si="5"/>
        <v>50</v>
      </c>
      <c r="F39" t="str">
        <f t="shared" si="1"/>
        <v>1.14+2.52i</v>
      </c>
      <c r="G39" t="str">
        <f t="shared" si="2"/>
        <v>101.14+2.52i</v>
      </c>
      <c r="H39" t="str">
        <f t="shared" si="3"/>
        <v>0.0118849315871488+0.0246198336207276i</v>
      </c>
      <c r="I39">
        <f t="shared" si="4"/>
        <v>2.7338394362937928E-2</v>
      </c>
      <c r="J39">
        <f t="shared" si="6"/>
        <v>1.0562135776810726</v>
      </c>
      <c r="K39">
        <f t="shared" si="7"/>
        <v>31.264539919572456</v>
      </c>
    </row>
    <row r="40" spans="1:11">
      <c r="A40">
        <v>28.5</v>
      </c>
      <c r="B40">
        <v>51.32</v>
      </c>
      <c r="C40">
        <v>2.63</v>
      </c>
      <c r="D40" t="str">
        <f t="shared" si="0"/>
        <v>51.32+2.63i</v>
      </c>
      <c r="E40" t="str">
        <f t="shared" si="5"/>
        <v>50</v>
      </c>
      <c r="F40" t="str">
        <f t="shared" si="1"/>
        <v>1.32+2.63i</v>
      </c>
      <c r="G40" t="str">
        <f t="shared" si="2"/>
        <v>101.32+2.63i</v>
      </c>
      <c r="H40" t="str">
        <f t="shared" si="3"/>
        <v>0.0136925888314042+0.025601939314779i</v>
      </c>
      <c r="I40">
        <f t="shared" si="4"/>
        <v>2.9033537255793024E-2</v>
      </c>
      <c r="J40">
        <f t="shared" si="6"/>
        <v>1.0598033781182032</v>
      </c>
      <c r="K40">
        <f t="shared" si="7"/>
        <v>30.742000987061139</v>
      </c>
    </row>
    <row r="41" spans="1:11">
      <c r="A41">
        <v>29.25</v>
      </c>
      <c r="B41">
        <v>51.35</v>
      </c>
      <c r="C41">
        <v>2.72</v>
      </c>
      <c r="D41" t="str">
        <f t="shared" si="0"/>
        <v>51.35+2.72i</v>
      </c>
      <c r="E41" t="str">
        <f t="shared" si="5"/>
        <v>50</v>
      </c>
      <c r="F41" t="str">
        <f t="shared" si="1"/>
        <v>1.35+2.72i</v>
      </c>
      <c r="G41" t="str">
        <f t="shared" si="2"/>
        <v>101.35+2.72i</v>
      </c>
      <c r="H41" t="str">
        <f t="shared" si="3"/>
        <v>0.0140303337580769+0.0264611494048153i</v>
      </c>
      <c r="I41">
        <f t="shared" si="4"/>
        <v>2.9950670997274654E-2</v>
      </c>
      <c r="J41">
        <f t="shared" si="6"/>
        <v>1.061750820503254</v>
      </c>
      <c r="K41">
        <f t="shared" si="7"/>
        <v>30.471868869734173</v>
      </c>
    </row>
    <row r="42" spans="1:11">
      <c r="A42">
        <v>30</v>
      </c>
      <c r="B42">
        <v>51.26</v>
      </c>
      <c r="C42">
        <v>2.65</v>
      </c>
      <c r="D42" t="str">
        <f t="shared" si="0"/>
        <v>51.26+2.65i</v>
      </c>
      <c r="E42" t="str">
        <f t="shared" si="5"/>
        <v>50</v>
      </c>
      <c r="F42" t="str">
        <f t="shared" si="1"/>
        <v>1.26+2.65i</v>
      </c>
      <c r="G42" t="str">
        <f t="shared" si="2"/>
        <v>101.26+2.65i</v>
      </c>
      <c r="H42" t="str">
        <f t="shared" si="3"/>
        <v>0.0131191126734267+0.0258269242683727i</v>
      </c>
      <c r="I42">
        <f t="shared" si="4"/>
        <v>2.8967932865538126E-2</v>
      </c>
      <c r="J42">
        <f t="shared" si="6"/>
        <v>1.0596642146968909</v>
      </c>
      <c r="K42">
        <f t="shared" si="7"/>
        <v>30.761649893729842</v>
      </c>
    </row>
    <row r="43" spans="1:11">
      <c r="A43">
        <v>30.75</v>
      </c>
      <c r="B43">
        <v>51.34</v>
      </c>
      <c r="C43">
        <v>2.72</v>
      </c>
      <c r="D43" t="str">
        <f t="shared" si="0"/>
        <v>51.34+2.72i</v>
      </c>
      <c r="E43" t="str">
        <f t="shared" si="5"/>
        <v>50</v>
      </c>
      <c r="F43" t="str">
        <f t="shared" si="1"/>
        <v>1.34+2.72i</v>
      </c>
      <c r="G43" t="str">
        <f t="shared" si="2"/>
        <v>101.34+2.72i</v>
      </c>
      <c r="H43" t="str">
        <f t="shared" si="3"/>
        <v>0.0139331805938469+0.026466368154576i</v>
      </c>
      <c r="I43">
        <f t="shared" si="4"/>
        <v>2.9909900781418624E-2</v>
      </c>
      <c r="J43">
        <f t="shared" si="6"/>
        <v>1.061664170793025</v>
      </c>
      <c r="K43">
        <f t="shared" si="7"/>
        <v>30.483700552582505</v>
      </c>
    </row>
    <row r="44" spans="1:11">
      <c r="A44">
        <v>31.5</v>
      </c>
      <c r="B44">
        <v>51.45</v>
      </c>
      <c r="C44">
        <v>2.88</v>
      </c>
      <c r="D44" t="str">
        <f t="shared" si="0"/>
        <v>51.45+2.88i</v>
      </c>
      <c r="E44" t="str">
        <f t="shared" si="5"/>
        <v>50</v>
      </c>
      <c r="F44" t="str">
        <f t="shared" si="1"/>
        <v>1.45+2.88i</v>
      </c>
      <c r="G44" t="str">
        <f t="shared" si="2"/>
        <v>101.45+2.88i</v>
      </c>
      <c r="H44" t="str">
        <f t="shared" si="3"/>
        <v>0.0150864963271464+0.0279600876350697i</v>
      </c>
      <c r="I44">
        <f t="shared" si="4"/>
        <v>3.1770566126365758E-2</v>
      </c>
      <c r="J44">
        <f t="shared" si="6"/>
        <v>1.0656261109502942</v>
      </c>
      <c r="K44">
        <f t="shared" si="7"/>
        <v>29.959500926393069</v>
      </c>
    </row>
    <row r="45" spans="1:11">
      <c r="A45">
        <v>32.25</v>
      </c>
      <c r="B45">
        <v>51.45</v>
      </c>
      <c r="C45">
        <v>2.93</v>
      </c>
      <c r="D45" t="str">
        <f t="shared" si="0"/>
        <v>51.45+2.93i</v>
      </c>
      <c r="E45" t="str">
        <f t="shared" si="5"/>
        <v>50</v>
      </c>
      <c r="F45" t="str">
        <f t="shared" si="1"/>
        <v>1.45+2.93i</v>
      </c>
      <c r="G45" t="str">
        <f t="shared" si="2"/>
        <v>101.45+2.93i</v>
      </c>
      <c r="H45" t="str">
        <f t="shared" si="3"/>
        <v>0.0151142728591104+0.0284447036029848i</v>
      </c>
      <c r="I45">
        <f t="shared" si="4"/>
        <v>3.2210905096275978E-2</v>
      </c>
      <c r="J45">
        <f t="shared" si="6"/>
        <v>1.0665659600131789</v>
      </c>
      <c r="K45">
        <f t="shared" si="7"/>
        <v>29.839941434810378</v>
      </c>
    </row>
    <row r="46" spans="1:11">
      <c r="A46">
        <v>33</v>
      </c>
      <c r="B46">
        <v>51.45</v>
      </c>
      <c r="C46">
        <v>2.92</v>
      </c>
      <c r="D46" t="str">
        <f t="shared" si="0"/>
        <v>51.45+2.92i</v>
      </c>
      <c r="E46" t="str">
        <f t="shared" si="5"/>
        <v>50</v>
      </c>
      <c r="F46" t="str">
        <f t="shared" si="1"/>
        <v>1.45+2.92i</v>
      </c>
      <c r="G46" t="str">
        <f t="shared" si="2"/>
        <v>101.45+2.92i</v>
      </c>
      <c r="H46" t="str">
        <f t="shared" si="3"/>
        <v>0.015108679432185+0.0283477836969741i</v>
      </c>
      <c r="I46">
        <f t="shared" si="4"/>
        <v>3.2122718358117835E-2</v>
      </c>
      <c r="J46">
        <f t="shared" si="6"/>
        <v>1.0663776678457122</v>
      </c>
      <c r="K46">
        <f t="shared" si="7"/>
        <v>29.863754200633807</v>
      </c>
    </row>
    <row r="47" spans="1:11">
      <c r="A47">
        <v>33.75</v>
      </c>
      <c r="B47">
        <v>51.49</v>
      </c>
      <c r="C47">
        <v>3.05</v>
      </c>
      <c r="D47" t="str">
        <f t="shared" si="0"/>
        <v>51.49+3.05i</v>
      </c>
      <c r="E47" t="str">
        <f t="shared" si="5"/>
        <v>50</v>
      </c>
      <c r="F47" t="str">
        <f t="shared" si="1"/>
        <v>1.49+3.05i</v>
      </c>
      <c r="G47" t="str">
        <f t="shared" si="2"/>
        <v>101.49+3.05i</v>
      </c>
      <c r="H47" t="str">
        <f t="shared" si="3"/>
        <v>0.0155703233047862+0.0295842990828693i</v>
      </c>
      <c r="I47">
        <f t="shared" si="4"/>
        <v>3.3431507893605834E-2</v>
      </c>
      <c r="J47">
        <f t="shared" si="6"/>
        <v>1.0691756624939226</v>
      </c>
      <c r="K47">
        <f t="shared" si="7"/>
        <v>29.516880691239578</v>
      </c>
    </row>
    <row r="48" spans="1:11">
      <c r="A48">
        <v>34.5</v>
      </c>
      <c r="B48">
        <v>51.52</v>
      </c>
      <c r="C48">
        <v>3.03</v>
      </c>
      <c r="D48" t="str">
        <f t="shared" si="0"/>
        <v>51.52+3.03i</v>
      </c>
      <c r="E48" t="str">
        <f t="shared" si="5"/>
        <v>50</v>
      </c>
      <c r="F48" t="str">
        <f t="shared" si="1"/>
        <v>1.52+3.03i</v>
      </c>
      <c r="G48" t="str">
        <f t="shared" si="2"/>
        <v>101.52+3.03i</v>
      </c>
      <c r="H48" t="str">
        <f t="shared" si="3"/>
        <v>0.0158491045404691+0.0293732980027815i</v>
      </c>
      <c r="I48">
        <f t="shared" si="4"/>
        <v>3.3376410086989973E-2</v>
      </c>
      <c r="J48">
        <f t="shared" si="6"/>
        <v>1.0690577189203372</v>
      </c>
      <c r="K48">
        <f t="shared" si="7"/>
        <v>29.531207543221601</v>
      </c>
    </row>
    <row r="49" spans="1:11">
      <c r="A49">
        <v>35.25</v>
      </c>
      <c r="B49">
        <v>51.59</v>
      </c>
      <c r="C49">
        <v>3.15</v>
      </c>
      <c r="D49" t="str">
        <f t="shared" si="0"/>
        <v>51.59+3.15i</v>
      </c>
      <c r="E49" t="str">
        <f t="shared" si="5"/>
        <v>50</v>
      </c>
      <c r="F49" t="str">
        <f t="shared" si="1"/>
        <v>1.59+3.15i</v>
      </c>
      <c r="G49" t="str">
        <f t="shared" si="2"/>
        <v>101.59+3.15i</v>
      </c>
      <c r="H49" t="str">
        <f t="shared" si="3"/>
        <v>0.0165966235780654+0.0304923775541795i</v>
      </c>
      <c r="I49">
        <f t="shared" si="4"/>
        <v>3.4716465878580245E-2</v>
      </c>
      <c r="J49">
        <f t="shared" si="6"/>
        <v>1.0719300902820816</v>
      </c>
      <c r="K49">
        <f t="shared" si="7"/>
        <v>29.189289844767963</v>
      </c>
    </row>
    <row r="50" spans="1:11">
      <c r="A50">
        <v>36</v>
      </c>
      <c r="B50">
        <v>51.66</v>
      </c>
      <c r="C50">
        <v>3.18</v>
      </c>
      <c r="D50" t="str">
        <f t="shared" si="0"/>
        <v>51.66+3.18i</v>
      </c>
      <c r="E50" t="str">
        <f t="shared" si="5"/>
        <v>50</v>
      </c>
      <c r="F50" t="str">
        <f t="shared" si="1"/>
        <v>1.66+3.18i</v>
      </c>
      <c r="G50" t="str">
        <f t="shared" si="2"/>
        <v>101.66+3.18i</v>
      </c>
      <c r="H50" t="str">
        <f t="shared" si="3"/>
        <v>0.0172905057850907+0.0307398799095358i</v>
      </c>
      <c r="I50">
        <f t="shared" si="4"/>
        <v>3.526899214830128E-2</v>
      </c>
      <c r="J50">
        <f t="shared" si="6"/>
        <v>1.0731167379533901</v>
      </c>
      <c r="K50">
        <f t="shared" si="7"/>
        <v>29.05213901231237</v>
      </c>
    </row>
    <row r="51" spans="1:11">
      <c r="A51">
        <v>36.75</v>
      </c>
      <c r="B51">
        <v>51.7</v>
      </c>
      <c r="C51">
        <v>3.28</v>
      </c>
      <c r="D51" t="str">
        <f t="shared" si="0"/>
        <v>51.7+3.28i</v>
      </c>
      <c r="E51" t="str">
        <f t="shared" si="5"/>
        <v>50</v>
      </c>
      <c r="F51" t="str">
        <f t="shared" si="1"/>
        <v>1.7+3.28i</v>
      </c>
      <c r="G51" t="str">
        <f t="shared" si="2"/>
        <v>101.7+3.28i</v>
      </c>
      <c r="H51" t="str">
        <f t="shared" si="3"/>
        <v>0.0177375542325737+0.031679654101447i</v>
      </c>
      <c r="I51">
        <f t="shared" si="4"/>
        <v>3.6307317639021765E-2</v>
      </c>
      <c r="J51">
        <f t="shared" si="6"/>
        <v>1.0753504064180948</v>
      </c>
      <c r="K51">
        <f t="shared" si="7"/>
        <v>28.800116705907712</v>
      </c>
    </row>
    <row r="52" spans="1:11">
      <c r="A52">
        <v>37.5</v>
      </c>
      <c r="B52">
        <v>51.73</v>
      </c>
      <c r="C52">
        <v>3.34</v>
      </c>
      <c r="D52" t="str">
        <f t="shared" si="0"/>
        <v>51.73+3.34i</v>
      </c>
      <c r="E52" t="str">
        <f t="shared" si="5"/>
        <v>50</v>
      </c>
      <c r="F52" t="str">
        <f t="shared" si="1"/>
        <v>1.73+3.34i</v>
      </c>
      <c r="G52" t="str">
        <f t="shared" si="2"/>
        <v>101.73+3.34i</v>
      </c>
      <c r="H52" t="str">
        <f t="shared" si="3"/>
        <v>0.0180642680942266+0.032238920127448i</v>
      </c>
      <c r="I52">
        <f t="shared" si="4"/>
        <v>3.6954915136745543E-2</v>
      </c>
      <c r="J52">
        <f t="shared" si="6"/>
        <v>1.0767459711234453</v>
      </c>
      <c r="K52">
        <f t="shared" si="7"/>
        <v>28.646555813959974</v>
      </c>
    </row>
    <row r="53" spans="1:11">
      <c r="A53">
        <v>38.25</v>
      </c>
      <c r="B53">
        <v>51.78</v>
      </c>
      <c r="C53">
        <v>3.4</v>
      </c>
      <c r="D53" t="str">
        <f t="shared" si="0"/>
        <v>51.78+3.4i</v>
      </c>
      <c r="E53" t="str">
        <f t="shared" si="5"/>
        <v>50</v>
      </c>
      <c r="F53" t="str">
        <f t="shared" si="1"/>
        <v>1.78+3.4i</v>
      </c>
      <c r="G53" t="str">
        <f t="shared" si="2"/>
        <v>101.78+3.4i</v>
      </c>
      <c r="H53" t="str">
        <f t="shared" si="3"/>
        <v>0.0185838826904386+0.0327845824214237i</v>
      </c>
      <c r="I53">
        <f t="shared" si="4"/>
        <v>3.7685402218884535E-2</v>
      </c>
      <c r="J53">
        <f t="shared" si="6"/>
        <v>1.0783224161948259</v>
      </c>
      <c r="K53">
        <f t="shared" si="7"/>
        <v>28.476536902252811</v>
      </c>
    </row>
    <row r="54" spans="1:11">
      <c r="A54">
        <v>39</v>
      </c>
      <c r="B54">
        <v>51.83</v>
      </c>
      <c r="C54">
        <v>3.44</v>
      </c>
      <c r="D54" t="str">
        <f t="shared" si="0"/>
        <v>51.83+3.44i</v>
      </c>
      <c r="E54" t="str">
        <f t="shared" si="5"/>
        <v>50</v>
      </c>
      <c r="F54" t="str">
        <f t="shared" si="1"/>
        <v>1.83+3.44i</v>
      </c>
      <c r="G54" t="str">
        <f t="shared" si="2"/>
        <v>101.83+3.44i</v>
      </c>
      <c r="H54" t="str">
        <f t="shared" si="3"/>
        <v>0.0190905515821536+0.0331368801193891i</v>
      </c>
      <c r="I54">
        <f t="shared" si="4"/>
        <v>3.824267228839575E-2</v>
      </c>
      <c r="J54">
        <f t="shared" si="6"/>
        <v>1.0795266564371075</v>
      </c>
      <c r="K54">
        <f t="shared" si="7"/>
        <v>28.349035361624253</v>
      </c>
    </row>
    <row r="55" spans="1:11">
      <c r="A55">
        <v>39.75</v>
      </c>
      <c r="B55">
        <v>51.96</v>
      </c>
      <c r="C55">
        <v>3.53</v>
      </c>
      <c r="D55" t="str">
        <f t="shared" si="0"/>
        <v>51.96+3.53i</v>
      </c>
      <c r="E55" t="str">
        <f t="shared" si="5"/>
        <v>50</v>
      </c>
      <c r="F55" t="str">
        <f t="shared" si="1"/>
        <v>1.96+3.53i</v>
      </c>
      <c r="G55" t="str">
        <f t="shared" si="2"/>
        <v>101.96+3.53i</v>
      </c>
      <c r="H55" t="str">
        <f t="shared" si="3"/>
        <v>0.020397418311007+0.0339152325751485i</v>
      </c>
      <c r="I55">
        <f t="shared" si="4"/>
        <v>3.9576478802195343E-2</v>
      </c>
      <c r="J55">
        <f t="shared" si="6"/>
        <v>1.0824146388102553</v>
      </c>
      <c r="K55">
        <f t="shared" si="7"/>
        <v>28.051256969042097</v>
      </c>
    </row>
    <row r="56" spans="1:11">
      <c r="A56">
        <v>40.5</v>
      </c>
      <c r="B56">
        <v>52</v>
      </c>
      <c r="C56">
        <v>3.62</v>
      </c>
      <c r="D56" t="str">
        <f t="shared" si="0"/>
        <v>52+3.62i</v>
      </c>
      <c r="E56" t="str">
        <f t="shared" si="5"/>
        <v>50</v>
      </c>
      <c r="F56" t="str">
        <f t="shared" si="1"/>
        <v>2+3.62i</v>
      </c>
      <c r="G56" t="str">
        <f t="shared" si="2"/>
        <v>102+3.62i</v>
      </c>
      <c r="H56" t="str">
        <f t="shared" si="3"/>
        <v>0.0208411466050009+0.0347505396989206i</v>
      </c>
      <c r="I56">
        <f t="shared" si="4"/>
        <v>4.0521024187172232E-2</v>
      </c>
      <c r="J56">
        <f t="shared" si="6"/>
        <v>1.0844646421832111</v>
      </c>
      <c r="K56">
        <f t="shared" si="7"/>
        <v>27.846391723680334</v>
      </c>
    </row>
    <row r="57" spans="1:11">
      <c r="A57">
        <v>41.25</v>
      </c>
      <c r="B57">
        <v>52.06</v>
      </c>
      <c r="C57">
        <v>3.69</v>
      </c>
      <c r="D57" t="str">
        <f t="shared" si="0"/>
        <v>52.06+3.69i</v>
      </c>
      <c r="E57" t="str">
        <f t="shared" si="5"/>
        <v>50</v>
      </c>
      <c r="F57" t="str">
        <f t="shared" si="1"/>
        <v>2.06+3.69i</v>
      </c>
      <c r="G57" t="str">
        <f t="shared" si="2"/>
        <v>102.06+3.69i</v>
      </c>
      <c r="H57" t="str">
        <f t="shared" si="3"/>
        <v>0.0214633472011134+0.035379191150577i</v>
      </c>
      <c r="I57">
        <f t="shared" si="4"/>
        <v>4.1380701293533058E-2</v>
      </c>
      <c r="J57">
        <f t="shared" si="6"/>
        <v>1.0863339625007988</v>
      </c>
      <c r="K57">
        <f t="shared" si="7"/>
        <v>27.664043069282545</v>
      </c>
    </row>
    <row r="58" spans="1:11">
      <c r="A58">
        <v>42</v>
      </c>
      <c r="B58">
        <v>52.12</v>
      </c>
      <c r="C58">
        <v>3.75</v>
      </c>
      <c r="D58" t="str">
        <f t="shared" si="0"/>
        <v>52.12+3.75i</v>
      </c>
      <c r="E58" t="str">
        <f t="shared" si="5"/>
        <v>50</v>
      </c>
      <c r="F58" t="str">
        <f t="shared" si="1"/>
        <v>2.12+3.75i</v>
      </c>
      <c r="G58" t="str">
        <f t="shared" si="2"/>
        <v>102.12+3.75i</v>
      </c>
      <c r="H58" t="str">
        <f t="shared" si="3"/>
        <v>0.0220785869024089+0.0359107451930666i</v>
      </c>
      <c r="I58">
        <f t="shared" si="4"/>
        <v>4.2155018917426401E-2</v>
      </c>
      <c r="J58">
        <f t="shared" si="6"/>
        <v>1.0880205455997318</v>
      </c>
      <c r="K58">
        <f t="shared" si="7"/>
        <v>27.50301422938124</v>
      </c>
    </row>
    <row r="59" spans="1:11">
      <c r="A59">
        <v>42.75</v>
      </c>
      <c r="B59">
        <v>52.17</v>
      </c>
      <c r="C59">
        <v>3.82</v>
      </c>
      <c r="D59" t="str">
        <f t="shared" si="0"/>
        <v>52.17+3.82i</v>
      </c>
      <c r="E59" t="str">
        <f t="shared" si="5"/>
        <v>50</v>
      </c>
      <c r="F59" t="str">
        <f t="shared" si="1"/>
        <v>2.17+3.82i</v>
      </c>
      <c r="G59" t="str">
        <f t="shared" si="2"/>
        <v>102.17+3.82i</v>
      </c>
      <c r="H59" t="str">
        <f t="shared" si="3"/>
        <v>0.0226054232264404+0.0365434793312616i</v>
      </c>
      <c r="I59">
        <f t="shared" si="4"/>
        <v>4.297011799938226E-2</v>
      </c>
      <c r="J59">
        <f t="shared" si="6"/>
        <v>1.0897989055672026</v>
      </c>
      <c r="K59">
        <f t="shared" si="7"/>
        <v>27.336669074141241</v>
      </c>
    </row>
    <row r="60" spans="1:11">
      <c r="A60">
        <v>43.5</v>
      </c>
      <c r="B60">
        <v>52.24</v>
      </c>
      <c r="C60">
        <v>3.92</v>
      </c>
      <c r="D60" t="str">
        <f t="shared" si="0"/>
        <v>52.24+3.92i</v>
      </c>
      <c r="E60" t="str">
        <f t="shared" si="5"/>
        <v>50</v>
      </c>
      <c r="F60" t="str">
        <f t="shared" si="1"/>
        <v>2.24+3.92i</v>
      </c>
      <c r="G60" t="str">
        <f t="shared" si="2"/>
        <v>102.24+3.92i</v>
      </c>
      <c r="H60" t="str">
        <f t="shared" si="3"/>
        <v>0.0233449594512391+0.0374460852792561i</v>
      </c>
      <c r="I60">
        <f t="shared" si="4"/>
        <v>4.4127048785538761E-2</v>
      </c>
      <c r="J60">
        <f t="shared" si="6"/>
        <v>1.0923282717216221</v>
      </c>
      <c r="K60">
        <f t="shared" si="7"/>
        <v>27.105902343426127</v>
      </c>
    </row>
    <row r="61" spans="1:11">
      <c r="A61">
        <v>44.25</v>
      </c>
      <c r="B61">
        <v>52.33</v>
      </c>
      <c r="C61">
        <v>3.96</v>
      </c>
      <c r="D61" t="str">
        <f t="shared" si="0"/>
        <v>52.33+3.96i</v>
      </c>
      <c r="E61" t="str">
        <f t="shared" si="5"/>
        <v>50</v>
      </c>
      <c r="F61" t="str">
        <f t="shared" si="1"/>
        <v>2.33+3.96i</v>
      </c>
      <c r="G61" t="str">
        <f t="shared" si="2"/>
        <v>102.33+3.96i</v>
      </c>
      <c r="H61" t="str">
        <f t="shared" si="3"/>
        <v>0.0242307449702184+0.0377606395965791i</v>
      </c>
      <c r="I61">
        <f t="shared" si="4"/>
        <v>4.4866411763751529E-2</v>
      </c>
      <c r="J61">
        <f t="shared" si="6"/>
        <v>1.0939479300410782</v>
      </c>
      <c r="K61">
        <f t="shared" si="7"/>
        <v>26.96157324429112</v>
      </c>
    </row>
    <row r="62" spans="1:11">
      <c r="A62">
        <v>45</v>
      </c>
      <c r="B62">
        <v>52.39</v>
      </c>
      <c r="C62">
        <v>4.12</v>
      </c>
      <c r="D62" t="str">
        <f t="shared" si="0"/>
        <v>52.39+4.12i</v>
      </c>
      <c r="E62" t="str">
        <f t="shared" si="5"/>
        <v>50</v>
      </c>
      <c r="F62" t="str">
        <f t="shared" si="1"/>
        <v>2.39+4.12i</v>
      </c>
      <c r="G62" t="str">
        <f t="shared" si="2"/>
        <v>102.39+4.12i</v>
      </c>
      <c r="H62" t="str">
        <f t="shared" si="3"/>
        <v>0.02492089445771+0.0392355299817779i</v>
      </c>
      <c r="I62">
        <f t="shared" si="4"/>
        <v>4.6480940110149596E-2</v>
      </c>
      <c r="J62">
        <f t="shared" si="6"/>
        <v>1.0974934682805795</v>
      </c>
      <c r="K62">
        <f t="shared" si="7"/>
        <v>26.654501932267852</v>
      </c>
    </row>
    <row r="63" spans="1:11">
      <c r="A63">
        <v>45.75</v>
      </c>
      <c r="B63">
        <v>52.56</v>
      </c>
      <c r="C63">
        <v>4.18</v>
      </c>
      <c r="D63" t="str">
        <f t="shared" si="0"/>
        <v>52.56+4.18i</v>
      </c>
      <c r="E63" t="str">
        <f t="shared" si="5"/>
        <v>50</v>
      </c>
      <c r="F63" t="str">
        <f t="shared" si="1"/>
        <v>2.56+4.18i</v>
      </c>
      <c r="G63" t="str">
        <f t="shared" si="2"/>
        <v>102.56+4.18i</v>
      </c>
      <c r="H63" t="str">
        <f t="shared" si="3"/>
        <v>0.0265779526360318+0.0396734024764176i</v>
      </c>
      <c r="I63">
        <f t="shared" si="4"/>
        <v>4.7753182411007629E-2</v>
      </c>
      <c r="J63">
        <f t="shared" si="6"/>
        <v>1.1002958088784474</v>
      </c>
      <c r="K63">
        <f t="shared" si="7"/>
        <v>26.419953609359656</v>
      </c>
    </row>
    <row r="64" spans="1:11">
      <c r="A64">
        <v>46.5</v>
      </c>
      <c r="B64">
        <v>52.6</v>
      </c>
      <c r="C64">
        <v>4.2699999999999996</v>
      </c>
      <c r="D64" t="str">
        <f t="shared" si="0"/>
        <v>52.6+4.27i</v>
      </c>
      <c r="E64" t="str">
        <f t="shared" si="5"/>
        <v>50</v>
      </c>
      <c r="F64" t="str">
        <f t="shared" si="1"/>
        <v>2.6+4.27i</v>
      </c>
      <c r="G64" t="str">
        <f t="shared" si="2"/>
        <v>102.6+4.27i</v>
      </c>
      <c r="H64" t="str">
        <f t="shared" si="3"/>
        <v>0.0270263719191314+0.040493151967888i</v>
      </c>
      <c r="I64">
        <f t="shared" si="4"/>
        <v>4.8683879625659308E-2</v>
      </c>
      <c r="J64">
        <f t="shared" si="6"/>
        <v>1.1023505826990554</v>
      </c>
      <c r="K64">
        <f t="shared" si="7"/>
        <v>26.252296401411787</v>
      </c>
    </row>
    <row r="65" spans="1:11">
      <c r="A65">
        <v>47.25</v>
      </c>
      <c r="B65">
        <v>52.74</v>
      </c>
      <c r="C65">
        <v>4.29</v>
      </c>
      <c r="D65" t="str">
        <f t="shared" si="0"/>
        <v>52.74+4.29i</v>
      </c>
      <c r="E65" t="str">
        <f t="shared" si="5"/>
        <v>50</v>
      </c>
      <c r="F65" t="str">
        <f t="shared" si="1"/>
        <v>2.74+4.29i</v>
      </c>
      <c r="G65" t="str">
        <f t="shared" si="2"/>
        <v>102.74+4.29i</v>
      </c>
      <c r="H65" t="str">
        <f t="shared" si="3"/>
        <v>0.0283633633899175+0.0405715512074874i</v>
      </c>
      <c r="I65">
        <f t="shared" si="4"/>
        <v>4.9502839819249612E-2</v>
      </c>
      <c r="J65">
        <f t="shared" si="6"/>
        <v>1.1041619941501686</v>
      </c>
      <c r="K65">
        <f t="shared" si="7"/>
        <v>26.107397725387905</v>
      </c>
    </row>
    <row r="66" spans="1:11">
      <c r="A66">
        <v>48</v>
      </c>
      <c r="B66">
        <v>52.85</v>
      </c>
      <c r="C66">
        <v>4.3899999999999997</v>
      </c>
      <c r="D66" t="str">
        <f t="shared" si="0"/>
        <v>52.85+4.39i</v>
      </c>
      <c r="E66" t="str">
        <f t="shared" si="5"/>
        <v>50</v>
      </c>
      <c r="F66" t="str">
        <f t="shared" si="1"/>
        <v>2.85+4.39i</v>
      </c>
      <c r="G66" t="str">
        <f t="shared" si="2"/>
        <v>102.85+4.39i</v>
      </c>
      <c r="H66" t="str">
        <f t="shared" si="3"/>
        <v>0.0294784342559066+0.0414252763599083i</v>
      </c>
      <c r="I66">
        <f t="shared" si="4"/>
        <v>5.0843206111284768E-2</v>
      </c>
      <c r="J66">
        <f t="shared" si="6"/>
        <v>1.1071334187115263</v>
      </c>
      <c r="K66">
        <f t="shared" si="7"/>
        <v>25.875341423360982</v>
      </c>
    </row>
    <row r="67" spans="1:11">
      <c r="A67">
        <v>48.75</v>
      </c>
      <c r="B67">
        <v>52.93</v>
      </c>
      <c r="C67">
        <v>4.43</v>
      </c>
      <c r="D67" t="str">
        <f t="shared" ref="D67:D130" si="8">COMPLEX(B67,C67)</f>
        <v>52.93+4.43i</v>
      </c>
      <c r="E67" t="str">
        <f t="shared" si="5"/>
        <v>50</v>
      </c>
      <c r="F67" t="str">
        <f t="shared" ref="F67:F130" si="9">IMSUB(D67,E67)</f>
        <v>2.93+4.43i</v>
      </c>
      <c r="G67" t="str">
        <f t="shared" ref="G67:G130" si="10">IMSUM(D67,E67)</f>
        <v>102.93+4.43i</v>
      </c>
      <c r="H67" t="str">
        <f t="shared" ref="H67:H130" si="11">IMDIV(F67,G67)</f>
        <v>0.0302622433560716+0.0417365030791082i</v>
      </c>
      <c r="I67">
        <f t="shared" ref="I67:I130" si="12">IMABS(H67)</f>
        <v>5.1553264321616998E-2</v>
      </c>
      <c r="J67">
        <f t="shared" si="6"/>
        <v>1.108710932058284</v>
      </c>
      <c r="K67">
        <f t="shared" si="7"/>
        <v>25.754876604900758</v>
      </c>
    </row>
    <row r="68" spans="1:11">
      <c r="A68">
        <v>49.5</v>
      </c>
      <c r="B68">
        <v>53.07</v>
      </c>
      <c r="C68">
        <v>4.4800000000000004</v>
      </c>
      <c r="D68" t="str">
        <f t="shared" si="8"/>
        <v>53.07+4.48i</v>
      </c>
      <c r="E68" t="str">
        <f t="shared" ref="E68:E131" si="13">COMPLEX(50,0)</f>
        <v>50</v>
      </c>
      <c r="F68" t="str">
        <f t="shared" si="9"/>
        <v>3.07+4.48i</v>
      </c>
      <c r="G68" t="str">
        <f t="shared" si="10"/>
        <v>103.07+4.48i</v>
      </c>
      <c r="H68" t="str">
        <f t="shared" si="11"/>
        <v>0.031615112377604+0.0420914358838492i</v>
      </c>
      <c r="I68">
        <f t="shared" si="12"/>
        <v>5.2642229297520424E-2</v>
      </c>
      <c r="J68">
        <f t="shared" ref="J68:J131" si="14">(1+I68)/(1-I68)</f>
        <v>1.1111348445656077</v>
      </c>
      <c r="K68">
        <f t="shared" ref="K68:K131" si="15">-20*LOG10(I68)</f>
        <v>25.573314549313917</v>
      </c>
    </row>
    <row r="69" spans="1:11">
      <c r="A69">
        <v>50.25</v>
      </c>
      <c r="B69">
        <v>53.19</v>
      </c>
      <c r="C69">
        <v>4.5599999999999996</v>
      </c>
      <c r="D69" t="str">
        <f t="shared" si="8"/>
        <v>53.19+4.56i</v>
      </c>
      <c r="E69" t="str">
        <f t="shared" si="13"/>
        <v>50</v>
      </c>
      <c r="F69" t="str">
        <f t="shared" si="9"/>
        <v>3.19+4.56i</v>
      </c>
      <c r="G69" t="str">
        <f t="shared" si="10"/>
        <v>103.19+4.56i</v>
      </c>
      <c r="H69" t="str">
        <f t="shared" si="11"/>
        <v>0.0328025769911035+0.0427407718666592i</v>
      </c>
      <c r="I69">
        <f t="shared" si="12"/>
        <v>5.387747801275667E-2</v>
      </c>
      <c r="J69">
        <f t="shared" si="14"/>
        <v>1.1138911224723664</v>
      </c>
      <c r="K69">
        <f t="shared" si="15"/>
        <v>25.371854833137601</v>
      </c>
    </row>
    <row r="70" spans="1:11">
      <c r="A70">
        <v>51</v>
      </c>
      <c r="B70">
        <v>53.31</v>
      </c>
      <c r="C70">
        <v>4.6100000000000003</v>
      </c>
      <c r="D70" t="str">
        <f t="shared" si="8"/>
        <v>53.31+4.61i</v>
      </c>
      <c r="E70" t="str">
        <f t="shared" si="13"/>
        <v>50</v>
      </c>
      <c r="F70" t="str">
        <f t="shared" si="9"/>
        <v>3.31+4.61i</v>
      </c>
      <c r="G70" t="str">
        <f t="shared" si="10"/>
        <v>103.31+4.61i</v>
      </c>
      <c r="H70" t="str">
        <f t="shared" si="11"/>
        <v>0.0339630754523743+0.0431074457667656i</v>
      </c>
      <c r="I70">
        <f t="shared" si="12"/>
        <v>5.4879343789064276E-2</v>
      </c>
      <c r="J70">
        <f t="shared" si="14"/>
        <v>1.1161319317875877</v>
      </c>
      <c r="K70">
        <f t="shared" si="15"/>
        <v>25.211821805534914</v>
      </c>
    </row>
    <row r="71" spans="1:11">
      <c r="A71">
        <v>51.75</v>
      </c>
      <c r="B71">
        <v>53.38</v>
      </c>
      <c r="C71">
        <v>4.68</v>
      </c>
      <c r="D71" t="str">
        <f t="shared" si="8"/>
        <v>53.38+4.68i</v>
      </c>
      <c r="E71" t="str">
        <f t="shared" si="13"/>
        <v>50</v>
      </c>
      <c r="F71" t="str">
        <f t="shared" si="9"/>
        <v>3.38+4.68i</v>
      </c>
      <c r="G71" t="str">
        <f t="shared" si="10"/>
        <v>103.38+4.68i</v>
      </c>
      <c r="H71" t="str">
        <f t="shared" si="11"/>
        <v>0.0346732158738493+0.0437002258629366i</v>
      </c>
      <c r="I71">
        <f t="shared" si="12"/>
        <v>5.5784779640204979E-2</v>
      </c>
      <c r="J71">
        <f t="shared" si="14"/>
        <v>1.1181611531721509</v>
      </c>
      <c r="K71">
        <f t="shared" si="15"/>
        <v>25.069685562447095</v>
      </c>
    </row>
    <row r="72" spans="1:11">
      <c r="A72">
        <v>52.5</v>
      </c>
      <c r="B72">
        <v>53.5</v>
      </c>
      <c r="C72">
        <v>4.75</v>
      </c>
      <c r="D72" t="str">
        <f t="shared" si="8"/>
        <v>53.5+4.75i</v>
      </c>
      <c r="E72" t="str">
        <f t="shared" si="13"/>
        <v>50</v>
      </c>
      <c r="F72" t="str">
        <f t="shared" si="9"/>
        <v>3.5+4.75i</v>
      </c>
      <c r="G72" t="str">
        <f t="shared" si="10"/>
        <v>103.5+4.75i</v>
      </c>
      <c r="H72" t="str">
        <f t="shared" si="11"/>
        <v>0.0358471561566632+0.0442485604662401i</v>
      </c>
      <c r="I72">
        <f t="shared" si="12"/>
        <v>5.6946937651244277E-2</v>
      </c>
      <c r="J72">
        <f t="shared" si="14"/>
        <v>1.1207714389037939</v>
      </c>
      <c r="K72">
        <f t="shared" si="15"/>
        <v>24.890592507000612</v>
      </c>
    </row>
    <row r="73" spans="1:11">
      <c r="A73">
        <v>53.25</v>
      </c>
      <c r="B73">
        <v>53.63</v>
      </c>
      <c r="C73">
        <v>4.8099999999999996</v>
      </c>
      <c r="D73" t="str">
        <f t="shared" si="8"/>
        <v>53.63+4.81i</v>
      </c>
      <c r="E73" t="str">
        <f t="shared" si="13"/>
        <v>50</v>
      </c>
      <c r="F73" t="str">
        <f t="shared" si="9"/>
        <v>3.63+4.81i</v>
      </c>
      <c r="G73" t="str">
        <f t="shared" si="10"/>
        <v>103.63+4.81i</v>
      </c>
      <c r="H73" t="str">
        <f t="shared" si="11"/>
        <v>0.0371028978621975+0.0446929948980298i</v>
      </c>
      <c r="I73">
        <f t="shared" si="12"/>
        <v>5.8086907498402576E-2</v>
      </c>
      <c r="J73">
        <f t="shared" si="14"/>
        <v>1.1233381465037955</v>
      </c>
      <c r="K73">
        <f t="shared" si="15"/>
        <v>24.718434888148018</v>
      </c>
    </row>
    <row r="74" spans="1:11">
      <c r="A74">
        <v>54</v>
      </c>
      <c r="B74">
        <v>53.77</v>
      </c>
      <c r="C74">
        <v>4.8600000000000003</v>
      </c>
      <c r="D74" t="str">
        <f t="shared" si="8"/>
        <v>53.77+4.86i</v>
      </c>
      <c r="E74" t="str">
        <f t="shared" si="13"/>
        <v>50</v>
      </c>
      <c r="F74" t="str">
        <f t="shared" si="9"/>
        <v>3.77+4.86i</v>
      </c>
      <c r="G74" t="str">
        <f t="shared" si="10"/>
        <v>103.77+4.86i</v>
      </c>
      <c r="H74" t="str">
        <f t="shared" si="11"/>
        <v>0.0384394865283537+0.0450340570056105i</v>
      </c>
      <c r="I74">
        <f t="shared" si="12"/>
        <v>5.9208617742251529E-2</v>
      </c>
      <c r="J74">
        <f t="shared" si="14"/>
        <v>1.1258698131357461</v>
      </c>
      <c r="K74">
        <f t="shared" si="15"/>
        <v>24.552301552864275</v>
      </c>
    </row>
    <row r="75" spans="1:11">
      <c r="A75">
        <v>54.75</v>
      </c>
      <c r="B75">
        <v>53.85</v>
      </c>
      <c r="C75">
        <v>4.92</v>
      </c>
      <c r="D75" t="str">
        <f t="shared" si="8"/>
        <v>53.85+4.92i</v>
      </c>
      <c r="E75" t="str">
        <f t="shared" si="13"/>
        <v>50</v>
      </c>
      <c r="F75" t="str">
        <f t="shared" si="9"/>
        <v>3.85+4.92i</v>
      </c>
      <c r="G75" t="str">
        <f t="shared" si="10"/>
        <v>103.85+4.92i</v>
      </c>
      <c r="H75" t="str">
        <f t="shared" si="11"/>
        <v>0.0392291392615298+0.0455175025020055i</v>
      </c>
      <c r="I75">
        <f t="shared" si="12"/>
        <v>6.0089669671421694E-2</v>
      </c>
      <c r="J75">
        <f t="shared" si="14"/>
        <v>1.1278625582302415</v>
      </c>
      <c r="K75">
        <f t="shared" si="15"/>
        <v>24.424003668203554</v>
      </c>
    </row>
    <row r="76" spans="1:11">
      <c r="A76">
        <v>55.5</v>
      </c>
      <c r="B76">
        <v>54.01</v>
      </c>
      <c r="C76">
        <v>4.9800000000000004</v>
      </c>
      <c r="D76" t="str">
        <f t="shared" si="8"/>
        <v>54.01+4.98i</v>
      </c>
      <c r="E76" t="str">
        <f t="shared" si="13"/>
        <v>50</v>
      </c>
      <c r="F76" t="str">
        <f t="shared" si="9"/>
        <v>4.01+4.98i</v>
      </c>
      <c r="G76" t="str">
        <f t="shared" si="10"/>
        <v>104.01+4.98i</v>
      </c>
      <c r="H76" t="str">
        <f t="shared" si="11"/>
        <v>0.0407530545042897+0.0459287548175044i</v>
      </c>
      <c r="I76">
        <f t="shared" si="12"/>
        <v>6.1402458994050398E-2</v>
      </c>
      <c r="J76">
        <f t="shared" si="14"/>
        <v>1.1308387382482206</v>
      </c>
      <c r="K76">
        <f t="shared" si="15"/>
        <v>24.236284725006257</v>
      </c>
    </row>
    <row r="77" spans="1:11">
      <c r="A77">
        <v>56.25</v>
      </c>
      <c r="B77">
        <v>54.13</v>
      </c>
      <c r="C77">
        <v>5.05</v>
      </c>
      <c r="D77" t="str">
        <f t="shared" si="8"/>
        <v>54.13+5.05i</v>
      </c>
      <c r="E77" t="str">
        <f t="shared" si="13"/>
        <v>50</v>
      </c>
      <c r="F77" t="str">
        <f t="shared" si="9"/>
        <v>4.13+5.05i</v>
      </c>
      <c r="G77" t="str">
        <f t="shared" si="10"/>
        <v>104.13+5.05i</v>
      </c>
      <c r="H77" t="str">
        <f t="shared" si="11"/>
        <v>0.0419153434446887+0.0464642995832548i</v>
      </c>
      <c r="I77">
        <f t="shared" si="12"/>
        <v>6.2576570310689444E-2</v>
      </c>
      <c r="J77">
        <f t="shared" si="14"/>
        <v>1.1335075875614271</v>
      </c>
      <c r="K77">
        <f t="shared" si="15"/>
        <v>24.07176486596957</v>
      </c>
    </row>
    <row r="78" spans="1:11">
      <c r="A78">
        <v>57</v>
      </c>
      <c r="B78">
        <v>54.23</v>
      </c>
      <c r="C78">
        <v>5.12</v>
      </c>
      <c r="D78" t="str">
        <f t="shared" si="8"/>
        <v>54.23+5.12i</v>
      </c>
      <c r="E78" t="str">
        <f t="shared" si="13"/>
        <v>50</v>
      </c>
      <c r="F78" t="str">
        <f t="shared" si="9"/>
        <v>4.23+5.12i</v>
      </c>
      <c r="G78" t="str">
        <f t="shared" si="10"/>
        <v>104.23+5.12i</v>
      </c>
      <c r="H78" t="str">
        <f t="shared" si="11"/>
        <v>0.0428928096971092+0.0470151474081435i</v>
      </c>
      <c r="I78">
        <f t="shared" si="12"/>
        <v>6.3641316843084633E-2</v>
      </c>
      <c r="J78">
        <f t="shared" si="14"/>
        <v>1.1359336288280453</v>
      </c>
      <c r="K78">
        <f t="shared" si="15"/>
        <v>23.925216853366319</v>
      </c>
    </row>
    <row r="79" spans="1:11">
      <c r="A79">
        <v>57.75</v>
      </c>
      <c r="B79">
        <v>54.39</v>
      </c>
      <c r="C79">
        <v>5.17</v>
      </c>
      <c r="D79" t="str">
        <f t="shared" si="8"/>
        <v>54.39+5.17i</v>
      </c>
      <c r="E79" t="str">
        <f t="shared" si="13"/>
        <v>50</v>
      </c>
      <c r="F79" t="str">
        <f t="shared" si="9"/>
        <v>4.39+5.17i</v>
      </c>
      <c r="G79" t="str">
        <f t="shared" si="10"/>
        <v>104.39+5.17i</v>
      </c>
      <c r="H79" t="str">
        <f t="shared" si="11"/>
        <v>0.0443977440133885+0.0473269821194634i</v>
      </c>
      <c r="I79">
        <f t="shared" si="12"/>
        <v>6.4892240753532185E-2</v>
      </c>
      <c r="J79">
        <f t="shared" si="14"/>
        <v>1.1387909363640056</v>
      </c>
      <c r="K79">
        <f t="shared" si="15"/>
        <v>23.756144584603447</v>
      </c>
    </row>
    <row r="80" spans="1:11">
      <c r="A80">
        <v>58.5</v>
      </c>
      <c r="B80">
        <v>54.52</v>
      </c>
      <c r="C80">
        <v>5.25</v>
      </c>
      <c r="D80" t="str">
        <f t="shared" si="8"/>
        <v>54.52+5.25i</v>
      </c>
      <c r="E80" t="str">
        <f t="shared" si="13"/>
        <v>50</v>
      </c>
      <c r="F80" t="str">
        <f t="shared" si="9"/>
        <v>4.52+5.25i</v>
      </c>
      <c r="G80" t="str">
        <f t="shared" si="10"/>
        <v>104.52+5.25i</v>
      </c>
      <c r="H80" t="str">
        <f t="shared" si="11"/>
        <v>0.0456531431827353+0.0479364810399028i</v>
      </c>
      <c r="I80">
        <f t="shared" si="12"/>
        <v>6.6197550535894392E-2</v>
      </c>
      <c r="J80">
        <f t="shared" si="14"/>
        <v>1.1417806315969381</v>
      </c>
      <c r="K80">
        <f t="shared" si="15"/>
        <v>23.583161603479649</v>
      </c>
    </row>
    <row r="81" spans="1:11">
      <c r="A81">
        <v>59.25</v>
      </c>
      <c r="B81">
        <v>54.67</v>
      </c>
      <c r="C81">
        <v>5.3</v>
      </c>
      <c r="D81" t="str">
        <f t="shared" si="8"/>
        <v>54.67+5.3i</v>
      </c>
      <c r="E81" t="str">
        <f t="shared" si="13"/>
        <v>50</v>
      </c>
      <c r="F81" t="str">
        <f t="shared" si="9"/>
        <v>4.67+5.3i</v>
      </c>
      <c r="G81" t="str">
        <f t="shared" si="10"/>
        <v>104.67+5.3i</v>
      </c>
      <c r="H81" t="str">
        <f t="shared" si="11"/>
        <v>0.0470596920734585+0.0482524470431897i</v>
      </c>
      <c r="I81">
        <f t="shared" si="12"/>
        <v>6.7401136961512453E-2</v>
      </c>
      <c r="J81">
        <f t="shared" si="14"/>
        <v>1.1445447547339136</v>
      </c>
      <c r="K81">
        <f t="shared" si="15"/>
        <v>23.426655549428226</v>
      </c>
    </row>
    <row r="82" spans="1:11">
      <c r="A82">
        <v>60</v>
      </c>
      <c r="B82">
        <v>54.83</v>
      </c>
      <c r="C82">
        <v>5.28</v>
      </c>
      <c r="D82" t="str">
        <f t="shared" si="8"/>
        <v>54.83+5.28i</v>
      </c>
      <c r="E82" t="str">
        <f t="shared" si="13"/>
        <v>50</v>
      </c>
      <c r="F82" t="str">
        <f t="shared" si="9"/>
        <v>4.83+5.28i</v>
      </c>
      <c r="G82" t="str">
        <f t="shared" si="10"/>
        <v>104.83+5.28i</v>
      </c>
      <c r="H82" t="str">
        <f t="shared" si="11"/>
        <v>0.0484884495184183+0.0479250308742035i</v>
      </c>
      <c r="I82">
        <f t="shared" si="12"/>
        <v>6.8175789845028992E-2</v>
      </c>
      <c r="J82">
        <f t="shared" si="14"/>
        <v>1.1463275778887323</v>
      </c>
      <c r="K82">
        <f t="shared" si="15"/>
        <v>23.327396437480786</v>
      </c>
    </row>
    <row r="83" spans="1:11">
      <c r="A83">
        <v>60.75</v>
      </c>
      <c r="B83">
        <v>54.96</v>
      </c>
      <c r="C83">
        <v>5.43</v>
      </c>
      <c r="D83" t="str">
        <f t="shared" si="8"/>
        <v>54.96+5.43i</v>
      </c>
      <c r="E83" t="str">
        <f t="shared" si="13"/>
        <v>50</v>
      </c>
      <c r="F83" t="str">
        <f t="shared" si="9"/>
        <v>4.96+5.43i</v>
      </c>
      <c r="G83" t="str">
        <f t="shared" si="10"/>
        <v>104.96+5.43i</v>
      </c>
      <c r="H83" t="str">
        <f t="shared" si="11"/>
        <v>0.0497992207466418+0.049157681319986i</v>
      </c>
      <c r="I83">
        <f t="shared" si="12"/>
        <v>6.9974566949214195E-2</v>
      </c>
      <c r="J83">
        <f t="shared" si="14"/>
        <v>1.1504788244761757</v>
      </c>
      <c r="K83">
        <f t="shared" si="15"/>
        <v>23.101195611333498</v>
      </c>
    </row>
    <row r="84" spans="1:11">
      <c r="A84">
        <v>61.5</v>
      </c>
      <c r="B84">
        <v>55.16</v>
      </c>
      <c r="C84">
        <v>5.44</v>
      </c>
      <c r="D84" t="str">
        <f t="shared" si="8"/>
        <v>55.16+5.44i</v>
      </c>
      <c r="E84" t="str">
        <f t="shared" si="13"/>
        <v>50</v>
      </c>
      <c r="F84" t="str">
        <f t="shared" si="9"/>
        <v>5.16+5.44i</v>
      </c>
      <c r="G84" t="str">
        <f t="shared" si="10"/>
        <v>105.16+5.44i</v>
      </c>
      <c r="H84" t="str">
        <f t="shared" si="11"/>
        <v>0.0516060505008775+0.049061079167699i</v>
      </c>
      <c r="I84">
        <f t="shared" si="12"/>
        <v>7.1205153868230259E-2</v>
      </c>
      <c r="J84">
        <f t="shared" si="14"/>
        <v>1.153328055522238</v>
      </c>
      <c r="K84">
        <f t="shared" si="15"/>
        <v>22.949771415036373</v>
      </c>
    </row>
    <row r="85" spans="1:11">
      <c r="A85">
        <v>62.25</v>
      </c>
      <c r="B85">
        <v>55.27</v>
      </c>
      <c r="C85">
        <v>5.54</v>
      </c>
      <c r="D85" t="str">
        <f t="shared" si="8"/>
        <v>55.27+5.54i</v>
      </c>
      <c r="E85" t="str">
        <f t="shared" si="13"/>
        <v>50</v>
      </c>
      <c r="F85" t="str">
        <f t="shared" si="9"/>
        <v>5.27+5.54i</v>
      </c>
      <c r="G85" t="str">
        <f t="shared" si="10"/>
        <v>105.27+5.54i</v>
      </c>
      <c r="H85" t="str">
        <f t="shared" si="11"/>
        <v>0.0526853876563565+0.0498539275423557i</v>
      </c>
      <c r="I85">
        <f t="shared" si="12"/>
        <v>7.2533882867932928E-2</v>
      </c>
      <c r="J85">
        <f t="shared" si="14"/>
        <v>1.1564130085791682</v>
      </c>
      <c r="K85">
        <f t="shared" si="15"/>
        <v>22.78918146717735</v>
      </c>
    </row>
    <row r="86" spans="1:11">
      <c r="A86">
        <v>63</v>
      </c>
      <c r="B86">
        <v>55.5</v>
      </c>
      <c r="C86">
        <v>5.56</v>
      </c>
      <c r="D86" t="str">
        <f t="shared" si="8"/>
        <v>55.5+5.56i</v>
      </c>
      <c r="E86" t="str">
        <f t="shared" si="13"/>
        <v>50</v>
      </c>
      <c r="F86" t="str">
        <f t="shared" si="9"/>
        <v>5.5+5.56i</v>
      </c>
      <c r="G86" t="str">
        <f t="shared" si="10"/>
        <v>105.5+5.56i</v>
      </c>
      <c r="H86" t="str">
        <f t="shared" si="11"/>
        <v>0.0547580540795944+0.0498155944959i</v>
      </c>
      <c r="I86">
        <f t="shared" si="12"/>
        <v>7.4027278361180671E-2</v>
      </c>
      <c r="J86">
        <f t="shared" si="14"/>
        <v>1.1598908404778157</v>
      </c>
      <c r="K86">
        <f t="shared" si="15"/>
        <v>22.612164346260837</v>
      </c>
    </row>
    <row r="87" spans="1:11">
      <c r="A87">
        <v>63.75</v>
      </c>
      <c r="B87">
        <v>55.62</v>
      </c>
      <c r="C87">
        <v>5.63</v>
      </c>
      <c r="D87" t="str">
        <f t="shared" si="8"/>
        <v>55.62+5.63i</v>
      </c>
      <c r="E87" t="str">
        <f t="shared" si="13"/>
        <v>50</v>
      </c>
      <c r="F87" t="str">
        <f t="shared" si="9"/>
        <v>5.62+5.63i</v>
      </c>
      <c r="G87" t="str">
        <f t="shared" si="10"/>
        <v>105.62+5.63i</v>
      </c>
      <c r="H87" t="str">
        <f t="shared" si="11"/>
        <v>0.0558921585354254+0.0503250061299522i</v>
      </c>
      <c r="I87">
        <f t="shared" si="12"/>
        <v>7.5209970268102444E-2</v>
      </c>
      <c r="J87">
        <f t="shared" si="14"/>
        <v>1.1626530733466196</v>
      </c>
      <c r="K87">
        <f t="shared" si="15"/>
        <v>22.474491660135172</v>
      </c>
    </row>
    <row r="88" spans="1:11">
      <c r="A88">
        <v>64.5</v>
      </c>
      <c r="B88">
        <v>55.78</v>
      </c>
      <c r="C88">
        <v>5.67</v>
      </c>
      <c r="D88" t="str">
        <f t="shared" si="8"/>
        <v>55.78+5.67i</v>
      </c>
      <c r="E88" t="str">
        <f t="shared" si="13"/>
        <v>50</v>
      </c>
      <c r="F88" t="str">
        <f t="shared" si="9"/>
        <v>5.78+5.67i</v>
      </c>
      <c r="G88" t="str">
        <f t="shared" si="10"/>
        <v>105.78+5.67i</v>
      </c>
      <c r="H88" t="str">
        <f t="shared" si="11"/>
        <v>0.0573500881201221+0.0505277462692277i</v>
      </c>
      <c r="I88">
        <f t="shared" si="12"/>
        <v>7.6433538125833381E-2</v>
      </c>
      <c r="J88">
        <f t="shared" si="14"/>
        <v>1.1655182193834304</v>
      </c>
      <c r="K88">
        <f t="shared" si="15"/>
        <v>22.334320727190835</v>
      </c>
    </row>
    <row r="89" spans="1:11">
      <c r="A89">
        <v>65.25</v>
      </c>
      <c r="B89">
        <v>55.97</v>
      </c>
      <c r="C89">
        <v>5.76</v>
      </c>
      <c r="D89" t="str">
        <f t="shared" si="8"/>
        <v>55.97+5.76i</v>
      </c>
      <c r="E89" t="str">
        <f t="shared" si="13"/>
        <v>50</v>
      </c>
      <c r="F89" t="str">
        <f t="shared" si="9"/>
        <v>5.97+5.76i</v>
      </c>
      <c r="G89" t="str">
        <f t="shared" si="10"/>
        <v>105.97+5.76i</v>
      </c>
      <c r="H89" t="str">
        <f t="shared" si="11"/>
        <v>0.059116508003747+0.0511417279786583i</v>
      </c>
      <c r="I89">
        <f t="shared" si="12"/>
        <v>7.8168010459523429E-2</v>
      </c>
      <c r="J89">
        <f t="shared" si="14"/>
        <v>1.1695927486710229</v>
      </c>
      <c r="K89">
        <f t="shared" si="15"/>
        <v>22.139418832226788</v>
      </c>
    </row>
    <row r="90" spans="1:11">
      <c r="A90">
        <v>66</v>
      </c>
      <c r="B90">
        <v>56.19</v>
      </c>
      <c r="C90">
        <v>5.8</v>
      </c>
      <c r="D90" t="str">
        <f t="shared" si="8"/>
        <v>56.19+5.8i</v>
      </c>
      <c r="E90" t="str">
        <f t="shared" si="13"/>
        <v>50</v>
      </c>
      <c r="F90" t="str">
        <f t="shared" si="9"/>
        <v>6.19+5.8i</v>
      </c>
      <c r="G90" t="str">
        <f t="shared" si="10"/>
        <v>106.19+5.8i</v>
      </c>
      <c r="H90" t="str">
        <f t="shared" si="11"/>
        <v>0.0610927305014031+0.0512822503351715i</v>
      </c>
      <c r="I90">
        <f t="shared" si="12"/>
        <v>7.9763343206991189E-2</v>
      </c>
      <c r="J90">
        <f t="shared" si="14"/>
        <v>1.1733539793664891</v>
      </c>
      <c r="K90">
        <f t="shared" si="15"/>
        <v>21.963933025242103</v>
      </c>
    </row>
    <row r="91" spans="1:11">
      <c r="A91">
        <v>66.75</v>
      </c>
      <c r="B91">
        <v>56.37</v>
      </c>
      <c r="C91">
        <v>5.82</v>
      </c>
      <c r="D91" t="str">
        <f t="shared" si="8"/>
        <v>56.37+5.82i</v>
      </c>
      <c r="E91" t="str">
        <f t="shared" si="13"/>
        <v>50</v>
      </c>
      <c r="F91" t="str">
        <f t="shared" si="9"/>
        <v>6.37+5.82i</v>
      </c>
      <c r="G91" t="str">
        <f t="shared" si="10"/>
        <v>106.37+5.82i</v>
      </c>
      <c r="H91" t="str">
        <f t="shared" si="11"/>
        <v>0.0626913229457702+0.0512845398181406i</v>
      </c>
      <c r="I91">
        <f t="shared" si="12"/>
        <v>8.0995715917876202E-2</v>
      </c>
      <c r="J91">
        <f t="shared" si="14"/>
        <v>1.17626841859344</v>
      </c>
      <c r="K91">
        <f t="shared" si="15"/>
        <v>21.830759030434503</v>
      </c>
    </row>
    <row r="92" spans="1:11">
      <c r="A92">
        <v>67.5</v>
      </c>
      <c r="B92">
        <v>56.54</v>
      </c>
      <c r="C92">
        <v>5.86</v>
      </c>
      <c r="D92" t="str">
        <f t="shared" si="8"/>
        <v>56.54+5.86i</v>
      </c>
      <c r="E92" t="str">
        <f t="shared" si="13"/>
        <v>50</v>
      </c>
      <c r="F92" t="str">
        <f t="shared" si="9"/>
        <v>6.54+5.86i</v>
      </c>
      <c r="G92" t="str">
        <f t="shared" si="10"/>
        <v>106.54+5.86i</v>
      </c>
      <c r="H92" t="str">
        <f t="shared" si="11"/>
        <v>0.0642164303147079+0.0514707313530675i</v>
      </c>
      <c r="I92">
        <f t="shared" si="12"/>
        <v>8.2298153736176743E-2</v>
      </c>
      <c r="J92">
        <f t="shared" si="14"/>
        <v>1.1793570625824314</v>
      </c>
      <c r="K92">
        <f t="shared" si="15"/>
        <v>21.692198151449496</v>
      </c>
    </row>
    <row r="93" spans="1:11">
      <c r="A93">
        <v>68.25</v>
      </c>
      <c r="B93">
        <v>56.74</v>
      </c>
      <c r="C93">
        <v>5.89</v>
      </c>
      <c r="D93" t="str">
        <f t="shared" si="8"/>
        <v>56.74+5.89i</v>
      </c>
      <c r="E93" t="str">
        <f t="shared" si="13"/>
        <v>50</v>
      </c>
      <c r="F93" t="str">
        <f t="shared" si="9"/>
        <v>6.74+5.89i</v>
      </c>
      <c r="G93" t="str">
        <f t="shared" si="10"/>
        <v>106.74+5.89i</v>
      </c>
      <c r="H93" t="str">
        <f t="shared" si="11"/>
        <v>0.0659880820114266+0.0515395371646309i</v>
      </c>
      <c r="I93">
        <f t="shared" si="12"/>
        <v>8.3730226672875621E-2</v>
      </c>
      <c r="J93">
        <f t="shared" si="14"/>
        <v>1.1827632627644971</v>
      </c>
      <c r="K93">
        <f t="shared" si="15"/>
        <v>21.542354661527234</v>
      </c>
    </row>
    <row r="94" spans="1:11">
      <c r="A94">
        <v>69</v>
      </c>
      <c r="B94">
        <v>56.95</v>
      </c>
      <c r="C94">
        <v>5.97</v>
      </c>
      <c r="D94" t="str">
        <f t="shared" si="8"/>
        <v>56.95+5.97i</v>
      </c>
      <c r="E94" t="str">
        <f t="shared" si="13"/>
        <v>50</v>
      </c>
      <c r="F94" t="str">
        <f t="shared" si="9"/>
        <v>6.95+5.97i</v>
      </c>
      <c r="G94" t="str">
        <f t="shared" si="10"/>
        <v>106.95+5.97i</v>
      </c>
      <c r="H94" t="str">
        <f t="shared" si="11"/>
        <v>0.0678880288009787+0.0520309347177013i</v>
      </c>
      <c r="I94">
        <f t="shared" si="12"/>
        <v>8.5533634449146426E-2</v>
      </c>
      <c r="J94">
        <f t="shared" si="14"/>
        <v>1.1870678631195428</v>
      </c>
      <c r="K94">
        <f t="shared" si="15"/>
        <v>21.357261475429745</v>
      </c>
    </row>
    <row r="95" spans="1:11">
      <c r="A95">
        <v>69.75</v>
      </c>
      <c r="B95">
        <v>57.14</v>
      </c>
      <c r="C95">
        <v>5.97</v>
      </c>
      <c r="D95" t="str">
        <f t="shared" si="8"/>
        <v>57.14+5.97i</v>
      </c>
      <c r="E95" t="str">
        <f t="shared" si="13"/>
        <v>50</v>
      </c>
      <c r="F95" t="str">
        <f t="shared" si="9"/>
        <v>7.14+5.97i</v>
      </c>
      <c r="G95" t="str">
        <f t="shared" si="10"/>
        <v>107.14+5.97i</v>
      </c>
      <c r="H95" t="str">
        <f t="shared" si="11"/>
        <v>0.0695307761119874+0.0518471277451133i</v>
      </c>
      <c r="I95">
        <f t="shared" si="12"/>
        <v>8.6733231705923508E-2</v>
      </c>
      <c r="J95">
        <f t="shared" si="14"/>
        <v>1.1899406279020435</v>
      </c>
      <c r="K95">
        <f t="shared" si="15"/>
        <v>21.236289427341354</v>
      </c>
    </row>
    <row r="96" spans="1:11">
      <c r="A96">
        <v>70.5</v>
      </c>
      <c r="B96">
        <v>57.36</v>
      </c>
      <c r="C96">
        <v>6</v>
      </c>
      <c r="D96" t="str">
        <f t="shared" si="8"/>
        <v>57.36+6i</v>
      </c>
      <c r="E96" t="str">
        <f t="shared" si="13"/>
        <v>50</v>
      </c>
      <c r="F96" t="str">
        <f t="shared" si="9"/>
        <v>7.36+6i</v>
      </c>
      <c r="G96" t="str">
        <f t="shared" si="10"/>
        <v>107.36+6i</v>
      </c>
      <c r="H96" t="str">
        <f t="shared" si="11"/>
        <v>0.0714545477693045+0.0518933747520881i</v>
      </c>
      <c r="I96">
        <f t="shared" si="12"/>
        <v>8.8310105537681663E-2</v>
      </c>
      <c r="J96">
        <f t="shared" si="14"/>
        <v>1.1937283852197655</v>
      </c>
      <c r="K96">
        <f t="shared" si="15"/>
        <v>21.079791924341503</v>
      </c>
    </row>
    <row r="97" spans="1:11">
      <c r="A97">
        <v>71.25</v>
      </c>
      <c r="B97">
        <v>57.59</v>
      </c>
      <c r="C97">
        <v>6.03</v>
      </c>
      <c r="D97" t="str">
        <f t="shared" si="8"/>
        <v>57.59+6.03i</v>
      </c>
      <c r="E97" t="str">
        <f t="shared" si="13"/>
        <v>50</v>
      </c>
      <c r="F97" t="str">
        <f t="shared" si="9"/>
        <v>7.59+6.03i</v>
      </c>
      <c r="G97" t="str">
        <f t="shared" si="10"/>
        <v>107.59+6.03i</v>
      </c>
      <c r="H97" t="str">
        <f t="shared" si="11"/>
        <v>0.07345601766591+0.0519291775580868i</v>
      </c>
      <c r="I97">
        <f t="shared" si="12"/>
        <v>8.9957912454623951E-2</v>
      </c>
      <c r="J97">
        <f t="shared" si="14"/>
        <v>1.1977005540419876</v>
      </c>
      <c r="K97">
        <f t="shared" si="15"/>
        <v>20.919212625412136</v>
      </c>
    </row>
    <row r="98" spans="1:11">
      <c r="A98">
        <v>72</v>
      </c>
      <c r="B98">
        <v>57.78</v>
      </c>
      <c r="C98">
        <v>6.06</v>
      </c>
      <c r="D98" t="str">
        <f t="shared" si="8"/>
        <v>57.78+6.06i</v>
      </c>
      <c r="E98" t="str">
        <f t="shared" si="13"/>
        <v>50</v>
      </c>
      <c r="F98" t="str">
        <f t="shared" si="9"/>
        <v>7.78+6.06i</v>
      </c>
      <c r="G98" t="str">
        <f t="shared" si="10"/>
        <v>107.78+6.06i</v>
      </c>
      <c r="H98" t="str">
        <f t="shared" si="11"/>
        <v>0.0751079612798213+0.0520026512770856i</v>
      </c>
      <c r="I98">
        <f t="shared" si="12"/>
        <v>9.1353607413485916E-2</v>
      </c>
      <c r="J98">
        <f t="shared" si="14"/>
        <v>1.2010762561956421</v>
      </c>
      <c r="K98">
        <f t="shared" si="15"/>
        <v>20.785485967030709</v>
      </c>
    </row>
    <row r="99" spans="1:11">
      <c r="A99">
        <v>72.75</v>
      </c>
      <c r="B99">
        <v>58</v>
      </c>
      <c r="C99">
        <v>6.05</v>
      </c>
      <c r="D99" t="str">
        <f t="shared" si="8"/>
        <v>58+6.05i</v>
      </c>
      <c r="E99" t="str">
        <f t="shared" si="13"/>
        <v>50</v>
      </c>
      <c r="F99" t="str">
        <f t="shared" si="9"/>
        <v>8+6.05i</v>
      </c>
      <c r="G99" t="str">
        <f t="shared" si="10"/>
        <v>108+6.05i</v>
      </c>
      <c r="H99" t="str">
        <f t="shared" si="11"/>
        <v>0.0769706089921438+0.0517067390333105i</v>
      </c>
      <c r="I99">
        <f t="shared" si="12"/>
        <v>9.2725732728732649E-2</v>
      </c>
      <c r="J99">
        <f t="shared" si="14"/>
        <v>1.204405075893128</v>
      </c>
      <c r="K99">
        <f t="shared" si="15"/>
        <v>20.655994522879901</v>
      </c>
    </row>
    <row r="100" spans="1:11">
      <c r="A100">
        <v>73.5</v>
      </c>
      <c r="B100">
        <v>58.21</v>
      </c>
      <c r="C100">
        <v>6.1</v>
      </c>
      <c r="D100" t="str">
        <f t="shared" si="8"/>
        <v>58.21+6.1i</v>
      </c>
      <c r="E100" t="str">
        <f t="shared" si="13"/>
        <v>50</v>
      </c>
      <c r="F100" t="str">
        <f t="shared" si="9"/>
        <v>8.21+6.1i</v>
      </c>
      <c r="G100" t="str">
        <f t="shared" si="10"/>
        <v>108.21+6.1i</v>
      </c>
      <c r="H100" t="str">
        <f t="shared" si="11"/>
        <v>0.0787983747589018+0.05192985781324i</v>
      </c>
      <c r="I100">
        <f t="shared" si="12"/>
        <v>9.4371044272847038E-2</v>
      </c>
      <c r="J100">
        <f t="shared" si="14"/>
        <v>1.2084099534937551</v>
      </c>
      <c r="K100">
        <f t="shared" si="15"/>
        <v>20.503224783860009</v>
      </c>
    </row>
    <row r="101" spans="1:11">
      <c r="A101">
        <v>74.25</v>
      </c>
      <c r="B101">
        <v>58.45</v>
      </c>
      <c r="C101">
        <v>6.1</v>
      </c>
      <c r="D101" t="str">
        <f t="shared" si="8"/>
        <v>58.45+6.1i</v>
      </c>
      <c r="E101" t="str">
        <f t="shared" si="13"/>
        <v>50</v>
      </c>
      <c r="F101" t="str">
        <f t="shared" si="9"/>
        <v>8.45+6.1i</v>
      </c>
      <c r="G101" t="str">
        <f t="shared" si="10"/>
        <v>108.45+6.1i</v>
      </c>
      <c r="H101" t="str">
        <f t="shared" si="11"/>
        <v>0.0808241223279432+0.0517009945025315i</v>
      </c>
      <c r="I101">
        <f t="shared" si="12"/>
        <v>9.5945461500964807E-2</v>
      </c>
      <c r="J101">
        <f t="shared" si="14"/>
        <v>1.2122559146935075</v>
      </c>
      <c r="K101">
        <f t="shared" si="15"/>
        <v>20.359511276663881</v>
      </c>
    </row>
    <row r="102" spans="1:11">
      <c r="A102">
        <v>75</v>
      </c>
      <c r="B102">
        <v>58.74</v>
      </c>
      <c r="C102">
        <v>6.13</v>
      </c>
      <c r="D102" t="str">
        <f t="shared" si="8"/>
        <v>58.74+6.13i</v>
      </c>
      <c r="E102" t="str">
        <f t="shared" si="13"/>
        <v>50</v>
      </c>
      <c r="F102" t="str">
        <f t="shared" si="9"/>
        <v>8.74+6.13i</v>
      </c>
      <c r="G102" t="str">
        <f t="shared" si="10"/>
        <v>108.74+6.13i</v>
      </c>
      <c r="H102" t="str">
        <f t="shared" si="11"/>
        <v>0.0832884384369891+0.0516777806913855i</v>
      </c>
      <c r="I102">
        <f t="shared" si="12"/>
        <v>9.8018146250880817E-2</v>
      </c>
      <c r="J102">
        <f t="shared" si="14"/>
        <v>1.2173395082028868</v>
      </c>
      <c r="K102">
        <f t="shared" si="15"/>
        <v>20.173870305112168</v>
      </c>
    </row>
    <row r="103" spans="1:11">
      <c r="A103">
        <v>75.75</v>
      </c>
      <c r="B103">
        <v>58.93</v>
      </c>
      <c r="C103">
        <v>6.15</v>
      </c>
      <c r="D103" t="str">
        <f t="shared" si="8"/>
        <v>58.93+6.15i</v>
      </c>
      <c r="E103" t="str">
        <f t="shared" si="13"/>
        <v>50</v>
      </c>
      <c r="F103" t="str">
        <f t="shared" si="9"/>
        <v>8.93+6.15i</v>
      </c>
      <c r="G103" t="str">
        <f t="shared" si="10"/>
        <v>108.93+6.15i</v>
      </c>
      <c r="H103" t="str">
        <f t="shared" si="11"/>
        <v>0.084896179946862+0.0516651840018985i</v>
      </c>
      <c r="I103">
        <f t="shared" si="12"/>
        <v>9.9381349394743079E-2</v>
      </c>
      <c r="J103">
        <f t="shared" si="14"/>
        <v>1.2206957391520912</v>
      </c>
      <c r="K103">
        <f t="shared" si="15"/>
        <v>20.053902214455679</v>
      </c>
    </row>
    <row r="104" spans="1:11">
      <c r="A104">
        <v>76.5</v>
      </c>
      <c r="B104">
        <v>59.17</v>
      </c>
      <c r="C104">
        <v>6.15</v>
      </c>
      <c r="D104" t="str">
        <f t="shared" si="8"/>
        <v>59.17+6.15i</v>
      </c>
      <c r="E104" t="str">
        <f t="shared" si="13"/>
        <v>50</v>
      </c>
      <c r="F104" t="str">
        <f t="shared" si="9"/>
        <v>9.17+6.15i</v>
      </c>
      <c r="G104" t="str">
        <f t="shared" si="10"/>
        <v>109.17+6.15i</v>
      </c>
      <c r="H104" t="str">
        <f t="shared" si="11"/>
        <v>0.0868952073365147+0.0514389894190752i</v>
      </c>
      <c r="I104">
        <f t="shared" si="12"/>
        <v>0.10097894181715121</v>
      </c>
      <c r="J104">
        <f t="shared" si="14"/>
        <v>1.2246419945295952</v>
      </c>
      <c r="K104">
        <f t="shared" si="15"/>
        <v>19.91538369388017</v>
      </c>
    </row>
    <row r="105" spans="1:11">
      <c r="A105">
        <v>77.25</v>
      </c>
      <c r="B105">
        <v>59.46</v>
      </c>
      <c r="C105">
        <v>6.14</v>
      </c>
      <c r="D105" t="str">
        <f t="shared" si="8"/>
        <v>59.46+6.14i</v>
      </c>
      <c r="E105" t="str">
        <f t="shared" si="13"/>
        <v>50</v>
      </c>
      <c r="F105" t="str">
        <f t="shared" si="9"/>
        <v>9.46+6.14i</v>
      </c>
      <c r="G105" t="str">
        <f t="shared" si="10"/>
        <v>109.46+6.14i</v>
      </c>
      <c r="H105" t="str">
        <f t="shared" si="11"/>
        <v>0.0892898017963139+0.0510849681798888i</v>
      </c>
      <c r="I105">
        <f t="shared" si="12"/>
        <v>0.10287051413677913</v>
      </c>
      <c r="J105">
        <f t="shared" si="14"/>
        <v>1.229332589682518</v>
      </c>
      <c r="K105">
        <f t="shared" si="15"/>
        <v>19.754181791971593</v>
      </c>
    </row>
    <row r="106" spans="1:11">
      <c r="A106">
        <v>78</v>
      </c>
      <c r="B106">
        <v>59.67</v>
      </c>
      <c r="C106">
        <v>6.13</v>
      </c>
      <c r="D106" t="str">
        <f t="shared" si="8"/>
        <v>59.67+6.13i</v>
      </c>
      <c r="E106" t="str">
        <f t="shared" si="13"/>
        <v>50</v>
      </c>
      <c r="F106" t="str">
        <f t="shared" si="9"/>
        <v>9.67+6.13i</v>
      </c>
      <c r="G106" t="str">
        <f t="shared" si="10"/>
        <v>109.67+6.13i</v>
      </c>
      <c r="H106" t="str">
        <f t="shared" si="11"/>
        <v>0.0910135094107661+0.0508077613505243i</v>
      </c>
      <c r="I106">
        <f t="shared" si="12"/>
        <v>0.10423477111173333</v>
      </c>
      <c r="J106">
        <f t="shared" si="14"/>
        <v>1.2327278794714971</v>
      </c>
      <c r="K106">
        <f t="shared" si="15"/>
        <v>19.639747658549208</v>
      </c>
    </row>
    <row r="107" spans="1:11">
      <c r="A107">
        <v>78.75</v>
      </c>
      <c r="B107">
        <v>59.93</v>
      </c>
      <c r="C107">
        <v>6.14</v>
      </c>
      <c r="D107" t="str">
        <f t="shared" si="8"/>
        <v>59.93+6.14i</v>
      </c>
      <c r="E107" t="str">
        <f t="shared" si="13"/>
        <v>50</v>
      </c>
      <c r="F107" t="str">
        <f t="shared" si="9"/>
        <v>9.93+6.14i</v>
      </c>
      <c r="G107" t="str">
        <f t="shared" si="10"/>
        <v>109.93+6.14i</v>
      </c>
      <c r="H107" t="str">
        <f t="shared" si="11"/>
        <v>0.0931592256241377+0.050650435319456i</v>
      </c>
      <c r="I107">
        <f t="shared" si="12"/>
        <v>0.10603823799431689</v>
      </c>
      <c r="J107">
        <f t="shared" si="14"/>
        <v>1.2372321557835106</v>
      </c>
      <c r="K107">
        <f t="shared" si="15"/>
        <v>19.490749948409778</v>
      </c>
    </row>
    <row r="108" spans="1:11">
      <c r="A108">
        <v>79.5</v>
      </c>
      <c r="B108">
        <v>60.17</v>
      </c>
      <c r="C108">
        <v>6.11</v>
      </c>
      <c r="D108" t="str">
        <f t="shared" si="8"/>
        <v>60.17+6.11i</v>
      </c>
      <c r="E108" t="str">
        <f t="shared" si="13"/>
        <v>50</v>
      </c>
      <c r="F108" t="str">
        <f t="shared" si="9"/>
        <v>10.17+6.11i</v>
      </c>
      <c r="G108" t="str">
        <f t="shared" si="10"/>
        <v>110.17+6.11i</v>
      </c>
      <c r="H108" t="str">
        <f t="shared" si="11"/>
        <v>0.0950951727101666+0.0501857900947707i</v>
      </c>
      <c r="I108">
        <f t="shared" si="12"/>
        <v>0.10752537096059142</v>
      </c>
      <c r="J108">
        <f t="shared" si="14"/>
        <v>1.2409600619713381</v>
      </c>
      <c r="K108">
        <f t="shared" si="15"/>
        <v>19.36978100926305</v>
      </c>
    </row>
    <row r="109" spans="1:11">
      <c r="A109">
        <v>80.25</v>
      </c>
      <c r="B109">
        <v>60.43</v>
      </c>
      <c r="C109">
        <v>6</v>
      </c>
      <c r="D109" t="str">
        <f t="shared" si="8"/>
        <v>60.43+6i</v>
      </c>
      <c r="E109" t="str">
        <f t="shared" si="13"/>
        <v>50</v>
      </c>
      <c r="F109" t="str">
        <f t="shared" si="9"/>
        <v>10.43+6i</v>
      </c>
      <c r="G109" t="str">
        <f t="shared" si="10"/>
        <v>110.43+6i</v>
      </c>
      <c r="H109" t="str">
        <f t="shared" si="11"/>
        <v>0.0971143642629182+0.0490565409256768i</v>
      </c>
      <c r="I109">
        <f t="shared" si="12"/>
        <v>0.1088013968374642</v>
      </c>
      <c r="J109">
        <f t="shared" si="14"/>
        <v>1.2441686879924811</v>
      </c>
      <c r="K109">
        <f t="shared" si="15"/>
        <v>19.267310578986802</v>
      </c>
    </row>
    <row r="110" spans="1:11">
      <c r="A110">
        <v>81</v>
      </c>
      <c r="B110">
        <v>60.7</v>
      </c>
      <c r="C110">
        <v>6.01</v>
      </c>
      <c r="D110" t="str">
        <f t="shared" si="8"/>
        <v>60.7+6.01i</v>
      </c>
      <c r="E110" t="str">
        <f t="shared" si="13"/>
        <v>50</v>
      </c>
      <c r="F110" t="str">
        <f t="shared" si="9"/>
        <v>10.7+6.01i</v>
      </c>
      <c r="G110" t="str">
        <f t="shared" si="10"/>
        <v>110.7+6.01i</v>
      </c>
      <c r="H110" t="str">
        <f t="shared" si="11"/>
        <v>0.0993124092350794+0.0488991185230097i</v>
      </c>
      <c r="I110">
        <f t="shared" si="12"/>
        <v>0.1106981409979555</v>
      </c>
      <c r="J110">
        <f t="shared" si="14"/>
        <v>1.2489551548271327</v>
      </c>
      <c r="K110">
        <f t="shared" si="15"/>
        <v>19.117193447124524</v>
      </c>
    </row>
    <row r="111" spans="1:11">
      <c r="A111">
        <v>81.75</v>
      </c>
      <c r="B111">
        <v>61.02</v>
      </c>
      <c r="C111">
        <v>5.96</v>
      </c>
      <c r="D111" t="str">
        <f t="shared" si="8"/>
        <v>61.02+5.96i</v>
      </c>
      <c r="E111" t="str">
        <f t="shared" si="13"/>
        <v>50</v>
      </c>
      <c r="F111" t="str">
        <f t="shared" si="9"/>
        <v>11.02+5.96i</v>
      </c>
      <c r="G111" t="str">
        <f t="shared" si="10"/>
        <v>111.02+5.96i</v>
      </c>
      <c r="H111" t="str">
        <f t="shared" si="11"/>
        <v>0.101849839842562+0.0482163119666576i</v>
      </c>
      <c r="I111">
        <f t="shared" si="12"/>
        <v>0.11268630181003182</v>
      </c>
      <c r="J111">
        <f t="shared" si="14"/>
        <v>1.2539942796778654</v>
      </c>
      <c r="K111">
        <f t="shared" si="15"/>
        <v>18.962577474975809</v>
      </c>
    </row>
    <row r="112" spans="1:11">
      <c r="A112">
        <v>82.5</v>
      </c>
      <c r="B112">
        <v>61.24</v>
      </c>
      <c r="C112">
        <v>5.93</v>
      </c>
      <c r="D112" t="str">
        <f t="shared" si="8"/>
        <v>61.24+5.93i</v>
      </c>
      <c r="E112" t="str">
        <f t="shared" si="13"/>
        <v>50</v>
      </c>
      <c r="F112" t="str">
        <f t="shared" si="9"/>
        <v>11.24+5.93i</v>
      </c>
      <c r="G112" t="str">
        <f t="shared" si="10"/>
        <v>111.24+5.93i</v>
      </c>
      <c r="H112" t="str">
        <f t="shared" si="11"/>
        <v>0.103590172128174+0.0477859607989925i</v>
      </c>
      <c r="I112">
        <f t="shared" si="12"/>
        <v>0.11408076880450783</v>
      </c>
      <c r="J112">
        <f t="shared" si="14"/>
        <v>1.2575421433183316</v>
      </c>
      <c r="K112">
        <f t="shared" si="15"/>
        <v>18.855751214355003</v>
      </c>
    </row>
    <row r="113" spans="1:11">
      <c r="A113">
        <v>83.25</v>
      </c>
      <c r="B113">
        <v>61.57</v>
      </c>
      <c r="C113">
        <v>5.85</v>
      </c>
      <c r="D113" t="str">
        <f t="shared" si="8"/>
        <v>61.57+5.85i</v>
      </c>
      <c r="E113" t="str">
        <f t="shared" si="13"/>
        <v>50</v>
      </c>
      <c r="F113" t="str">
        <f t="shared" si="9"/>
        <v>11.57+5.85i</v>
      </c>
      <c r="G113" t="str">
        <f t="shared" si="10"/>
        <v>111.57+5.85i</v>
      </c>
      <c r="H113" t="str">
        <f t="shared" si="11"/>
        <v>0.106159118866609+0.0468671610166742i</v>
      </c>
      <c r="I113">
        <f t="shared" si="12"/>
        <v>0.11604434195727807</v>
      </c>
      <c r="J113">
        <f t="shared" si="14"/>
        <v>1.2625569300935899</v>
      </c>
      <c r="K113">
        <f t="shared" si="15"/>
        <v>18.70752059690345</v>
      </c>
    </row>
    <row r="114" spans="1:11">
      <c r="A114">
        <v>84</v>
      </c>
      <c r="B114">
        <v>61.79</v>
      </c>
      <c r="C114">
        <v>5.87</v>
      </c>
      <c r="D114" t="str">
        <f t="shared" si="8"/>
        <v>61.79+5.87i</v>
      </c>
      <c r="E114" t="str">
        <f t="shared" si="13"/>
        <v>50</v>
      </c>
      <c r="F114" t="str">
        <f t="shared" si="9"/>
        <v>11.79+5.87i</v>
      </c>
      <c r="G114" t="str">
        <f t="shared" si="10"/>
        <v>111.79+5.87i</v>
      </c>
      <c r="H114" t="str">
        <f t="shared" si="11"/>
        <v>0.10792524510909+0.0468421040451708i</v>
      </c>
      <c r="I114">
        <f t="shared" si="12"/>
        <v>0.11765220458298162</v>
      </c>
      <c r="J114">
        <f t="shared" si="14"/>
        <v>1.2666798856280395</v>
      </c>
      <c r="K114">
        <f t="shared" si="15"/>
        <v>18.587998610855085</v>
      </c>
    </row>
    <row r="115" spans="1:11">
      <c r="A115">
        <v>84.75</v>
      </c>
      <c r="B115">
        <v>62.07</v>
      </c>
      <c r="C115">
        <v>5.77</v>
      </c>
      <c r="D115" t="str">
        <f t="shared" si="8"/>
        <v>62.07+5.77i</v>
      </c>
      <c r="E115" t="str">
        <f t="shared" si="13"/>
        <v>50</v>
      </c>
      <c r="F115" t="str">
        <f t="shared" si="9"/>
        <v>12.07+5.77i</v>
      </c>
      <c r="G115" t="str">
        <f t="shared" si="10"/>
        <v>112.07+5.77i</v>
      </c>
      <c r="H115" t="str">
        <f t="shared" si="11"/>
        <v>0.11005957621874+0.0458191866263752i</v>
      </c>
      <c r="I115">
        <f t="shared" si="12"/>
        <v>0.11921622448539142</v>
      </c>
      <c r="J115">
        <f t="shared" si="14"/>
        <v>1.2707048603744724</v>
      </c>
      <c r="K115">
        <f t="shared" si="15"/>
        <v>18.47329272329381</v>
      </c>
    </row>
    <row r="116" spans="1:11">
      <c r="A116">
        <v>85.5</v>
      </c>
      <c r="B116">
        <v>62.36</v>
      </c>
      <c r="C116">
        <v>5.7</v>
      </c>
      <c r="D116" t="str">
        <f t="shared" si="8"/>
        <v>62.36+5.7i</v>
      </c>
      <c r="E116" t="str">
        <f t="shared" si="13"/>
        <v>50</v>
      </c>
      <c r="F116" t="str">
        <f t="shared" si="9"/>
        <v>12.36+5.7i</v>
      </c>
      <c r="G116" t="str">
        <f t="shared" si="10"/>
        <v>112.36+5.7i</v>
      </c>
      <c r="H116" t="str">
        <f t="shared" si="11"/>
        <v>0.112288097496238+0.0450334446802371i</v>
      </c>
      <c r="I116">
        <f t="shared" si="12"/>
        <v>0.12098193244899269</v>
      </c>
      <c r="J116">
        <f t="shared" si="14"/>
        <v>1.2752660881841826</v>
      </c>
      <c r="K116">
        <f t="shared" si="15"/>
        <v>18.345589655420881</v>
      </c>
    </row>
    <row r="117" spans="1:11">
      <c r="A117">
        <v>86.25</v>
      </c>
      <c r="B117">
        <v>62.67</v>
      </c>
      <c r="C117">
        <v>5.63</v>
      </c>
      <c r="D117" t="str">
        <f t="shared" si="8"/>
        <v>62.67+5.63i</v>
      </c>
      <c r="E117" t="str">
        <f t="shared" si="13"/>
        <v>50</v>
      </c>
      <c r="F117" t="str">
        <f t="shared" si="9"/>
        <v>12.67+5.63i</v>
      </c>
      <c r="G117" t="str">
        <f t="shared" si="10"/>
        <v>112.67+5.63i</v>
      </c>
      <c r="H117" t="str">
        <f t="shared" si="11"/>
        <v>0.114662887719625+0.0442393533517219i</v>
      </c>
      <c r="I117">
        <f t="shared" si="12"/>
        <v>0.12290117251345424</v>
      </c>
      <c r="J117">
        <f t="shared" si="14"/>
        <v>1.2802447538680344</v>
      </c>
      <c r="K117">
        <f t="shared" si="15"/>
        <v>18.208879475925258</v>
      </c>
    </row>
    <row r="118" spans="1:11">
      <c r="A118">
        <v>87</v>
      </c>
      <c r="B118">
        <v>62.97</v>
      </c>
      <c r="C118">
        <v>5.59</v>
      </c>
      <c r="D118" t="str">
        <f t="shared" si="8"/>
        <v>62.97+5.59i</v>
      </c>
      <c r="E118" t="str">
        <f t="shared" si="13"/>
        <v>50</v>
      </c>
      <c r="F118" t="str">
        <f t="shared" si="9"/>
        <v>12.97+5.59i</v>
      </c>
      <c r="G118" t="str">
        <f t="shared" si="10"/>
        <v>112.97+5.59i</v>
      </c>
      <c r="H118" t="str">
        <f t="shared" si="11"/>
        <v>0.116971323415096+0.0436941692671472i</v>
      </c>
      <c r="I118">
        <f t="shared" si="12"/>
        <v>0.12486581169169203</v>
      </c>
      <c r="J118">
        <f t="shared" si="14"/>
        <v>1.2853638067393205</v>
      </c>
      <c r="K118">
        <f t="shared" si="15"/>
        <v>18.071129106996736</v>
      </c>
    </row>
    <row r="119" spans="1:11">
      <c r="A119">
        <v>87.75</v>
      </c>
      <c r="B119">
        <v>63.24</v>
      </c>
      <c r="C119">
        <v>5.46</v>
      </c>
      <c r="D119" t="str">
        <f t="shared" si="8"/>
        <v>63.24+5.46i</v>
      </c>
      <c r="E119" t="str">
        <f t="shared" si="13"/>
        <v>50</v>
      </c>
      <c r="F119" t="str">
        <f t="shared" si="9"/>
        <v>13.24+5.46i</v>
      </c>
      <c r="G119" t="str">
        <f t="shared" si="10"/>
        <v>113.24+5.46i</v>
      </c>
      <c r="H119" t="str">
        <f t="shared" si="11"/>
        <v>0.118968039266328+0.0424799938679429i</v>
      </c>
      <c r="I119">
        <f t="shared" si="12"/>
        <v>0.1263247570585237</v>
      </c>
      <c r="J119">
        <f t="shared" si="14"/>
        <v>1.2891801228868875</v>
      </c>
      <c r="K119">
        <f t="shared" si="15"/>
        <v>17.970230566048592</v>
      </c>
    </row>
    <row r="120" spans="1:11">
      <c r="A120">
        <v>88.5</v>
      </c>
      <c r="B120">
        <v>63.51</v>
      </c>
      <c r="C120">
        <v>5.4</v>
      </c>
      <c r="D120" t="str">
        <f t="shared" si="8"/>
        <v>63.51+5.4i</v>
      </c>
      <c r="E120" t="str">
        <f t="shared" si="13"/>
        <v>50</v>
      </c>
      <c r="F120" t="str">
        <f t="shared" si="9"/>
        <v>13.51+5.4i</v>
      </c>
      <c r="G120" t="str">
        <f t="shared" si="10"/>
        <v>113.51+5.4i</v>
      </c>
      <c r="H120" t="str">
        <f t="shared" si="11"/>
        <v>0.121009664781769+0.0418161202552942i</v>
      </c>
      <c r="I120">
        <f t="shared" si="12"/>
        <v>0.12803096064546785</v>
      </c>
      <c r="J120">
        <f t="shared" si="14"/>
        <v>1.2936594187799184</v>
      </c>
      <c r="K120">
        <f t="shared" si="15"/>
        <v>17.85369991773311</v>
      </c>
    </row>
    <row r="121" spans="1:11">
      <c r="A121">
        <v>89.25</v>
      </c>
      <c r="B121">
        <v>63.78</v>
      </c>
      <c r="C121">
        <v>5.32</v>
      </c>
      <c r="D121" t="str">
        <f t="shared" si="8"/>
        <v>63.78+5.32i</v>
      </c>
      <c r="E121" t="str">
        <f t="shared" si="13"/>
        <v>50</v>
      </c>
      <c r="F121" t="str">
        <f t="shared" si="9"/>
        <v>13.78+5.32i</v>
      </c>
      <c r="G121" t="str">
        <f t="shared" si="10"/>
        <v>113.78+5.32i</v>
      </c>
      <c r="H121" t="str">
        <f t="shared" si="11"/>
        <v>0.12302815833416+0.0410044840715615i</v>
      </c>
      <c r="I121">
        <f t="shared" si="12"/>
        <v>0.12968151547953968</v>
      </c>
      <c r="J121">
        <f t="shared" si="14"/>
        <v>1.2980093328731108</v>
      </c>
      <c r="K121">
        <f t="shared" si="15"/>
        <v>17.742438457861432</v>
      </c>
    </row>
    <row r="122" spans="1:11">
      <c r="A122">
        <v>90</v>
      </c>
      <c r="B122">
        <v>64.099999999999994</v>
      </c>
      <c r="C122">
        <v>5.27</v>
      </c>
      <c r="D122" t="str">
        <f t="shared" si="8"/>
        <v>64.1+5.27i</v>
      </c>
      <c r="E122" t="str">
        <f t="shared" si="13"/>
        <v>50</v>
      </c>
      <c r="F122" t="str">
        <f t="shared" si="9"/>
        <v>14.1+5.27i</v>
      </c>
      <c r="G122" t="str">
        <f t="shared" si="10"/>
        <v>114.1+5.27i</v>
      </c>
      <c r="H122" t="str">
        <f t="shared" si="11"/>
        <v>0.125441497788666+0.0403937187261501i</v>
      </c>
      <c r="I122">
        <f t="shared" si="12"/>
        <v>0.13178475587104613</v>
      </c>
      <c r="J122">
        <f t="shared" si="14"/>
        <v>1.3035762312679975</v>
      </c>
      <c r="K122">
        <f t="shared" si="15"/>
        <v>17.602696472227016</v>
      </c>
    </row>
    <row r="123" spans="1:11">
      <c r="A123">
        <v>90.75</v>
      </c>
      <c r="B123">
        <v>64.37</v>
      </c>
      <c r="C123">
        <v>5.15</v>
      </c>
      <c r="D123" t="str">
        <f t="shared" si="8"/>
        <v>64.37+5.15i</v>
      </c>
      <c r="E123" t="str">
        <f t="shared" si="13"/>
        <v>50</v>
      </c>
      <c r="F123" t="str">
        <f t="shared" si="9"/>
        <v>14.37+5.15i</v>
      </c>
      <c r="G123" t="str">
        <f t="shared" si="10"/>
        <v>114.37+5.15i</v>
      </c>
      <c r="H123" t="str">
        <f t="shared" si="11"/>
        <v>0.127414124373692+0.0392919232270305i</v>
      </c>
      <c r="I123">
        <f t="shared" si="12"/>
        <v>0.13333497035959291</v>
      </c>
      <c r="J123">
        <f t="shared" si="14"/>
        <v>1.3076966666462029</v>
      </c>
      <c r="K123">
        <f t="shared" si="15"/>
        <v>17.501118625767969</v>
      </c>
    </row>
    <row r="124" spans="1:11">
      <c r="A124">
        <v>91.5</v>
      </c>
      <c r="B124">
        <v>64.680000000000007</v>
      </c>
      <c r="C124">
        <v>5.07</v>
      </c>
      <c r="D124" t="str">
        <f t="shared" si="8"/>
        <v>64.68+5.07i</v>
      </c>
      <c r="E124" t="str">
        <f t="shared" si="13"/>
        <v>50</v>
      </c>
      <c r="F124" t="str">
        <f t="shared" si="9"/>
        <v>14.68+5.07i</v>
      </c>
      <c r="G124" t="str">
        <f t="shared" si="10"/>
        <v>114.68+5.07i</v>
      </c>
      <c r="H124" t="str">
        <f t="shared" si="11"/>
        <v>0.129709373244815+0.0384755273600348i</v>
      </c>
      <c r="I124">
        <f t="shared" si="12"/>
        <v>0.13529555688637934</v>
      </c>
      <c r="J124">
        <f t="shared" si="14"/>
        <v>1.3129290197682073</v>
      </c>
      <c r="K124">
        <f t="shared" si="15"/>
        <v>17.374329308463206</v>
      </c>
    </row>
    <row r="125" spans="1:11">
      <c r="A125">
        <v>92.25</v>
      </c>
      <c r="B125">
        <v>64.97</v>
      </c>
      <c r="C125">
        <v>4.95</v>
      </c>
      <c r="D125" t="str">
        <f t="shared" si="8"/>
        <v>64.97+4.95i</v>
      </c>
      <c r="E125" t="str">
        <f t="shared" si="13"/>
        <v>50</v>
      </c>
      <c r="F125" t="str">
        <f t="shared" si="9"/>
        <v>14.97+4.95i</v>
      </c>
      <c r="G125" t="str">
        <f t="shared" si="10"/>
        <v>114.97+4.95i</v>
      </c>
      <c r="H125" t="str">
        <f t="shared" si="11"/>
        <v>0.131817237689079+0.0373793569925986i</v>
      </c>
      <c r="I125">
        <f t="shared" si="12"/>
        <v>0.13701459951829689</v>
      </c>
      <c r="J125">
        <f t="shared" si="14"/>
        <v>1.3175363092859225</v>
      </c>
      <c r="K125">
        <f t="shared" si="15"/>
        <v>17.264663087175663</v>
      </c>
    </row>
    <row r="126" spans="1:11">
      <c r="A126">
        <v>93</v>
      </c>
      <c r="B126">
        <v>65.28</v>
      </c>
      <c r="C126">
        <v>4.87</v>
      </c>
      <c r="D126" t="str">
        <f t="shared" si="8"/>
        <v>65.28+4.87i</v>
      </c>
      <c r="E126" t="str">
        <f t="shared" si="13"/>
        <v>50</v>
      </c>
      <c r="F126" t="str">
        <f t="shared" si="9"/>
        <v>15.28+4.87i</v>
      </c>
      <c r="G126" t="str">
        <f t="shared" si="10"/>
        <v>115.28+4.87i</v>
      </c>
      <c r="H126" t="str">
        <f t="shared" si="11"/>
        <v>0.134092173950156+0.0365802490706345i</v>
      </c>
      <c r="I126">
        <f t="shared" si="12"/>
        <v>0.13899217868912103</v>
      </c>
      <c r="J126">
        <f t="shared" si="14"/>
        <v>1.3228592708426419</v>
      </c>
      <c r="K126">
        <f t="shared" si="15"/>
        <v>17.140192749986372</v>
      </c>
    </row>
    <row r="127" spans="1:11">
      <c r="A127">
        <v>93.75</v>
      </c>
      <c r="B127">
        <v>65.540000000000006</v>
      </c>
      <c r="C127">
        <v>4.91</v>
      </c>
      <c r="D127" t="str">
        <f t="shared" si="8"/>
        <v>65.54+4.91i</v>
      </c>
      <c r="E127" t="str">
        <f t="shared" si="13"/>
        <v>50</v>
      </c>
      <c r="F127" t="str">
        <f t="shared" si="9"/>
        <v>15.54+4.91i</v>
      </c>
      <c r="G127" t="str">
        <f t="shared" si="10"/>
        <v>115.54+4.91i</v>
      </c>
      <c r="H127" t="str">
        <f t="shared" si="11"/>
        <v>0.136059082133287+0.0367141241710712i</v>
      </c>
      <c r="I127">
        <f t="shared" si="12"/>
        <v>0.14092551488144853</v>
      </c>
      <c r="J127">
        <f t="shared" si="14"/>
        <v>1.3280868360605564</v>
      </c>
      <c r="K127">
        <f t="shared" si="15"/>
        <v>17.020207395578449</v>
      </c>
    </row>
    <row r="128" spans="1:11">
      <c r="A128">
        <v>94.5</v>
      </c>
      <c r="B128">
        <v>65.930000000000007</v>
      </c>
      <c r="C128">
        <v>4.8</v>
      </c>
      <c r="D128" t="str">
        <f t="shared" si="8"/>
        <v>65.93+4.8i</v>
      </c>
      <c r="E128" t="str">
        <f t="shared" si="13"/>
        <v>50</v>
      </c>
      <c r="F128" t="str">
        <f t="shared" si="9"/>
        <v>15.93+4.8i</v>
      </c>
      <c r="G128" t="str">
        <f t="shared" si="10"/>
        <v>115.93+4.8i</v>
      </c>
      <c r="H128" t="str">
        <f t="shared" si="11"/>
        <v>0.138886726346305+0.0356537886098312i</v>
      </c>
      <c r="I128">
        <f t="shared" si="12"/>
        <v>0.1433900812379571</v>
      </c>
      <c r="J128">
        <f t="shared" si="14"/>
        <v>1.3347850126348804</v>
      </c>
      <c r="K128">
        <f t="shared" si="15"/>
        <v>16.869617784048714</v>
      </c>
    </row>
    <row r="129" spans="1:11">
      <c r="A129">
        <v>95.25</v>
      </c>
      <c r="B129">
        <v>66.38</v>
      </c>
      <c r="C129">
        <v>4.71</v>
      </c>
      <c r="D129" t="str">
        <f t="shared" si="8"/>
        <v>66.38+4.71i</v>
      </c>
      <c r="E129" t="str">
        <f t="shared" si="13"/>
        <v>50</v>
      </c>
      <c r="F129" t="str">
        <f t="shared" si="9"/>
        <v>16.38+4.71i</v>
      </c>
      <c r="G129" t="str">
        <f t="shared" si="10"/>
        <v>116.38+4.71i</v>
      </c>
      <c r="H129" t="str">
        <f t="shared" si="11"/>
        <v>0.142150896305997+0.0347179006564595i</v>
      </c>
      <c r="I129">
        <f t="shared" si="12"/>
        <v>0.14632911517052954</v>
      </c>
      <c r="J129">
        <f t="shared" si="14"/>
        <v>1.3428232537174094</v>
      </c>
      <c r="K129">
        <f t="shared" si="15"/>
        <v>16.693385070129395</v>
      </c>
    </row>
    <row r="130" spans="1:11">
      <c r="A130">
        <v>96</v>
      </c>
      <c r="B130">
        <v>66.78</v>
      </c>
      <c r="C130">
        <v>4.6399999999999997</v>
      </c>
      <c r="D130" t="str">
        <f t="shared" si="8"/>
        <v>66.78+4.64i</v>
      </c>
      <c r="E130" t="str">
        <f t="shared" si="13"/>
        <v>50</v>
      </c>
      <c r="F130" t="str">
        <f t="shared" si="9"/>
        <v>16.78+4.64i</v>
      </c>
      <c r="G130" t="str">
        <f t="shared" si="10"/>
        <v>116.78+4.64i</v>
      </c>
      <c r="H130" t="str">
        <f t="shared" si="11"/>
        <v>0.145038713390884+0.0339700322817802i</v>
      </c>
      <c r="I130">
        <f t="shared" si="12"/>
        <v>0.14896372536731275</v>
      </c>
      <c r="J130">
        <f t="shared" si="14"/>
        <v>1.3500760891340535</v>
      </c>
      <c r="K130">
        <f t="shared" si="15"/>
        <v>16.538389503001689</v>
      </c>
    </row>
    <row r="131" spans="1:11">
      <c r="A131">
        <v>96.75</v>
      </c>
      <c r="B131">
        <v>67.2</v>
      </c>
      <c r="C131">
        <v>4.45</v>
      </c>
      <c r="D131" t="str">
        <f t="shared" ref="D131:D194" si="16">COMPLEX(B131,C131)</f>
        <v>67.2+4.45i</v>
      </c>
      <c r="E131" t="str">
        <f t="shared" si="13"/>
        <v>50</v>
      </c>
      <c r="F131" t="str">
        <f t="shared" ref="F131:F194" si="17">IMSUB(D131,E131)</f>
        <v>17.2+4.45i</v>
      </c>
      <c r="G131" t="str">
        <f t="shared" ref="G131:G194" si="18">IMSUM(D131,E131)</f>
        <v>117.2+4.45i</v>
      </c>
      <c r="H131" t="str">
        <f t="shared" ref="H131:H194" si="19">IMDIV(F131,G131)</f>
        <v>0.147985999199965+0.0323503609518785i</v>
      </c>
      <c r="I131">
        <f t="shared" ref="I131:I194" si="20">IMABS(H131)</f>
        <v>0.1514806978229532</v>
      </c>
      <c r="J131">
        <f t="shared" si="14"/>
        <v>1.3570471465629577</v>
      </c>
      <c r="K131">
        <f t="shared" si="15"/>
        <v>16.392854057826462</v>
      </c>
    </row>
    <row r="132" spans="1:11">
      <c r="A132">
        <v>97.5</v>
      </c>
      <c r="B132">
        <v>67.599999999999994</v>
      </c>
      <c r="C132">
        <v>4.2300000000000004</v>
      </c>
      <c r="D132" t="str">
        <f t="shared" si="16"/>
        <v>67.6+4.23i</v>
      </c>
      <c r="E132" t="str">
        <f t="shared" ref="E132:E195" si="21">COMPLEX(50,0)</f>
        <v>50</v>
      </c>
      <c r="F132" t="str">
        <f t="shared" si="17"/>
        <v>17.6+4.23i</v>
      </c>
      <c r="G132" t="str">
        <f t="shared" si="18"/>
        <v>117.6+4.23i</v>
      </c>
      <c r="H132" t="str">
        <f t="shared" si="19"/>
        <v>0.150758609785778+0.0305466928622973i</v>
      </c>
      <c r="I132">
        <f t="shared" si="20"/>
        <v>0.15382216637846449</v>
      </c>
      <c r="J132">
        <f t="shared" ref="J132:J195" si="22">(1+I132)/(1-I132)</f>
        <v>1.3635693592211575</v>
      </c>
      <c r="K132">
        <f t="shared" ref="K132:K195" si="23">-20*LOG10(I132)</f>
        <v>16.259621529678444</v>
      </c>
    </row>
    <row r="133" spans="1:11">
      <c r="A133">
        <v>98.25</v>
      </c>
      <c r="B133">
        <v>68.08</v>
      </c>
      <c r="C133">
        <v>4.0999999999999996</v>
      </c>
      <c r="D133" t="str">
        <f t="shared" si="16"/>
        <v>68.08+4.1i</v>
      </c>
      <c r="E133" t="str">
        <f t="shared" si="21"/>
        <v>50</v>
      </c>
      <c r="F133" t="str">
        <f t="shared" si="17"/>
        <v>18.08+4.1i</v>
      </c>
      <c r="G133" t="str">
        <f t="shared" si="18"/>
        <v>118.08+4.1i</v>
      </c>
      <c r="H133" t="str">
        <f t="shared" si="19"/>
        <v>0.154136332076678+0.0293702662473376i</v>
      </c>
      <c r="I133">
        <f t="shared" si="20"/>
        <v>0.15690959628235443</v>
      </c>
      <c r="J133">
        <f t="shared" si="22"/>
        <v>1.3722248422955696</v>
      </c>
      <c r="K133">
        <f t="shared" si="23"/>
        <v>16.087009900086734</v>
      </c>
    </row>
    <row r="134" spans="1:11">
      <c r="A134">
        <v>99</v>
      </c>
      <c r="B134">
        <v>68.510000000000005</v>
      </c>
      <c r="C134">
        <v>3.89</v>
      </c>
      <c r="D134" t="str">
        <f t="shared" si="16"/>
        <v>68.51+3.89i</v>
      </c>
      <c r="E134" t="str">
        <f t="shared" si="21"/>
        <v>50</v>
      </c>
      <c r="F134" t="str">
        <f t="shared" si="17"/>
        <v>18.51+3.89i</v>
      </c>
      <c r="G134" t="str">
        <f t="shared" si="18"/>
        <v>118.51+3.89i</v>
      </c>
      <c r="H134" t="str">
        <f t="shared" si="19"/>
        <v>0.157097519826843+0.0276676284522283i</v>
      </c>
      <c r="I134">
        <f t="shared" si="20"/>
        <v>0.1595152920566423</v>
      </c>
      <c r="J134">
        <f t="shared" si="22"/>
        <v>1.3795792845463464</v>
      </c>
      <c r="K134">
        <f t="shared" si="23"/>
        <v>15.943953532703778</v>
      </c>
    </row>
    <row r="135" spans="1:11">
      <c r="A135">
        <v>99.75</v>
      </c>
      <c r="B135">
        <v>68.92</v>
      </c>
      <c r="C135">
        <v>3.64</v>
      </c>
      <c r="D135" t="str">
        <f t="shared" si="16"/>
        <v>68.92+3.64i</v>
      </c>
      <c r="E135" t="str">
        <f t="shared" si="21"/>
        <v>50</v>
      </c>
      <c r="F135" t="str">
        <f t="shared" si="17"/>
        <v>18.92+3.64i</v>
      </c>
      <c r="G135" t="str">
        <f t="shared" si="18"/>
        <v>118.92+3.64i</v>
      </c>
      <c r="H135" t="str">
        <f t="shared" si="19"/>
        <v>0.159885656283874+0.0257149025489968i</v>
      </c>
      <c r="I135">
        <f t="shared" si="20"/>
        <v>0.16194035722583019</v>
      </c>
      <c r="J135">
        <f t="shared" si="22"/>
        <v>1.3864649935648266</v>
      </c>
      <c r="K135">
        <f t="shared" si="23"/>
        <v>15.812898140886096</v>
      </c>
    </row>
    <row r="136" spans="1:11">
      <c r="A136">
        <v>100.5</v>
      </c>
      <c r="B136">
        <v>69.37</v>
      </c>
      <c r="C136">
        <v>3.44</v>
      </c>
      <c r="D136" t="str">
        <f t="shared" si="16"/>
        <v>69.37+3.44i</v>
      </c>
      <c r="E136" t="str">
        <f t="shared" si="21"/>
        <v>50</v>
      </c>
      <c r="F136" t="str">
        <f t="shared" si="17"/>
        <v>19.37+3.44i</v>
      </c>
      <c r="G136" t="str">
        <f t="shared" si="18"/>
        <v>119.37+3.44i</v>
      </c>
      <c r="H136" t="str">
        <f t="shared" si="19"/>
        <v>0.162963714298206+0.0241216790048938i</v>
      </c>
      <c r="I136">
        <f t="shared" si="20"/>
        <v>0.16473927150464898</v>
      </c>
      <c r="J136">
        <f t="shared" si="22"/>
        <v>1.3944619108369007</v>
      </c>
      <c r="K136">
        <f t="shared" si="23"/>
        <v>15.664057176930214</v>
      </c>
    </row>
    <row r="137" spans="1:11">
      <c r="A137">
        <v>101.25</v>
      </c>
      <c r="B137">
        <v>69.77</v>
      </c>
      <c r="C137">
        <v>3.07</v>
      </c>
      <c r="D137" t="str">
        <f t="shared" si="16"/>
        <v>69.77+3.07i</v>
      </c>
      <c r="E137" t="str">
        <f t="shared" si="21"/>
        <v>50</v>
      </c>
      <c r="F137" t="str">
        <f t="shared" si="17"/>
        <v>19.77+3.07i</v>
      </c>
      <c r="G137" t="str">
        <f t="shared" si="18"/>
        <v>119.77+3.07i</v>
      </c>
      <c r="H137" t="str">
        <f t="shared" si="19"/>
        <v>0.165614587729381+0.021387352556323i</v>
      </c>
      <c r="I137">
        <f t="shared" si="20"/>
        <v>0.16698985154236559</v>
      </c>
      <c r="J137">
        <f t="shared" si="22"/>
        <v>1.4009311335559518</v>
      </c>
      <c r="K137">
        <f t="shared" si="23"/>
        <v>15.546198427715828</v>
      </c>
    </row>
    <row r="138" spans="1:11">
      <c r="A138">
        <v>102</v>
      </c>
      <c r="B138">
        <v>70.17</v>
      </c>
      <c r="C138">
        <v>2.75</v>
      </c>
      <c r="D138" t="str">
        <f t="shared" si="16"/>
        <v>70.17+2.75i</v>
      </c>
      <c r="E138" t="str">
        <f t="shared" si="21"/>
        <v>50</v>
      </c>
      <c r="F138" t="str">
        <f t="shared" si="17"/>
        <v>20.17+2.75i</v>
      </c>
      <c r="G138" t="str">
        <f t="shared" si="18"/>
        <v>120.17+2.75i</v>
      </c>
      <c r="H138" t="str">
        <f t="shared" si="19"/>
        <v>0.168281113979235+0.0190332606853383i</v>
      </c>
      <c r="I138">
        <f t="shared" si="20"/>
        <v>0.16935406205464437</v>
      </c>
      <c r="J138">
        <f t="shared" si="22"/>
        <v>1.4077647390259924</v>
      </c>
      <c r="K138">
        <f t="shared" si="23"/>
        <v>15.42408764182661</v>
      </c>
    </row>
    <row r="139" spans="1:11">
      <c r="A139">
        <v>102.75</v>
      </c>
      <c r="B139">
        <v>70.64</v>
      </c>
      <c r="C139">
        <v>2.37</v>
      </c>
      <c r="D139" t="str">
        <f t="shared" si="16"/>
        <v>70.64+2.37i</v>
      </c>
      <c r="E139" t="str">
        <f t="shared" si="21"/>
        <v>50</v>
      </c>
      <c r="F139" t="str">
        <f t="shared" si="17"/>
        <v>20.64+2.37i</v>
      </c>
      <c r="G139" t="str">
        <f t="shared" si="18"/>
        <v>120.64+2.37i</v>
      </c>
      <c r="H139" t="str">
        <f t="shared" si="19"/>
        <v>0.171407315977508+0.016277890095601i</v>
      </c>
      <c r="I139">
        <f t="shared" si="20"/>
        <v>0.17217850526874057</v>
      </c>
      <c r="J139">
        <f t="shared" si="22"/>
        <v>1.4159797887940464</v>
      </c>
      <c r="K139">
        <f t="shared" si="23"/>
        <v>15.280421334748816</v>
      </c>
    </row>
    <row r="140" spans="1:11">
      <c r="A140">
        <v>103.5</v>
      </c>
      <c r="B140">
        <v>71.06</v>
      </c>
      <c r="C140">
        <v>2.0299999999999998</v>
      </c>
      <c r="D140" t="str">
        <f t="shared" si="16"/>
        <v>71.06+2.03i</v>
      </c>
      <c r="E140" t="str">
        <f t="shared" si="21"/>
        <v>50</v>
      </c>
      <c r="F140" t="str">
        <f t="shared" si="17"/>
        <v>21.06+2.03i</v>
      </c>
      <c r="G140" t="str">
        <f t="shared" si="18"/>
        <v>121.06+2.03i</v>
      </c>
      <c r="H140" t="str">
        <f t="shared" si="19"/>
        <v>0.174195527047058+0.0138475390723152i</v>
      </c>
      <c r="I140">
        <f t="shared" si="20"/>
        <v>0.17474505996325509</v>
      </c>
      <c r="J140">
        <f t="shared" si="22"/>
        <v>1.4234935205731081</v>
      </c>
      <c r="K140">
        <f t="shared" si="23"/>
        <v>15.151901857971691</v>
      </c>
    </row>
    <row r="141" spans="1:11">
      <c r="A141">
        <v>104.25</v>
      </c>
      <c r="B141">
        <v>71.34</v>
      </c>
      <c r="C141">
        <v>1.61</v>
      </c>
      <c r="D141" t="str">
        <f t="shared" si="16"/>
        <v>71.34+1.61i</v>
      </c>
      <c r="E141" t="str">
        <f t="shared" si="21"/>
        <v>50</v>
      </c>
      <c r="F141" t="str">
        <f t="shared" si="17"/>
        <v>21.34+1.61i</v>
      </c>
      <c r="G141" t="str">
        <f t="shared" si="18"/>
        <v>121.34+1.61i</v>
      </c>
      <c r="H141" t="str">
        <f t="shared" si="19"/>
        <v>0.17601452295115+0.010933052728273i</v>
      </c>
      <c r="I141">
        <f t="shared" si="20"/>
        <v>0.17635374657681674</v>
      </c>
      <c r="J141">
        <f t="shared" si="22"/>
        <v>1.42822691378457</v>
      </c>
      <c r="K141">
        <f t="shared" si="23"/>
        <v>15.072306189127039</v>
      </c>
    </row>
    <row r="142" spans="1:11">
      <c r="A142">
        <v>105</v>
      </c>
      <c r="B142">
        <v>71.69</v>
      </c>
      <c r="C142">
        <v>1.29</v>
      </c>
      <c r="D142" t="str">
        <f t="shared" si="16"/>
        <v>71.69+1.29i</v>
      </c>
      <c r="E142" t="str">
        <f t="shared" si="21"/>
        <v>50</v>
      </c>
      <c r="F142" t="str">
        <f t="shared" si="17"/>
        <v>21.69+1.29i</v>
      </c>
      <c r="G142" t="str">
        <f t="shared" si="18"/>
        <v>121.69+1.29i</v>
      </c>
      <c r="H142" t="str">
        <f t="shared" si="19"/>
        <v>0.178332124542784+0.00871026016385741i</v>
      </c>
      <c r="I142">
        <f t="shared" si="20"/>
        <v>0.17854471506058395</v>
      </c>
      <c r="J142">
        <f t="shared" si="22"/>
        <v>1.4347034302025383</v>
      </c>
      <c r="K142">
        <f t="shared" si="23"/>
        <v>14.965060008723297</v>
      </c>
    </row>
    <row r="143" spans="1:11">
      <c r="A143">
        <v>105.75</v>
      </c>
      <c r="B143">
        <v>72.099999999999994</v>
      </c>
      <c r="C143">
        <v>0.83</v>
      </c>
      <c r="D143" t="str">
        <f t="shared" si="16"/>
        <v>72.1+0.83i</v>
      </c>
      <c r="E143" t="str">
        <f t="shared" si="21"/>
        <v>50</v>
      </c>
      <c r="F143" t="str">
        <f t="shared" si="17"/>
        <v>22.1+0.83i</v>
      </c>
      <c r="G143" t="str">
        <f t="shared" si="18"/>
        <v>122.1+0.83i</v>
      </c>
      <c r="H143" t="str">
        <f t="shared" si="19"/>
        <v>0.181037024310034+0.00556707018691787i</v>
      </c>
      <c r="I143">
        <f t="shared" si="20"/>
        <v>0.18112260058175486</v>
      </c>
      <c r="J143">
        <f t="shared" si="22"/>
        <v>1.4423680534117311</v>
      </c>
      <c r="K143">
        <f t="shared" si="23"/>
        <v>14.840547095812857</v>
      </c>
    </row>
    <row r="144" spans="1:11">
      <c r="A144">
        <v>106.5</v>
      </c>
      <c r="B144">
        <v>72.33</v>
      </c>
      <c r="C144">
        <v>0.42</v>
      </c>
      <c r="D144" t="str">
        <f t="shared" si="16"/>
        <v>72.33+0.42i</v>
      </c>
      <c r="E144" t="str">
        <f t="shared" si="21"/>
        <v>50</v>
      </c>
      <c r="F144" t="str">
        <f t="shared" si="17"/>
        <v>22.33+0.42i</v>
      </c>
      <c r="G144" t="str">
        <f t="shared" si="18"/>
        <v>122.33+0.42i</v>
      </c>
      <c r="H144" t="str">
        <f t="shared" si="19"/>
        <v>0.182548669711059+0.00280658512810721i</v>
      </c>
      <c r="I144">
        <f t="shared" si="20"/>
        <v>0.18257024328558752</v>
      </c>
      <c r="J144">
        <f t="shared" si="22"/>
        <v>1.4466934113566228</v>
      </c>
      <c r="K144">
        <f t="shared" si="23"/>
        <v>14.771400114344528</v>
      </c>
    </row>
    <row r="145" spans="1:11">
      <c r="A145">
        <v>107.25</v>
      </c>
      <c r="B145">
        <v>72.72</v>
      </c>
      <c r="C145">
        <v>-0.06</v>
      </c>
      <c r="D145" t="str">
        <f t="shared" si="16"/>
        <v>72.72-0.06i</v>
      </c>
      <c r="E145" t="str">
        <f t="shared" si="21"/>
        <v>50</v>
      </c>
      <c r="F145" t="str">
        <f t="shared" si="17"/>
        <v>22.72-0.06i</v>
      </c>
      <c r="G145" t="str">
        <f t="shared" si="18"/>
        <v>122.72-0.06i</v>
      </c>
      <c r="H145" t="str">
        <f t="shared" si="19"/>
        <v>0.185137091786684-0.000398401030743147i</v>
      </c>
      <c r="I145">
        <f t="shared" si="20"/>
        <v>0.18513752045064327</v>
      </c>
      <c r="J145">
        <f t="shared" si="22"/>
        <v>1.4544018778555858</v>
      </c>
      <c r="K145">
        <f t="shared" si="23"/>
        <v>14.650111141595028</v>
      </c>
    </row>
    <row r="146" spans="1:11">
      <c r="A146">
        <v>108</v>
      </c>
      <c r="B146">
        <v>73.040000000000006</v>
      </c>
      <c r="C146">
        <v>-0.41</v>
      </c>
      <c r="D146" t="str">
        <f t="shared" si="16"/>
        <v>73.04-0.41i</v>
      </c>
      <c r="E146" t="str">
        <f t="shared" si="21"/>
        <v>50</v>
      </c>
      <c r="F146" t="str">
        <f t="shared" si="17"/>
        <v>23.04-0.41i</v>
      </c>
      <c r="G146" t="str">
        <f t="shared" si="18"/>
        <v>123.04-0.41i</v>
      </c>
      <c r="H146" t="str">
        <f t="shared" si="19"/>
        <v>0.187265201369149-0.00270823526851958i</v>
      </c>
      <c r="I146">
        <f t="shared" si="20"/>
        <v>0.18728478363737289</v>
      </c>
      <c r="J146">
        <f t="shared" si="22"/>
        <v>1.4608866177640456</v>
      </c>
      <c r="K146">
        <f t="shared" si="23"/>
        <v>14.549950127964827</v>
      </c>
    </row>
    <row r="147" spans="1:11">
      <c r="A147">
        <v>108.75</v>
      </c>
      <c r="B147">
        <v>73.33</v>
      </c>
      <c r="C147">
        <v>-0.86</v>
      </c>
      <c r="D147" t="str">
        <f t="shared" si="16"/>
        <v>73.33-0.86i</v>
      </c>
      <c r="E147" t="str">
        <f t="shared" si="21"/>
        <v>50</v>
      </c>
      <c r="F147" t="str">
        <f t="shared" si="17"/>
        <v>23.33-0.86i</v>
      </c>
      <c r="G147" t="str">
        <f t="shared" si="18"/>
        <v>123.33-0.86i</v>
      </c>
      <c r="H147" t="str">
        <f t="shared" si="19"/>
        <v>0.18920669959957-0.0056537925755645i</v>
      </c>
      <c r="I147">
        <f t="shared" si="20"/>
        <v>0.18929115284093292</v>
      </c>
      <c r="J147">
        <f t="shared" si="22"/>
        <v>1.4669769017675283</v>
      </c>
      <c r="K147">
        <f t="shared" si="23"/>
        <v>14.45739367552097</v>
      </c>
    </row>
    <row r="148" spans="1:11">
      <c r="A148">
        <v>109.5</v>
      </c>
      <c r="B148">
        <v>73.7</v>
      </c>
      <c r="C148">
        <v>-1.28</v>
      </c>
      <c r="D148" t="str">
        <f t="shared" si="16"/>
        <v>73.7-1.28i</v>
      </c>
      <c r="E148" t="str">
        <f t="shared" si="21"/>
        <v>50</v>
      </c>
      <c r="F148" t="str">
        <f t="shared" si="17"/>
        <v>23.7-1.28i</v>
      </c>
      <c r="G148" t="str">
        <f t="shared" si="18"/>
        <v>123.7-1.28i</v>
      </c>
      <c r="H148" t="str">
        <f t="shared" si="19"/>
        <v>0.191679112107403-0.00836419350446665i</v>
      </c>
      <c r="I148">
        <f t="shared" si="20"/>
        <v>0.19186151711915167</v>
      </c>
      <c r="J148">
        <f t="shared" si="22"/>
        <v>1.4748233655083587</v>
      </c>
      <c r="K148">
        <f t="shared" si="23"/>
        <v>14.340242514544821</v>
      </c>
    </row>
    <row r="149" spans="1:11">
      <c r="A149">
        <v>110.25</v>
      </c>
      <c r="B149">
        <v>73.92</v>
      </c>
      <c r="C149">
        <v>-1.7</v>
      </c>
      <c r="D149" t="str">
        <f t="shared" si="16"/>
        <v>73.92-1.7i</v>
      </c>
      <c r="E149" t="str">
        <f t="shared" si="21"/>
        <v>50</v>
      </c>
      <c r="F149" t="str">
        <f t="shared" si="17"/>
        <v>23.92-1.7i</v>
      </c>
      <c r="G149" t="str">
        <f t="shared" si="18"/>
        <v>123.92-1.7i</v>
      </c>
      <c r="H149" t="str">
        <f t="shared" si="19"/>
        <v>0.193179601840644-0.011068388289791i</v>
      </c>
      <c r="I149">
        <f t="shared" si="20"/>
        <v>0.19349642835629641</v>
      </c>
      <c r="J149">
        <f t="shared" si="22"/>
        <v>1.4798402267752859</v>
      </c>
      <c r="K149">
        <f t="shared" si="23"/>
        <v>14.266540939461352</v>
      </c>
    </row>
    <row r="150" spans="1:11">
      <c r="A150">
        <v>111</v>
      </c>
      <c r="B150">
        <v>74.13</v>
      </c>
      <c r="C150">
        <v>-2.14</v>
      </c>
      <c r="D150" t="str">
        <f t="shared" si="16"/>
        <v>74.13-2.14i</v>
      </c>
      <c r="E150" t="str">
        <f t="shared" si="21"/>
        <v>50</v>
      </c>
      <c r="F150" t="str">
        <f t="shared" si="17"/>
        <v>24.13-2.14i</v>
      </c>
      <c r="G150" t="str">
        <f t="shared" si="18"/>
        <v>124.13-2.14i</v>
      </c>
      <c r="H150" t="str">
        <f t="shared" si="19"/>
        <v>0.194632344280042-0.013884530598894i</v>
      </c>
      <c r="I150">
        <f t="shared" si="20"/>
        <v>0.19512695772213642</v>
      </c>
      <c r="J150">
        <f t="shared" si="22"/>
        <v>1.4848639411997435</v>
      </c>
      <c r="K150">
        <f t="shared" si="23"/>
        <v>14.193654532027473</v>
      </c>
    </row>
    <row r="151" spans="1:11">
      <c r="A151">
        <v>111.75</v>
      </c>
      <c r="B151">
        <v>74.400000000000006</v>
      </c>
      <c r="C151">
        <v>-2.59</v>
      </c>
      <c r="D151" t="str">
        <f t="shared" si="16"/>
        <v>74.4-2.59i</v>
      </c>
      <c r="E151" t="str">
        <f t="shared" si="21"/>
        <v>50</v>
      </c>
      <c r="F151" t="str">
        <f t="shared" si="17"/>
        <v>24.4-2.59i</v>
      </c>
      <c r="G151" t="str">
        <f t="shared" si="18"/>
        <v>124.4-2.59i</v>
      </c>
      <c r="H151" t="str">
        <f t="shared" si="19"/>
        <v>0.196489776453057-0.0167290311815642i</v>
      </c>
      <c r="I151">
        <f t="shared" si="20"/>
        <v>0.19720064080739205</v>
      </c>
      <c r="J151">
        <f t="shared" si="22"/>
        <v>1.4912825067666244</v>
      </c>
      <c r="K151">
        <f t="shared" si="23"/>
        <v>14.101833562879706</v>
      </c>
    </row>
    <row r="152" spans="1:11">
      <c r="A152">
        <v>112.5</v>
      </c>
      <c r="B152">
        <v>74.66</v>
      </c>
      <c r="C152">
        <v>-3.04</v>
      </c>
      <c r="D152" t="str">
        <f t="shared" si="16"/>
        <v>74.66-3.04i</v>
      </c>
      <c r="E152" t="str">
        <f t="shared" si="21"/>
        <v>50</v>
      </c>
      <c r="F152" t="str">
        <f t="shared" si="17"/>
        <v>24.66-3.04i</v>
      </c>
      <c r="G152" t="str">
        <f t="shared" si="18"/>
        <v>124.66-3.04i</v>
      </c>
      <c r="H152" t="str">
        <f t="shared" si="19"/>
        <v>0.198294833692546-0.0195506474055403i</v>
      </c>
      <c r="I152">
        <f t="shared" si="20"/>
        <v>0.19925628944434912</v>
      </c>
      <c r="J152">
        <f t="shared" si="22"/>
        <v>1.4976780630748419</v>
      </c>
      <c r="K152">
        <f t="shared" si="23"/>
        <v>14.011759227709451</v>
      </c>
    </row>
    <row r="153" spans="1:11">
      <c r="A153">
        <v>113.25</v>
      </c>
      <c r="B153">
        <v>74.95</v>
      </c>
      <c r="C153">
        <v>-3.52</v>
      </c>
      <c r="D153" t="str">
        <f t="shared" si="16"/>
        <v>74.95-3.52i</v>
      </c>
      <c r="E153" t="str">
        <f t="shared" si="21"/>
        <v>50</v>
      </c>
      <c r="F153" t="str">
        <f t="shared" si="17"/>
        <v>24.95-3.52i</v>
      </c>
      <c r="G153" t="str">
        <f t="shared" si="18"/>
        <v>124.95-3.52i</v>
      </c>
      <c r="H153" t="str">
        <f t="shared" si="19"/>
        <v>0.200314518635837-0.0225281544169816i</v>
      </c>
      <c r="I153">
        <f t="shared" si="20"/>
        <v>0.20157734028839269</v>
      </c>
      <c r="J153">
        <f t="shared" si="22"/>
        <v>1.5049389263606396</v>
      </c>
      <c r="K153">
        <f t="shared" si="23"/>
        <v>13.911165787865007</v>
      </c>
    </row>
    <row r="154" spans="1:11">
      <c r="A154">
        <v>114</v>
      </c>
      <c r="B154">
        <v>75.13</v>
      </c>
      <c r="C154">
        <v>-4</v>
      </c>
      <c r="D154" t="str">
        <f t="shared" si="16"/>
        <v>75.13-4i</v>
      </c>
      <c r="E154" t="str">
        <f t="shared" si="21"/>
        <v>50</v>
      </c>
      <c r="F154" t="str">
        <f t="shared" si="17"/>
        <v>25.13-4i</v>
      </c>
      <c r="G154" t="str">
        <f t="shared" si="18"/>
        <v>125.13-4i</v>
      </c>
      <c r="H154" t="str">
        <f t="shared" si="19"/>
        <v>0.201646951361631-0.0255207559702188i</v>
      </c>
      <c r="I154">
        <f t="shared" si="20"/>
        <v>0.20325550909810891</v>
      </c>
      <c r="J154">
        <f t="shared" si="22"/>
        <v>1.5102150348552263</v>
      </c>
      <c r="K154">
        <f t="shared" si="23"/>
        <v>13.839153486536759</v>
      </c>
    </row>
    <row r="155" spans="1:11">
      <c r="A155">
        <v>114.75</v>
      </c>
      <c r="B155">
        <v>75.47</v>
      </c>
      <c r="C155">
        <v>-4.42</v>
      </c>
      <c r="D155" t="str">
        <f t="shared" si="16"/>
        <v>75.47-4.42i</v>
      </c>
      <c r="E155" t="str">
        <f t="shared" si="21"/>
        <v>50</v>
      </c>
      <c r="F155" t="str">
        <f t="shared" si="17"/>
        <v>25.47-4.42i</v>
      </c>
      <c r="G155" t="str">
        <f t="shared" si="18"/>
        <v>125.47-4.42i</v>
      </c>
      <c r="H155" t="str">
        <f t="shared" si="19"/>
        <v>0.203984571423028-0.0280416688794948i</v>
      </c>
      <c r="I155">
        <f t="shared" si="20"/>
        <v>0.20590298825462355</v>
      </c>
      <c r="J155">
        <f t="shared" si="22"/>
        <v>1.5185839644505432</v>
      </c>
      <c r="K155">
        <f t="shared" si="23"/>
        <v>13.726747009059849</v>
      </c>
    </row>
    <row r="156" spans="1:11">
      <c r="A156">
        <v>115.5</v>
      </c>
      <c r="B156">
        <v>75.77</v>
      </c>
      <c r="C156">
        <v>-5</v>
      </c>
      <c r="D156" t="str">
        <f t="shared" si="16"/>
        <v>75.77-5i</v>
      </c>
      <c r="E156" t="str">
        <f t="shared" si="21"/>
        <v>50</v>
      </c>
      <c r="F156" t="str">
        <f t="shared" si="17"/>
        <v>25.77-5i</v>
      </c>
      <c r="G156" t="str">
        <f t="shared" si="18"/>
        <v>125.77-5i</v>
      </c>
      <c r="H156" t="str">
        <f t="shared" si="19"/>
        <v>0.206152480491988-0.0315594942954605i</v>
      </c>
      <c r="I156">
        <f t="shared" si="20"/>
        <v>0.20855418215222801</v>
      </c>
      <c r="J156">
        <f t="shared" si="22"/>
        <v>1.5270207446906787</v>
      </c>
      <c r="K156">
        <f t="shared" si="23"/>
        <v>13.615621935838044</v>
      </c>
    </row>
    <row r="157" spans="1:11">
      <c r="A157">
        <v>116.25</v>
      </c>
      <c r="B157">
        <v>76</v>
      </c>
      <c r="C157">
        <v>-5.44</v>
      </c>
      <c r="D157" t="str">
        <f t="shared" si="16"/>
        <v>76-5.44i</v>
      </c>
      <c r="E157" t="str">
        <f t="shared" si="21"/>
        <v>50</v>
      </c>
      <c r="F157" t="str">
        <f t="shared" si="17"/>
        <v>26-5.44i</v>
      </c>
      <c r="G157" t="str">
        <f t="shared" si="18"/>
        <v>126-5.44i</v>
      </c>
      <c r="H157" t="str">
        <f t="shared" si="19"/>
        <v>0.207825855678847-0.0342018043262466i</v>
      </c>
      <c r="I157">
        <f t="shared" si="20"/>
        <v>0.21062134200459318</v>
      </c>
      <c r="J157">
        <f t="shared" si="22"/>
        <v>1.533638298606798</v>
      </c>
      <c r="K157">
        <f t="shared" si="23"/>
        <v>13.529952487776278</v>
      </c>
    </row>
    <row r="158" spans="1:11">
      <c r="A158">
        <v>117</v>
      </c>
      <c r="B158">
        <v>76.25</v>
      </c>
      <c r="C158">
        <v>-5.87</v>
      </c>
      <c r="D158" t="str">
        <f t="shared" si="16"/>
        <v>76.25-5.87i</v>
      </c>
      <c r="E158" t="str">
        <f t="shared" si="21"/>
        <v>50</v>
      </c>
      <c r="F158" t="str">
        <f t="shared" si="17"/>
        <v>26.25-5.87i</v>
      </c>
      <c r="G158" t="str">
        <f t="shared" si="18"/>
        <v>126.25-5.87i</v>
      </c>
      <c r="H158" t="str">
        <f t="shared" si="19"/>
        <v>0.209629407029737-0.0367483198474095i</v>
      </c>
      <c r="I158">
        <f t="shared" si="20"/>
        <v>0.21282604940008321</v>
      </c>
      <c r="J158">
        <f t="shared" si="22"/>
        <v>1.5407344824809952</v>
      </c>
      <c r="K158">
        <f t="shared" si="23"/>
        <v>13.439504330327768</v>
      </c>
    </row>
    <row r="159" spans="1:11">
      <c r="A159">
        <v>117.75</v>
      </c>
      <c r="B159">
        <v>76.53</v>
      </c>
      <c r="C159">
        <v>-6.51</v>
      </c>
      <c r="D159" t="str">
        <f t="shared" si="16"/>
        <v>76.53-6.51i</v>
      </c>
      <c r="E159" t="str">
        <f t="shared" si="21"/>
        <v>50</v>
      </c>
      <c r="F159" t="str">
        <f t="shared" si="17"/>
        <v>26.53-6.51i</v>
      </c>
      <c r="G159" t="str">
        <f t="shared" si="18"/>
        <v>126.53-6.51i</v>
      </c>
      <c r="H159" t="str">
        <f t="shared" si="19"/>
        <v>0.211760167019878-0.0405551356413546i</v>
      </c>
      <c r="I159">
        <f t="shared" si="20"/>
        <v>0.21560864398992749</v>
      </c>
      <c r="J159">
        <f t="shared" si="22"/>
        <v>1.5497476287516836</v>
      </c>
      <c r="K159">
        <f t="shared" si="23"/>
        <v>13.326676635765867</v>
      </c>
    </row>
    <row r="160" spans="1:11">
      <c r="A160">
        <v>118.5</v>
      </c>
      <c r="B160">
        <v>76.709999999999994</v>
      </c>
      <c r="C160">
        <v>-7.07</v>
      </c>
      <c r="D160" t="str">
        <f t="shared" si="16"/>
        <v>76.71-7.07i</v>
      </c>
      <c r="E160" t="str">
        <f t="shared" si="21"/>
        <v>50</v>
      </c>
      <c r="F160" t="str">
        <f t="shared" si="17"/>
        <v>26.71-7.07i</v>
      </c>
      <c r="G160" t="str">
        <f t="shared" si="18"/>
        <v>126.71-7.07i</v>
      </c>
      <c r="H160" t="str">
        <f t="shared" si="19"/>
        <v>0.213245686588897-0.0438982952870058i</v>
      </c>
      <c r="I160">
        <f t="shared" si="20"/>
        <v>0.21771720919090259</v>
      </c>
      <c r="J160">
        <f t="shared" si="22"/>
        <v>1.5566202190533236</v>
      </c>
      <c r="K160">
        <f t="shared" si="23"/>
        <v>13.242144826503948</v>
      </c>
    </row>
    <row r="161" spans="1:11">
      <c r="A161">
        <v>119.25</v>
      </c>
      <c r="B161">
        <v>76.97</v>
      </c>
      <c r="C161">
        <v>-7.64</v>
      </c>
      <c r="D161" t="str">
        <f t="shared" si="16"/>
        <v>76.97-7.64i</v>
      </c>
      <c r="E161" t="str">
        <f t="shared" si="21"/>
        <v>50</v>
      </c>
      <c r="F161" t="str">
        <f t="shared" si="17"/>
        <v>26.97-7.64i</v>
      </c>
      <c r="G161" t="str">
        <f t="shared" si="18"/>
        <v>126.97-7.64i</v>
      </c>
      <c r="H161" t="str">
        <f t="shared" si="19"/>
        <v>0.215253659195795-0.0472195167657252i</v>
      </c>
      <c r="I161">
        <f t="shared" si="20"/>
        <v>0.22037200493884898</v>
      </c>
      <c r="J161">
        <f t="shared" si="22"/>
        <v>1.5653260435358374</v>
      </c>
      <c r="K161">
        <f t="shared" si="23"/>
        <v>13.136871542394228</v>
      </c>
    </row>
    <row r="162" spans="1:11">
      <c r="A162">
        <v>120</v>
      </c>
      <c r="B162">
        <v>77.19</v>
      </c>
      <c r="C162">
        <v>-8.0500000000000007</v>
      </c>
      <c r="D162" t="str">
        <f t="shared" si="16"/>
        <v>77.19-8.05i</v>
      </c>
      <c r="E162" t="str">
        <f t="shared" si="21"/>
        <v>50</v>
      </c>
      <c r="F162" t="str">
        <f t="shared" si="17"/>
        <v>27.19-8.05i</v>
      </c>
      <c r="G162" t="str">
        <f t="shared" si="18"/>
        <v>127.19-8.05i</v>
      </c>
      <c r="H162" t="str">
        <f t="shared" si="19"/>
        <v>0.216911538758914-0.0495625608380434i</v>
      </c>
      <c r="I162">
        <f t="shared" si="20"/>
        <v>0.22250182714662053</v>
      </c>
      <c r="J162">
        <f t="shared" si="22"/>
        <v>1.5723533119828437</v>
      </c>
      <c r="K162">
        <f t="shared" si="23"/>
        <v>13.05332836634083</v>
      </c>
    </row>
    <row r="163" spans="1:11">
      <c r="A163">
        <v>120.75</v>
      </c>
      <c r="B163">
        <v>77.39</v>
      </c>
      <c r="C163">
        <v>-8.7899999999999991</v>
      </c>
      <c r="D163" t="str">
        <f t="shared" si="16"/>
        <v>77.39-8.79i</v>
      </c>
      <c r="E163" t="str">
        <f t="shared" si="21"/>
        <v>50</v>
      </c>
      <c r="F163" t="str">
        <f t="shared" si="17"/>
        <v>27.39-8.79i</v>
      </c>
      <c r="G163" t="str">
        <f t="shared" si="18"/>
        <v>127.39-8.79i</v>
      </c>
      <c r="H163" t="str">
        <f t="shared" si="19"/>
        <v>0.218728736054946-0.0539082691740091i</v>
      </c>
      <c r="I163">
        <f t="shared" si="20"/>
        <v>0.22527396978242215</v>
      </c>
      <c r="J163">
        <f t="shared" si="22"/>
        <v>1.5815577662187372</v>
      </c>
      <c r="K163">
        <f t="shared" si="23"/>
        <v>12.945779754778648</v>
      </c>
    </row>
    <row r="164" spans="1:11">
      <c r="A164">
        <v>121.5</v>
      </c>
      <c r="B164">
        <v>77.67</v>
      </c>
      <c r="C164">
        <v>-9.48</v>
      </c>
      <c r="D164" t="str">
        <f t="shared" si="16"/>
        <v>77.67-9.48i</v>
      </c>
      <c r="E164" t="str">
        <f t="shared" si="21"/>
        <v>50</v>
      </c>
      <c r="F164" t="str">
        <f t="shared" si="17"/>
        <v>27.67-9.48i</v>
      </c>
      <c r="G164" t="str">
        <f t="shared" si="18"/>
        <v>127.67-9.48i</v>
      </c>
      <c r="H164" t="str">
        <f t="shared" si="19"/>
        <v>0.221025623400222-0.0578419134500344i</v>
      </c>
      <c r="I164">
        <f t="shared" si="20"/>
        <v>0.2284688450336676</v>
      </c>
      <c r="J164">
        <f t="shared" si="22"/>
        <v>1.592247878943106</v>
      </c>
      <c r="K164">
        <f t="shared" si="23"/>
        <v>12.823460275335846</v>
      </c>
    </row>
    <row r="165" spans="1:11">
      <c r="A165">
        <v>122.25</v>
      </c>
      <c r="B165">
        <v>77.819999999999993</v>
      </c>
      <c r="C165">
        <v>-10.09</v>
      </c>
      <c r="D165" t="str">
        <f t="shared" si="16"/>
        <v>77.82-10.09i</v>
      </c>
      <c r="E165" t="str">
        <f t="shared" si="21"/>
        <v>50</v>
      </c>
      <c r="F165" t="str">
        <f t="shared" si="17"/>
        <v>27.82-10.09i</v>
      </c>
      <c r="G165" t="str">
        <f t="shared" si="18"/>
        <v>127.82-10.09i</v>
      </c>
      <c r="H165" t="str">
        <f t="shared" si="19"/>
        <v>0.222494755930295-0.0613755899911072i</v>
      </c>
      <c r="I165">
        <f t="shared" si="20"/>
        <v>0.23080485147248972</v>
      </c>
      <c r="J165">
        <f t="shared" si="22"/>
        <v>1.6001204035525323</v>
      </c>
      <c r="K165">
        <f t="shared" si="23"/>
        <v>12.735101332718912</v>
      </c>
    </row>
    <row r="166" spans="1:11">
      <c r="A166">
        <v>123</v>
      </c>
      <c r="B166">
        <v>77.98</v>
      </c>
      <c r="C166">
        <v>-10.8</v>
      </c>
      <c r="D166" t="str">
        <f t="shared" si="16"/>
        <v>77.98-10.8i</v>
      </c>
      <c r="E166" t="str">
        <f t="shared" si="21"/>
        <v>50</v>
      </c>
      <c r="F166" t="str">
        <f t="shared" si="17"/>
        <v>27.98-10.8i</v>
      </c>
      <c r="G166" t="str">
        <f t="shared" si="18"/>
        <v>127.98-10.8i</v>
      </c>
      <c r="H166" t="str">
        <f t="shared" si="19"/>
        <v>0.224153000956551-0.0654723205943839i</v>
      </c>
      <c r="I166">
        <f t="shared" si="20"/>
        <v>0.23351914825521555</v>
      </c>
      <c r="J166">
        <f t="shared" si="22"/>
        <v>1.6093280679449264</v>
      </c>
      <c r="K166">
        <f t="shared" si="23"/>
        <v>12.633550041518902</v>
      </c>
    </row>
    <row r="167" spans="1:11">
      <c r="A167">
        <v>123.75</v>
      </c>
      <c r="B167">
        <v>78.12</v>
      </c>
      <c r="C167">
        <v>-11.47</v>
      </c>
      <c r="D167" t="str">
        <f t="shared" si="16"/>
        <v>78.12-11.47i</v>
      </c>
      <c r="E167" t="str">
        <f t="shared" si="21"/>
        <v>50</v>
      </c>
      <c r="F167" t="str">
        <f t="shared" si="17"/>
        <v>28.12-11.47i</v>
      </c>
      <c r="G167" t="str">
        <f t="shared" si="18"/>
        <v>128.12-11.47i</v>
      </c>
      <c r="H167" t="str">
        <f t="shared" si="19"/>
        <v>0.225687698200334-0.0693206533066045i</v>
      </c>
      <c r="I167">
        <f t="shared" si="20"/>
        <v>0.23609381629729209</v>
      </c>
      <c r="J167">
        <f t="shared" si="22"/>
        <v>1.6181225426214734</v>
      </c>
      <c r="K167">
        <f t="shared" si="23"/>
        <v>12.538307753820042</v>
      </c>
    </row>
    <row r="168" spans="1:11">
      <c r="A168">
        <v>124.5</v>
      </c>
      <c r="B168">
        <v>78.3</v>
      </c>
      <c r="C168">
        <v>-12.27</v>
      </c>
      <c r="D168" t="str">
        <f t="shared" si="16"/>
        <v>78.3-12.27i</v>
      </c>
      <c r="E168" t="str">
        <f t="shared" si="21"/>
        <v>50</v>
      </c>
      <c r="F168" t="str">
        <f t="shared" si="17"/>
        <v>28.3-12.27i</v>
      </c>
      <c r="G168" t="str">
        <f t="shared" si="18"/>
        <v>128.3-12.27i</v>
      </c>
      <c r="H168" t="str">
        <f t="shared" si="19"/>
        <v>0.227640845094799-0.073864745367785i</v>
      </c>
      <c r="I168">
        <f t="shared" si="20"/>
        <v>0.23932478969743604</v>
      </c>
      <c r="J168">
        <f t="shared" si="22"/>
        <v>1.6292430368599571</v>
      </c>
      <c r="K168">
        <f t="shared" si="23"/>
        <v>12.420246280869335</v>
      </c>
    </row>
    <row r="169" spans="1:11">
      <c r="A169">
        <v>125.25</v>
      </c>
      <c r="B169">
        <v>78.28</v>
      </c>
      <c r="C169">
        <v>-13</v>
      </c>
      <c r="D169" t="str">
        <f t="shared" si="16"/>
        <v>78.28-13i</v>
      </c>
      <c r="E169" t="str">
        <f t="shared" si="21"/>
        <v>50</v>
      </c>
      <c r="F169" t="str">
        <f t="shared" si="17"/>
        <v>28.28-13i</v>
      </c>
      <c r="G169" t="str">
        <f t="shared" si="18"/>
        <v>128.28-13i</v>
      </c>
      <c r="H169" t="str">
        <f t="shared" si="19"/>
        <v>0.228379764003067-0.07819662510103i</v>
      </c>
      <c r="I169">
        <f t="shared" si="20"/>
        <v>0.24139599993224331</v>
      </c>
      <c r="J169">
        <f t="shared" si="22"/>
        <v>1.6364216374041853</v>
      </c>
      <c r="K169">
        <f t="shared" si="23"/>
        <v>12.345398613667108</v>
      </c>
    </row>
    <row r="170" spans="1:11">
      <c r="A170">
        <v>126</v>
      </c>
      <c r="B170">
        <v>78.37</v>
      </c>
      <c r="C170">
        <v>-13.73</v>
      </c>
      <c r="D170" t="str">
        <f t="shared" si="16"/>
        <v>78.37-13.73i</v>
      </c>
      <c r="E170" t="str">
        <f t="shared" si="21"/>
        <v>50</v>
      </c>
      <c r="F170" t="str">
        <f t="shared" si="17"/>
        <v>28.37-13.73i</v>
      </c>
      <c r="G170" t="str">
        <f t="shared" si="18"/>
        <v>128.37-13.73i</v>
      </c>
      <c r="H170" t="str">
        <f t="shared" si="19"/>
        <v>0.229812492670559-0.082376524699176i</v>
      </c>
      <c r="I170">
        <f t="shared" si="20"/>
        <v>0.24413044383888236</v>
      </c>
      <c r="J170">
        <f t="shared" si="22"/>
        <v>1.6459591918975094</v>
      </c>
      <c r="K170">
        <f t="shared" si="23"/>
        <v>12.247561186190177</v>
      </c>
    </row>
    <row r="171" spans="1:11">
      <c r="A171">
        <v>126.75</v>
      </c>
      <c r="B171">
        <v>78.36</v>
      </c>
      <c r="C171">
        <v>-14.52</v>
      </c>
      <c r="D171" t="str">
        <f t="shared" si="16"/>
        <v>78.36-14.52i</v>
      </c>
      <c r="E171" t="str">
        <f t="shared" si="21"/>
        <v>50</v>
      </c>
      <c r="F171" t="str">
        <f t="shared" si="17"/>
        <v>28.36-14.52i</v>
      </c>
      <c r="G171" t="str">
        <f t="shared" si="18"/>
        <v>128.36-14.52i</v>
      </c>
      <c r="H171" t="str">
        <f t="shared" si="19"/>
        <v>0.230783981897415-0.0870132173796317i</v>
      </c>
      <c r="I171">
        <f t="shared" si="20"/>
        <v>0.24664254762546833</v>
      </c>
      <c r="J171">
        <f t="shared" si="22"/>
        <v>1.6547822599964139</v>
      </c>
      <c r="K171">
        <f t="shared" si="23"/>
        <v>12.15864004669092</v>
      </c>
    </row>
    <row r="172" spans="1:11">
      <c r="A172">
        <v>127.5</v>
      </c>
      <c r="B172">
        <v>78.33</v>
      </c>
      <c r="C172">
        <v>-15.3</v>
      </c>
      <c r="D172" t="str">
        <f t="shared" si="16"/>
        <v>78.33-15.3i</v>
      </c>
      <c r="E172" t="str">
        <f t="shared" si="21"/>
        <v>50</v>
      </c>
      <c r="F172" t="str">
        <f t="shared" si="17"/>
        <v>28.33-15.3i</v>
      </c>
      <c r="G172" t="str">
        <f t="shared" si="18"/>
        <v>128.33-15.3i</v>
      </c>
      <c r="H172" t="str">
        <f t="shared" si="19"/>
        <v>0.231680134855493-0.091602072287937i</v>
      </c>
      <c r="I172">
        <f t="shared" si="20"/>
        <v>0.24913174132194368</v>
      </c>
      <c r="J172">
        <f t="shared" si="22"/>
        <v>1.6635830944846528</v>
      </c>
      <c r="K172">
        <f t="shared" si="23"/>
        <v>12.071418728854946</v>
      </c>
    </row>
    <row r="173" spans="1:11">
      <c r="A173">
        <v>128.25</v>
      </c>
      <c r="B173">
        <v>78.290000000000006</v>
      </c>
      <c r="C173">
        <v>-16.09</v>
      </c>
      <c r="D173" t="str">
        <f t="shared" si="16"/>
        <v>78.29-16.09i</v>
      </c>
      <c r="E173" t="str">
        <f t="shared" si="21"/>
        <v>50</v>
      </c>
      <c r="F173" t="str">
        <f t="shared" si="17"/>
        <v>28.29-16.09i</v>
      </c>
      <c r="G173" t="str">
        <f t="shared" si="18"/>
        <v>128.29-16.09i</v>
      </c>
      <c r="H173" t="str">
        <f t="shared" si="19"/>
        <v>0.232587356879995-0.0962481052911442i</v>
      </c>
      <c r="I173">
        <f t="shared" si="20"/>
        <v>0.25171526841365288</v>
      </c>
      <c r="J173">
        <f t="shared" si="22"/>
        <v>1.6727793787266569</v>
      </c>
      <c r="K173">
        <f t="shared" si="23"/>
        <v>11.981808808883098</v>
      </c>
    </row>
    <row r="174" spans="1:11">
      <c r="A174">
        <v>129</v>
      </c>
      <c r="B174">
        <v>78.16</v>
      </c>
      <c r="C174">
        <v>-16.78</v>
      </c>
      <c r="D174" t="str">
        <f t="shared" si="16"/>
        <v>78.16-16.78i</v>
      </c>
      <c r="E174" t="str">
        <f t="shared" si="21"/>
        <v>50</v>
      </c>
      <c r="F174" t="str">
        <f t="shared" si="17"/>
        <v>28.16-16.78i</v>
      </c>
      <c r="G174" t="str">
        <f t="shared" si="18"/>
        <v>128.16-16.78i</v>
      </c>
      <c r="H174" t="str">
        <f t="shared" si="19"/>
        <v>0.23287591205224-0.100439623874558i</v>
      </c>
      <c r="I174">
        <f t="shared" si="20"/>
        <v>0.25361251636744059</v>
      </c>
      <c r="J174">
        <f t="shared" si="22"/>
        <v>1.6795733367155228</v>
      </c>
      <c r="K174">
        <f t="shared" si="23"/>
        <v>11.916586336375792</v>
      </c>
    </row>
    <row r="175" spans="1:11">
      <c r="A175">
        <v>129.75</v>
      </c>
      <c r="B175">
        <v>78.08</v>
      </c>
      <c r="C175">
        <v>-17.510000000000002</v>
      </c>
      <c r="D175" t="str">
        <f t="shared" si="16"/>
        <v>78.08-17.51i</v>
      </c>
      <c r="E175" t="str">
        <f t="shared" si="21"/>
        <v>50</v>
      </c>
      <c r="F175" t="str">
        <f t="shared" si="17"/>
        <v>28.08-17.51i</v>
      </c>
      <c r="G175" t="str">
        <f t="shared" si="18"/>
        <v>128.08-17.51i</v>
      </c>
      <c r="H175" t="str">
        <f t="shared" si="19"/>
        <v>0.233562701024856-0.104780739421102i</v>
      </c>
      <c r="I175">
        <f t="shared" si="20"/>
        <v>0.25598933310522753</v>
      </c>
      <c r="J175">
        <f t="shared" si="22"/>
        <v>1.6881335026381625</v>
      </c>
      <c r="K175">
        <f t="shared" si="23"/>
        <v>11.835562621111089</v>
      </c>
    </row>
    <row r="176" spans="1:11">
      <c r="A176">
        <v>130.5</v>
      </c>
      <c r="B176">
        <v>77.959999999999994</v>
      </c>
      <c r="C176">
        <v>-18.190000000000001</v>
      </c>
      <c r="D176" t="str">
        <f t="shared" si="16"/>
        <v>77.96-18.19i</v>
      </c>
      <c r="E176" t="str">
        <f t="shared" si="21"/>
        <v>50</v>
      </c>
      <c r="F176" t="str">
        <f t="shared" si="17"/>
        <v>27.96-18.19i</v>
      </c>
      <c r="G176" t="str">
        <f t="shared" si="18"/>
        <v>127.96-18.19i</v>
      </c>
      <c r="H176" t="str">
        <f t="shared" si="19"/>
        <v>0.233985182450261-0.108891915686385i</v>
      </c>
      <c r="I176">
        <f t="shared" si="20"/>
        <v>0.25808238008072676</v>
      </c>
      <c r="J176">
        <f t="shared" si="22"/>
        <v>1.6957170800413348</v>
      </c>
      <c r="K176">
        <f t="shared" si="23"/>
        <v>11.764832895943577</v>
      </c>
    </row>
    <row r="177" spans="1:11">
      <c r="A177">
        <v>131.25</v>
      </c>
      <c r="B177">
        <v>77.790000000000006</v>
      </c>
      <c r="C177">
        <v>-18.88</v>
      </c>
      <c r="D177" t="str">
        <f t="shared" si="16"/>
        <v>77.79-18.88i</v>
      </c>
      <c r="E177" t="str">
        <f t="shared" si="21"/>
        <v>50</v>
      </c>
      <c r="F177" t="str">
        <f t="shared" si="17"/>
        <v>27.79-18.88i</v>
      </c>
      <c r="G177" t="str">
        <f t="shared" si="18"/>
        <v>127.79-18.88i</v>
      </c>
      <c r="H177" t="str">
        <f t="shared" si="19"/>
        <v>0.234182281936042-0.113143739862646i</v>
      </c>
      <c r="I177">
        <f t="shared" si="20"/>
        <v>0.26008238510686954</v>
      </c>
      <c r="J177">
        <f t="shared" si="22"/>
        <v>1.7030036314095169</v>
      </c>
      <c r="K177">
        <f t="shared" si="23"/>
        <v>11.697781215209178</v>
      </c>
    </row>
    <row r="178" spans="1:11">
      <c r="A178">
        <v>132</v>
      </c>
      <c r="B178">
        <v>77.599999999999994</v>
      </c>
      <c r="C178">
        <v>-19.63</v>
      </c>
      <c r="D178" t="str">
        <f t="shared" si="16"/>
        <v>77.6-19.63i</v>
      </c>
      <c r="E178" t="str">
        <f t="shared" si="21"/>
        <v>50</v>
      </c>
      <c r="F178" t="str">
        <f t="shared" si="17"/>
        <v>27.6-19.63i</v>
      </c>
      <c r="G178" t="str">
        <f t="shared" si="18"/>
        <v>127.6-19.63i</v>
      </c>
      <c r="H178" t="str">
        <f t="shared" si="19"/>
        <v>0.234419762688246-0.117776959705562i</v>
      </c>
      <c r="I178">
        <f t="shared" si="20"/>
        <v>0.26234335778955631</v>
      </c>
      <c r="J178">
        <f t="shared" si="22"/>
        <v>1.7112885393492143</v>
      </c>
      <c r="K178">
        <f t="shared" si="23"/>
        <v>11.62259854254793</v>
      </c>
    </row>
    <row r="179" spans="1:11">
      <c r="A179">
        <v>132.75</v>
      </c>
      <c r="B179">
        <v>77.37</v>
      </c>
      <c r="C179">
        <v>-20.32</v>
      </c>
      <c r="D179" t="str">
        <f t="shared" si="16"/>
        <v>77.37-20.32i</v>
      </c>
      <c r="E179" t="str">
        <f t="shared" si="21"/>
        <v>50</v>
      </c>
      <c r="F179" t="str">
        <f t="shared" si="17"/>
        <v>27.37-20.32i</v>
      </c>
      <c r="G179" t="str">
        <f t="shared" si="18"/>
        <v>127.37-20.32i</v>
      </c>
      <c r="H179" t="str">
        <f t="shared" si="19"/>
        <v>0.234372131318698-0.122144604629065i</v>
      </c>
      <c r="I179">
        <f t="shared" si="20"/>
        <v>0.26429074970354072</v>
      </c>
      <c r="J179">
        <f t="shared" si="22"/>
        <v>1.7184652078169274</v>
      </c>
      <c r="K179">
        <f t="shared" si="23"/>
        <v>11.55836074213401</v>
      </c>
    </row>
    <row r="180" spans="1:11">
      <c r="A180">
        <v>133.5</v>
      </c>
      <c r="B180">
        <v>77.16</v>
      </c>
      <c r="C180">
        <v>-20.97</v>
      </c>
      <c r="D180" t="str">
        <f t="shared" si="16"/>
        <v>77.16-20.97i</v>
      </c>
      <c r="E180" t="str">
        <f t="shared" si="21"/>
        <v>50</v>
      </c>
      <c r="F180" t="str">
        <f t="shared" si="17"/>
        <v>27.16-20.97i</v>
      </c>
      <c r="G180" t="str">
        <f t="shared" si="18"/>
        <v>127.16-20.97i</v>
      </c>
      <c r="H180" t="str">
        <f t="shared" si="19"/>
        <v>0.234409730413907-0.126253758675844i</v>
      </c>
      <c r="I180">
        <f t="shared" si="20"/>
        <v>0.26624787941408817</v>
      </c>
      <c r="J180">
        <f t="shared" si="22"/>
        <v>1.7257161429434378</v>
      </c>
      <c r="K180">
        <f t="shared" si="23"/>
        <v>11.494276851340359</v>
      </c>
    </row>
    <row r="181" spans="1:11">
      <c r="A181">
        <v>134.25</v>
      </c>
      <c r="B181">
        <v>77</v>
      </c>
      <c r="C181">
        <v>-21.83</v>
      </c>
      <c r="D181" t="str">
        <f t="shared" si="16"/>
        <v>77-21.83i</v>
      </c>
      <c r="E181" t="str">
        <f t="shared" si="21"/>
        <v>50</v>
      </c>
      <c r="F181" t="str">
        <f t="shared" si="17"/>
        <v>27-21.83i</v>
      </c>
      <c r="G181" t="str">
        <f t="shared" si="18"/>
        <v>127-21.83i</v>
      </c>
      <c r="H181" t="str">
        <f t="shared" si="19"/>
        <v>0.235195411095384-0.131462080124313i</v>
      </c>
      <c r="I181">
        <f t="shared" si="20"/>
        <v>0.26944231277016978</v>
      </c>
      <c r="J181">
        <f t="shared" si="22"/>
        <v>1.7376345974589802</v>
      </c>
      <c r="K181">
        <f t="shared" si="23"/>
        <v>11.390684047565847</v>
      </c>
    </row>
    <row r="182" spans="1:11">
      <c r="A182">
        <v>135</v>
      </c>
      <c r="B182">
        <v>76.7</v>
      </c>
      <c r="C182">
        <v>-22.31</v>
      </c>
      <c r="D182" t="str">
        <f t="shared" si="16"/>
        <v>76.7-22.31i</v>
      </c>
      <c r="E182" t="str">
        <f t="shared" si="21"/>
        <v>50</v>
      </c>
      <c r="F182" t="str">
        <f t="shared" si="17"/>
        <v>26.7-22.31i</v>
      </c>
      <c r="G182" t="str">
        <f t="shared" si="18"/>
        <v>126.7-22.31i</v>
      </c>
      <c r="H182" t="str">
        <f t="shared" si="19"/>
        <v>0.234470048235819-0.134798525839454i</v>
      </c>
      <c r="I182">
        <f t="shared" si="20"/>
        <v>0.27045673607473197</v>
      </c>
      <c r="J182">
        <f t="shared" si="22"/>
        <v>1.7414412535853028</v>
      </c>
      <c r="K182">
        <f t="shared" si="23"/>
        <v>11.358043948431344</v>
      </c>
    </row>
    <row r="183" spans="1:11">
      <c r="A183">
        <v>135.75</v>
      </c>
      <c r="B183">
        <v>76.42</v>
      </c>
      <c r="C183">
        <v>-23.06</v>
      </c>
      <c r="D183" t="str">
        <f t="shared" si="16"/>
        <v>76.42-23.06i</v>
      </c>
      <c r="E183" t="str">
        <f t="shared" si="21"/>
        <v>50</v>
      </c>
      <c r="F183" t="str">
        <f t="shared" si="17"/>
        <v>26.42-23.06i</v>
      </c>
      <c r="G183" t="str">
        <f t="shared" si="18"/>
        <v>126.42-23.06i</v>
      </c>
      <c r="H183" t="str">
        <f t="shared" si="19"/>
        <v>0.234457525775443-0.139640954402929i</v>
      </c>
      <c r="I183">
        <f t="shared" si="20"/>
        <v>0.27289178723315111</v>
      </c>
      <c r="J183">
        <f t="shared" si="22"/>
        <v>1.7506222112241643</v>
      </c>
      <c r="K183">
        <f t="shared" si="23"/>
        <v>11.280190687334535</v>
      </c>
    </row>
    <row r="184" spans="1:11">
      <c r="A184">
        <v>136.5</v>
      </c>
      <c r="B184">
        <v>76.08</v>
      </c>
      <c r="C184">
        <v>-23.75</v>
      </c>
      <c r="D184" t="str">
        <f t="shared" si="16"/>
        <v>76.08-23.75i</v>
      </c>
      <c r="E184" t="str">
        <f t="shared" si="21"/>
        <v>50</v>
      </c>
      <c r="F184" t="str">
        <f t="shared" si="17"/>
        <v>26.08-23.75i</v>
      </c>
      <c r="G184" t="str">
        <f t="shared" si="18"/>
        <v>126.08-23.75i</v>
      </c>
      <c r="H184" t="str">
        <f t="shared" si="19"/>
        <v>0.234032523083564-0.144287179384243i</v>
      </c>
      <c r="I184">
        <f t="shared" si="20"/>
        <v>0.27493637808685784</v>
      </c>
      <c r="J184">
        <f t="shared" si="22"/>
        <v>1.7583786298957182</v>
      </c>
      <c r="K184">
        <f t="shared" si="23"/>
        <v>11.215355857395261</v>
      </c>
    </row>
    <row r="185" spans="1:11">
      <c r="A185">
        <v>137.25</v>
      </c>
      <c r="B185">
        <v>75.86</v>
      </c>
      <c r="C185">
        <v>-24.39</v>
      </c>
      <c r="D185" t="str">
        <f t="shared" si="16"/>
        <v>75.86-24.39i</v>
      </c>
      <c r="E185" t="str">
        <f t="shared" si="21"/>
        <v>50</v>
      </c>
      <c r="F185" t="str">
        <f t="shared" si="17"/>
        <v>25.86-24.39i</v>
      </c>
      <c r="G185" t="str">
        <f t="shared" si="18"/>
        <v>125.86-24.39i</v>
      </c>
      <c r="H185" t="str">
        <f t="shared" si="19"/>
        <v>0.234223816567776-0.14839727565479i</v>
      </c>
      <c r="I185">
        <f t="shared" si="20"/>
        <v>0.27727702333467674</v>
      </c>
      <c r="J185">
        <f t="shared" si="22"/>
        <v>1.7673120470419952</v>
      </c>
      <c r="K185">
        <f t="shared" si="23"/>
        <v>11.141722338150149</v>
      </c>
    </row>
    <row r="186" spans="1:11">
      <c r="A186">
        <v>138</v>
      </c>
      <c r="B186">
        <v>75.39</v>
      </c>
      <c r="C186">
        <v>-24.98</v>
      </c>
      <c r="D186" t="str">
        <f t="shared" si="16"/>
        <v>75.39-24.98i</v>
      </c>
      <c r="E186" t="str">
        <f t="shared" si="21"/>
        <v>50</v>
      </c>
      <c r="F186" t="str">
        <f t="shared" si="17"/>
        <v>25.39-24.98i</v>
      </c>
      <c r="G186" t="str">
        <f t="shared" si="18"/>
        <v>125.39-24.98i</v>
      </c>
      <c r="H186" t="str">
        <f t="shared" si="19"/>
        <v>0.232931635391405-0.15281416179857i</v>
      </c>
      <c r="I186">
        <f t="shared" si="20"/>
        <v>0.27858448415572962</v>
      </c>
      <c r="J186">
        <f t="shared" si="22"/>
        <v>1.7723273981145335</v>
      </c>
      <c r="K186">
        <f t="shared" si="23"/>
        <v>11.100861507932064</v>
      </c>
    </row>
    <row r="187" spans="1:11">
      <c r="A187">
        <v>138.75</v>
      </c>
      <c r="B187">
        <v>75.05</v>
      </c>
      <c r="C187">
        <v>-25.53</v>
      </c>
      <c r="D187" t="str">
        <f t="shared" si="16"/>
        <v>75.05-25.53i</v>
      </c>
      <c r="E187" t="str">
        <f t="shared" si="21"/>
        <v>50</v>
      </c>
      <c r="F187" t="str">
        <f t="shared" si="17"/>
        <v>25.05-25.53i</v>
      </c>
      <c r="G187" t="str">
        <f t="shared" si="18"/>
        <v>125.05-25.53i</v>
      </c>
      <c r="H187" t="str">
        <f t="shared" si="19"/>
        <v>0.232317365170281-0.156728809813696i</v>
      </c>
      <c r="I187">
        <f t="shared" si="20"/>
        <v>0.28024146371527425</v>
      </c>
      <c r="J187">
        <f t="shared" si="22"/>
        <v>1.7787096632763379</v>
      </c>
      <c r="K187">
        <f t="shared" si="23"/>
        <v>11.049352146849916</v>
      </c>
    </row>
    <row r="188" spans="1:11">
      <c r="A188">
        <v>139.5</v>
      </c>
      <c r="B188">
        <v>74.77</v>
      </c>
      <c r="C188">
        <v>-26.16</v>
      </c>
      <c r="D188" t="str">
        <f t="shared" si="16"/>
        <v>74.77-26.16i</v>
      </c>
      <c r="E188" t="str">
        <f t="shared" si="21"/>
        <v>50</v>
      </c>
      <c r="F188" t="str">
        <f t="shared" si="17"/>
        <v>24.77-26.16i</v>
      </c>
      <c r="G188" t="str">
        <f t="shared" si="18"/>
        <v>124.77-26.16i</v>
      </c>
      <c r="H188" t="str">
        <f t="shared" si="19"/>
        <v>0.23227430936761-0.160965809625257i</v>
      </c>
      <c r="I188">
        <f t="shared" si="20"/>
        <v>0.28259749938829021</v>
      </c>
      <c r="J188">
        <f t="shared" si="22"/>
        <v>1.7878352783753249</v>
      </c>
      <c r="K188">
        <f t="shared" si="23"/>
        <v>10.976633707970844</v>
      </c>
    </row>
    <row r="189" spans="1:11">
      <c r="A189">
        <v>140.25</v>
      </c>
      <c r="B189">
        <v>74.31</v>
      </c>
      <c r="C189">
        <v>-26.76</v>
      </c>
      <c r="D189" t="str">
        <f t="shared" si="16"/>
        <v>74.31-26.76i</v>
      </c>
      <c r="E189" t="str">
        <f t="shared" si="21"/>
        <v>50</v>
      </c>
      <c r="F189" t="str">
        <f t="shared" si="17"/>
        <v>24.31-26.76i</v>
      </c>
      <c r="G189" t="str">
        <f t="shared" si="18"/>
        <v>124.31-26.76i</v>
      </c>
      <c r="H189" t="str">
        <f t="shared" si="19"/>
        <v>0.231186632540366-0.165501131954145i</v>
      </c>
      <c r="I189">
        <f t="shared" si="20"/>
        <v>0.2843200375342152</v>
      </c>
      <c r="J189">
        <f t="shared" si="22"/>
        <v>1.7945451946275719</v>
      </c>
      <c r="K189">
        <f t="shared" si="23"/>
        <v>10.923850644116676</v>
      </c>
    </row>
    <row r="190" spans="1:11">
      <c r="A190">
        <v>141</v>
      </c>
      <c r="B190">
        <v>73.95</v>
      </c>
      <c r="C190">
        <v>-27.23</v>
      </c>
      <c r="D190" t="str">
        <f t="shared" si="16"/>
        <v>73.95-27.23i</v>
      </c>
      <c r="E190" t="str">
        <f t="shared" si="21"/>
        <v>50</v>
      </c>
      <c r="F190" t="str">
        <f t="shared" si="17"/>
        <v>23.95-27.23i</v>
      </c>
      <c r="G190" t="str">
        <f t="shared" si="18"/>
        <v>123.95-27.23i</v>
      </c>
      <c r="H190" t="str">
        <f t="shared" si="19"/>
        <v>0.23036684447935-0.169077134528659i</v>
      </c>
      <c r="I190">
        <f t="shared" si="20"/>
        <v>0.28575507074380196</v>
      </c>
      <c r="J190">
        <f t="shared" si="22"/>
        <v>1.8001598864450663</v>
      </c>
      <c r="K190">
        <f t="shared" si="23"/>
        <v>10.880121085564326</v>
      </c>
    </row>
    <row r="191" spans="1:11">
      <c r="A191">
        <v>141.75</v>
      </c>
      <c r="B191">
        <v>73.510000000000005</v>
      </c>
      <c r="C191">
        <v>-27.81</v>
      </c>
      <c r="D191" t="str">
        <f t="shared" si="16"/>
        <v>73.51-27.81i</v>
      </c>
      <c r="E191" t="str">
        <f t="shared" si="21"/>
        <v>50</v>
      </c>
      <c r="F191" t="str">
        <f t="shared" si="17"/>
        <v>23.51-27.81i</v>
      </c>
      <c r="G191" t="str">
        <f t="shared" si="18"/>
        <v>123.51-27.81i</v>
      </c>
      <c r="H191" t="str">
        <f t="shared" si="19"/>
        <v>0.229416617281574-0.173507601598246i</v>
      </c>
      <c r="I191">
        <f t="shared" si="20"/>
        <v>0.28764017816935072</v>
      </c>
      <c r="J191">
        <f t="shared" si="22"/>
        <v>1.8075699087861583</v>
      </c>
      <c r="K191">
        <f t="shared" si="23"/>
        <v>10.823009018180997</v>
      </c>
    </row>
    <row r="192" spans="1:11">
      <c r="A192">
        <v>142.5</v>
      </c>
      <c r="B192">
        <v>73.17</v>
      </c>
      <c r="C192">
        <v>-28.3</v>
      </c>
      <c r="D192" t="str">
        <f t="shared" si="16"/>
        <v>73.17-28.3i</v>
      </c>
      <c r="E192" t="str">
        <f t="shared" si="21"/>
        <v>50</v>
      </c>
      <c r="F192" t="str">
        <f t="shared" si="17"/>
        <v>23.17-28.3i</v>
      </c>
      <c r="G192" t="str">
        <f t="shared" si="18"/>
        <v>123.17-28.3i</v>
      </c>
      <c r="H192" t="str">
        <f t="shared" si="19"/>
        <v>0.228825359773443-0.177187970434453i</v>
      </c>
      <c r="I192">
        <f t="shared" si="20"/>
        <v>0.28940736366258241</v>
      </c>
      <c r="J192">
        <f t="shared" si="22"/>
        <v>1.8145521044357131</v>
      </c>
      <c r="K192">
        <f t="shared" si="23"/>
        <v>10.769808458303626</v>
      </c>
    </row>
    <row r="193" spans="1:11">
      <c r="A193">
        <v>143.25</v>
      </c>
      <c r="B193">
        <v>72.790000000000006</v>
      </c>
      <c r="C193">
        <v>-28.77</v>
      </c>
      <c r="D193" t="str">
        <f t="shared" si="16"/>
        <v>72.79-28.77i</v>
      </c>
      <c r="E193" t="str">
        <f t="shared" si="21"/>
        <v>50</v>
      </c>
      <c r="F193" t="str">
        <f t="shared" si="17"/>
        <v>22.79-28.77i</v>
      </c>
      <c r="G193" t="str">
        <f t="shared" si="18"/>
        <v>122.79-28.77i</v>
      </c>
      <c r="H193" t="str">
        <f t="shared" si="19"/>
        <v>0.227983331381129-0.180885410507085i</v>
      </c>
      <c r="I193">
        <f t="shared" si="20"/>
        <v>0.29102565371794004</v>
      </c>
      <c r="J193">
        <f t="shared" si="22"/>
        <v>1.8209765423646451</v>
      </c>
      <c r="K193">
        <f t="shared" si="23"/>
        <v>10.721374531135496</v>
      </c>
    </row>
    <row r="194" spans="1:11">
      <c r="A194">
        <v>144</v>
      </c>
      <c r="B194">
        <v>72.400000000000006</v>
      </c>
      <c r="C194">
        <v>-29.18</v>
      </c>
      <c r="D194" t="str">
        <f t="shared" si="16"/>
        <v>72.4-29.18i</v>
      </c>
      <c r="E194" t="str">
        <f t="shared" si="21"/>
        <v>50</v>
      </c>
      <c r="F194" t="str">
        <f t="shared" si="17"/>
        <v>22.4-29.18i</v>
      </c>
      <c r="G194" t="str">
        <f t="shared" si="18"/>
        <v>122.4-29.18i</v>
      </c>
      <c r="H194" t="str">
        <f t="shared" si="19"/>
        <v>0.226942440382546-0.184295911680043i</v>
      </c>
      <c r="I194">
        <f t="shared" si="20"/>
        <v>0.29234885720447695</v>
      </c>
      <c r="J194">
        <f t="shared" si="22"/>
        <v>1.8262513533139357</v>
      </c>
      <c r="K194">
        <f t="shared" si="23"/>
        <v>10.681971989724277</v>
      </c>
    </row>
    <row r="195" spans="1:11">
      <c r="A195">
        <v>144.75</v>
      </c>
      <c r="B195">
        <v>71.98</v>
      </c>
      <c r="C195">
        <v>-29.66</v>
      </c>
      <c r="D195" t="str">
        <f t="shared" ref="D195:D202" si="24">COMPLEX(B195,C195)</f>
        <v>71.98-29.66i</v>
      </c>
      <c r="E195" t="str">
        <f t="shared" si="21"/>
        <v>50</v>
      </c>
      <c r="F195" t="str">
        <f t="shared" ref="F195:F202" si="25">IMSUB(D195,E195)</f>
        <v>21.98-29.66i</v>
      </c>
      <c r="G195" t="str">
        <f t="shared" ref="G195:G202" si="26">IMSUM(D195,E195)</f>
        <v>121.98-29.66i</v>
      </c>
      <c r="H195" t="str">
        <f t="shared" ref="H195:H202" si="27">IMDIV(F195,G195)</f>
        <v>0.2259580593389-0.188211870470636i</v>
      </c>
      <c r="I195">
        <f t="shared" ref="I195:I202" si="28">IMABS(H195)</f>
        <v>0.29407610029762249</v>
      </c>
      <c r="J195">
        <f t="shared" si="22"/>
        <v>1.8331665790649869</v>
      </c>
      <c r="K195">
        <f t="shared" si="23"/>
        <v>10.630805387493705</v>
      </c>
    </row>
    <row r="196" spans="1:11">
      <c r="A196">
        <v>145.5</v>
      </c>
      <c r="B196">
        <v>71.59</v>
      </c>
      <c r="C196">
        <v>-30.11</v>
      </c>
      <c r="D196" t="str">
        <f t="shared" si="24"/>
        <v>71.59-30.11i</v>
      </c>
      <c r="E196" t="str">
        <f t="shared" ref="E196:E202" si="29">COMPLEX(50,0)</f>
        <v>50</v>
      </c>
      <c r="F196" t="str">
        <f t="shared" si="25"/>
        <v>21.59-30.11i</v>
      </c>
      <c r="G196" t="str">
        <f t="shared" si="26"/>
        <v>121.59-30.11i</v>
      </c>
      <c r="H196" t="str">
        <f t="shared" si="27"/>
        <v>0.225084358990279-0.191896619383195i</v>
      </c>
      <c r="I196">
        <f t="shared" si="28"/>
        <v>0.29578248966557102</v>
      </c>
      <c r="J196">
        <f t="shared" ref="J196:J202" si="30">(1+I196)/(1-I196)</f>
        <v>1.8400316246754655</v>
      </c>
      <c r="K196">
        <f t="shared" ref="K196:K202" si="31">-20*LOG10(I196)</f>
        <v>10.580550796553446</v>
      </c>
    </row>
    <row r="197" spans="1:11">
      <c r="A197">
        <v>146.25</v>
      </c>
      <c r="B197">
        <v>71.22</v>
      </c>
      <c r="C197">
        <v>-30.59</v>
      </c>
      <c r="D197" t="str">
        <f t="shared" si="24"/>
        <v>71.22-30.59i</v>
      </c>
      <c r="E197" t="str">
        <f t="shared" si="29"/>
        <v>50</v>
      </c>
      <c r="F197" t="str">
        <f t="shared" si="25"/>
        <v>21.22-30.59i</v>
      </c>
      <c r="G197" t="str">
        <f t="shared" si="26"/>
        <v>121.22-30.59i</v>
      </c>
      <c r="H197" t="str">
        <f t="shared" si="27"/>
        <v>0.224441990266625-0.195712914681933i</v>
      </c>
      <c r="I197">
        <f t="shared" si="28"/>
        <v>0.2977880991042815</v>
      </c>
      <c r="J197">
        <f t="shared" si="30"/>
        <v>1.8481431280912006</v>
      </c>
      <c r="K197">
        <f t="shared" si="31"/>
        <v>10.521853250321346</v>
      </c>
    </row>
    <row r="198" spans="1:11">
      <c r="A198">
        <v>147</v>
      </c>
      <c r="B198">
        <v>70.819999999999993</v>
      </c>
      <c r="C198">
        <v>-31.02</v>
      </c>
      <c r="D198" t="str">
        <f t="shared" si="24"/>
        <v>70.82-31.02i</v>
      </c>
      <c r="E198" t="str">
        <f t="shared" si="29"/>
        <v>50</v>
      </c>
      <c r="F198" t="str">
        <f t="shared" si="25"/>
        <v>20.82-31.02i</v>
      </c>
      <c r="G198" t="str">
        <f t="shared" si="26"/>
        <v>120.82-31.02i</v>
      </c>
      <c r="H198" t="str">
        <f t="shared" si="27"/>
        <v>0.223507518724896-0.199361006200577i</v>
      </c>
      <c r="I198">
        <f t="shared" si="28"/>
        <v>0.29950028667743583</v>
      </c>
      <c r="J198">
        <f t="shared" si="30"/>
        <v>1.8551046659444466</v>
      </c>
      <c r="K198">
        <f t="shared" si="31"/>
        <v>10.472055151478781</v>
      </c>
    </row>
    <row r="199" spans="1:11">
      <c r="A199">
        <v>147.75</v>
      </c>
      <c r="B199">
        <v>70.34</v>
      </c>
      <c r="C199">
        <v>-31.41</v>
      </c>
      <c r="D199" t="str">
        <f t="shared" si="24"/>
        <v>70.34-31.41i</v>
      </c>
      <c r="E199" t="str">
        <f t="shared" si="29"/>
        <v>50</v>
      </c>
      <c r="F199" t="str">
        <f t="shared" si="25"/>
        <v>20.34-31.41i</v>
      </c>
      <c r="G199" t="str">
        <f t="shared" si="26"/>
        <v>120.34-31.41i</v>
      </c>
      <c r="H199" t="str">
        <f t="shared" si="27"/>
        <v>0.222021998443178-0.203060404095893i</v>
      </c>
      <c r="I199">
        <f t="shared" si="28"/>
        <v>0.30087754237278974</v>
      </c>
      <c r="J199">
        <f t="shared" si="30"/>
        <v>1.8607291586482699</v>
      </c>
      <c r="K199">
        <f t="shared" si="31"/>
        <v>10.432204539486015</v>
      </c>
    </row>
    <row r="200" spans="1:11">
      <c r="A200">
        <v>148.5</v>
      </c>
      <c r="B200">
        <v>70.06</v>
      </c>
      <c r="C200">
        <v>-31.8</v>
      </c>
      <c r="D200" t="str">
        <f t="shared" si="24"/>
        <v>70.06-31.8i</v>
      </c>
      <c r="E200" t="str">
        <f t="shared" si="29"/>
        <v>50</v>
      </c>
      <c r="F200" t="str">
        <f t="shared" si="25"/>
        <v>20.06-31.8i</v>
      </c>
      <c r="G200" t="str">
        <f t="shared" si="26"/>
        <v>120.06-31.8i</v>
      </c>
      <c r="H200" t="str">
        <f t="shared" si="27"/>
        <v>0.221685635210708-0.206150231553386i</v>
      </c>
      <c r="I200">
        <f t="shared" si="28"/>
        <v>0.30272502180739824</v>
      </c>
      <c r="J200">
        <f t="shared" si="30"/>
        <v>1.8683088631463249</v>
      </c>
      <c r="K200">
        <f t="shared" si="31"/>
        <v>10.379033616959216</v>
      </c>
    </row>
    <row r="201" spans="1:11">
      <c r="A201">
        <v>149.25</v>
      </c>
      <c r="B201">
        <v>69.66</v>
      </c>
      <c r="C201">
        <v>-32.21</v>
      </c>
      <c r="D201" t="str">
        <f t="shared" si="24"/>
        <v>69.66-32.21i</v>
      </c>
      <c r="E201" t="str">
        <f t="shared" si="29"/>
        <v>50</v>
      </c>
      <c r="F201" t="str">
        <f t="shared" si="25"/>
        <v>19.66-32.21i</v>
      </c>
      <c r="G201" t="str">
        <f t="shared" si="26"/>
        <v>119.66-32.21i</v>
      </c>
      <c r="H201" t="str">
        <f t="shared" si="27"/>
        <v>0.220760599519939-0.209755148666746i</v>
      </c>
      <c r="I201">
        <f t="shared" si="28"/>
        <v>0.30452005630600359</v>
      </c>
      <c r="J201">
        <f t="shared" si="30"/>
        <v>1.8757119714727217</v>
      </c>
      <c r="K201">
        <f t="shared" si="31"/>
        <v>10.327681971546383</v>
      </c>
    </row>
    <row r="202" spans="1:11">
      <c r="A202">
        <v>150</v>
      </c>
      <c r="B202">
        <v>69.260000000000005</v>
      </c>
      <c r="C202">
        <v>-32.61</v>
      </c>
      <c r="D202" t="str">
        <f t="shared" si="24"/>
        <v>69.26-32.61i</v>
      </c>
      <c r="E202" t="str">
        <f t="shared" si="29"/>
        <v>50</v>
      </c>
      <c r="F202" t="str">
        <f t="shared" si="25"/>
        <v>19.26-32.61i</v>
      </c>
      <c r="G202" t="str">
        <f t="shared" si="26"/>
        <v>119.26-32.61i</v>
      </c>
      <c r="H202" t="str">
        <f t="shared" si="27"/>
        <v>0.219827334038201-0.213327441195826i</v>
      </c>
      <c r="I202">
        <f t="shared" si="28"/>
        <v>0.30632116145885419</v>
      </c>
      <c r="J202">
        <f t="shared" si="30"/>
        <v>1.8831786251489768</v>
      </c>
      <c r="K202">
        <f t="shared" si="31"/>
        <v>10.276459999398611</v>
      </c>
    </row>
  </sheetData>
  <phoneticPr fontId="18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82B2-1912-409C-99B4-5EC5A5ABC39F}">
  <dimension ref="A1:V37"/>
  <sheetViews>
    <sheetView topLeftCell="G7" workbookViewId="0">
      <selection activeCell="S22" sqref="S22"/>
    </sheetView>
  </sheetViews>
  <sheetFormatPr defaultRowHeight="18.75"/>
  <cols>
    <col min="1" max="1" width="12.75" bestFit="1" customWidth="1"/>
    <col min="7" max="7" width="23" customWidth="1"/>
    <col min="8" max="8" width="19.75" style="9" customWidth="1"/>
    <col min="19" max="20" width="13" customWidth="1"/>
  </cols>
  <sheetData>
    <row r="1" spans="1:11" ht="20.25">
      <c r="A1" s="11" t="s">
        <v>33</v>
      </c>
      <c r="B1" s="13" t="s">
        <v>46</v>
      </c>
      <c r="D1" t="s">
        <v>40</v>
      </c>
      <c r="E1" t="s">
        <v>41</v>
      </c>
      <c r="F1" s="7" t="s">
        <v>57</v>
      </c>
      <c r="G1" s="7" t="s">
        <v>58</v>
      </c>
      <c r="H1" s="18" t="s">
        <v>60</v>
      </c>
      <c r="I1" t="s">
        <v>32</v>
      </c>
      <c r="J1" t="s">
        <v>42</v>
      </c>
      <c r="K1" t="s">
        <v>59</v>
      </c>
    </row>
    <row r="2" spans="1:11">
      <c r="A2" s="12">
        <v>200</v>
      </c>
      <c r="B2" s="13" t="s">
        <v>45</v>
      </c>
      <c r="D2">
        <v>2.1</v>
      </c>
      <c r="E2">
        <f t="shared" ref="E2:E32" si="0">LN(0.5*D2+SQRT((0.5*D2)^2-1))</f>
        <v>0.314924756603848</v>
      </c>
      <c r="F2" s="1">
        <f>0.3*EXP(-0.25*(D2/2-1))</f>
        <v>0.29627334014816442</v>
      </c>
      <c r="G2" s="1">
        <f>E2+F2</f>
        <v>0.61119809675201242</v>
      </c>
      <c r="H2" s="19">
        <f>120*SQRT(E2*G2)</f>
        <v>52.647244284308201</v>
      </c>
      <c r="I2">
        <f t="shared" ref="I2:I32" si="1">H2^2/$A$2</f>
        <v>13.858661653658112</v>
      </c>
      <c r="J2">
        <f>ABS((I2-$A$5)/(I2+$A$5))</f>
        <v>0.56595828052828523</v>
      </c>
      <c r="K2">
        <f t="shared" ref="K2:K32" si="2">(1+J2)/(1-J2)</f>
        <v>3.607851988132063</v>
      </c>
    </row>
    <row r="3" spans="1:11">
      <c r="D3">
        <v>2.2000000000000002</v>
      </c>
      <c r="E3">
        <f t="shared" si="0"/>
        <v>0.44356825438511532</v>
      </c>
      <c r="F3" s="1">
        <f t="shared" ref="F3:F32" si="3">0.3*EXP(-0.25*(D3/2-1))</f>
        <v>0.29259297360849978</v>
      </c>
      <c r="G3" s="1">
        <f t="shared" ref="G3:G32" si="4">E3+F3</f>
        <v>0.73616122799361516</v>
      </c>
      <c r="H3" s="19">
        <f t="shared" ref="H3:H32" si="5">120*SQRT(E3*G3)</f>
        <v>68.572178120566377</v>
      </c>
      <c r="I3">
        <f t="shared" si="1"/>
        <v>23.510718060993412</v>
      </c>
      <c r="J3">
        <f t="shared" ref="J3:J32" si="6">ABS((I3-$A$5)/(I3+$A$5))</f>
        <v>0.36034584666997627</v>
      </c>
      <c r="K3">
        <f t="shared" si="2"/>
        <v>2.1266896174879024</v>
      </c>
    </row>
    <row r="4" spans="1:11">
      <c r="A4" s="14" t="s">
        <v>44</v>
      </c>
      <c r="B4" s="14"/>
      <c r="D4">
        <v>2.2999999999999998</v>
      </c>
      <c r="E4">
        <f t="shared" si="0"/>
        <v>0.54109727938952412</v>
      </c>
      <c r="F4" s="1">
        <f t="shared" si="3"/>
        <v>0.28895832531624654</v>
      </c>
      <c r="G4" s="1">
        <f t="shared" si="4"/>
        <v>0.83005560470577067</v>
      </c>
      <c r="H4" s="19">
        <f t="shared" si="5"/>
        <v>80.421563924458653</v>
      </c>
      <c r="I4">
        <f t="shared" si="1"/>
        <v>32.338139720278946</v>
      </c>
      <c r="J4">
        <f t="shared" si="6"/>
        <v>0.21450399947973489</v>
      </c>
      <c r="K4">
        <f t="shared" si="2"/>
        <v>1.5461619138421083</v>
      </c>
    </row>
    <row r="5" spans="1:11">
      <c r="A5" s="14">
        <v>50</v>
      </c>
      <c r="B5" s="14" t="s">
        <v>45</v>
      </c>
      <c r="D5">
        <v>2.4</v>
      </c>
      <c r="E5">
        <f t="shared" si="0"/>
        <v>0.62236250371477853</v>
      </c>
      <c r="F5" s="1">
        <f t="shared" si="3"/>
        <v>0.28536882735021418</v>
      </c>
      <c r="G5" s="1">
        <f t="shared" si="4"/>
        <v>0.90773133106499271</v>
      </c>
      <c r="H5" s="19">
        <f t="shared" si="5"/>
        <v>90.194824641928236</v>
      </c>
      <c r="I5">
        <f t="shared" si="1"/>
        <v>40.675531960940923</v>
      </c>
      <c r="J5">
        <f t="shared" si="6"/>
        <v>0.10283334255017827</v>
      </c>
      <c r="K5">
        <f t="shared" si="2"/>
        <v>1.2292402235332285</v>
      </c>
    </row>
    <row r="6" spans="1:11">
      <c r="D6">
        <v>2.5</v>
      </c>
      <c r="E6">
        <f t="shared" si="0"/>
        <v>0.69314718055994529</v>
      </c>
      <c r="F6" s="1">
        <f t="shared" si="3"/>
        <v>0.28182391884404273</v>
      </c>
      <c r="G6" s="1">
        <f t="shared" si="4"/>
        <v>0.97497109940398796</v>
      </c>
      <c r="H6" s="19">
        <f t="shared" si="5"/>
        <v>98.648355024206992</v>
      </c>
      <c r="I6">
        <f t="shared" si="1"/>
        <v>48.657489744909924</v>
      </c>
      <c r="J6">
        <f t="shared" si="6"/>
        <v>1.360778850709954E-2</v>
      </c>
      <c r="K6">
        <f t="shared" si="2"/>
        <v>1.0275910299139612</v>
      </c>
    </row>
    <row r="7" spans="1:11">
      <c r="A7" s="15" t="s">
        <v>32</v>
      </c>
      <c r="B7" s="15" t="s">
        <v>47</v>
      </c>
      <c r="D7">
        <v>2.6</v>
      </c>
      <c r="E7">
        <f t="shared" si="0"/>
        <v>0.75643291085695963</v>
      </c>
      <c r="F7" s="1">
        <f t="shared" si="3"/>
        <v>0.27832304589856582</v>
      </c>
      <c r="G7" s="1">
        <f t="shared" si="4"/>
        <v>1.0347559567555256</v>
      </c>
      <c r="H7" s="19">
        <f t="shared" si="5"/>
        <v>106.16599186976171</v>
      </c>
      <c r="I7">
        <f t="shared" si="1"/>
        <v>56.356089148451545</v>
      </c>
      <c r="J7">
        <f t="shared" si="6"/>
        <v>5.9762343645221226E-2</v>
      </c>
      <c r="K7">
        <f t="shared" si="2"/>
        <v>1.127121782969031</v>
      </c>
    </row>
    <row r="8" spans="1:11">
      <c r="D8">
        <v>2.65</v>
      </c>
      <c r="E8">
        <f t="shared" si="0"/>
        <v>0.78584801923629177</v>
      </c>
      <c r="F8" s="1">
        <f t="shared" si="3"/>
        <v>0.27658895155136953</v>
      </c>
      <c r="G8" s="1">
        <f t="shared" si="4"/>
        <v>1.0624369707876613</v>
      </c>
      <c r="H8" s="19">
        <f t="shared" si="5"/>
        <v>109.64835357824217</v>
      </c>
      <c r="I8">
        <f t="shared" si="1"/>
        <v>60.113807212096056</v>
      </c>
      <c r="J8">
        <f t="shared" si="6"/>
        <v>9.1848674277652712E-2</v>
      </c>
      <c r="K8">
        <f t="shared" si="2"/>
        <v>1.2022761442419212</v>
      </c>
    </row>
    <row r="9" spans="1:11">
      <c r="A9" s="16" t="s">
        <v>10</v>
      </c>
      <c r="B9" s="16" t="s">
        <v>50</v>
      </c>
      <c r="D9">
        <v>2.7</v>
      </c>
      <c r="E9">
        <f t="shared" si="0"/>
        <v>0.8140001025611594</v>
      </c>
      <c r="F9" s="1">
        <f t="shared" si="3"/>
        <v>0.27486566149526326</v>
      </c>
      <c r="G9" s="1">
        <f t="shared" si="4"/>
        <v>1.0888657640564228</v>
      </c>
      <c r="H9" s="19">
        <f t="shared" si="5"/>
        <v>112.9745570829494</v>
      </c>
      <c r="I9">
        <f t="shared" si="1"/>
        <v>63.81625274044297</v>
      </c>
      <c r="J9">
        <f t="shared" si="6"/>
        <v>0.12139085945792664</v>
      </c>
      <c r="K9">
        <f t="shared" si="2"/>
        <v>1.2763250548088594</v>
      </c>
    </row>
    <row r="10" spans="1:11">
      <c r="D10">
        <v>2.73</v>
      </c>
      <c r="E10">
        <f t="shared" si="0"/>
        <v>0.8303401851419161</v>
      </c>
      <c r="F10" s="1">
        <f t="shared" si="3"/>
        <v>0.27383684550029008</v>
      </c>
      <c r="G10" s="1">
        <f t="shared" si="4"/>
        <v>1.1041770306422061</v>
      </c>
      <c r="H10" s="19">
        <f t="shared" si="5"/>
        <v>114.90227528104815</v>
      </c>
      <c r="I10">
        <f t="shared" si="1"/>
        <v>66.012664323808835</v>
      </c>
      <c r="J10">
        <f t="shared" si="6"/>
        <v>0.13802514076493472</v>
      </c>
      <c r="K10">
        <f t="shared" si="2"/>
        <v>1.3202532864761765</v>
      </c>
    </row>
    <row r="11" spans="1:11">
      <c r="D11">
        <v>2.7355740989999999</v>
      </c>
      <c r="E11">
        <f t="shared" si="0"/>
        <v>0.83333333311906632</v>
      </c>
      <c r="F11" s="1">
        <f t="shared" si="3"/>
        <v>0.27364611274487699</v>
      </c>
      <c r="G11" s="1">
        <f t="shared" si="4"/>
        <v>1.1069794458639433</v>
      </c>
      <c r="H11" s="19">
        <f t="shared" si="5"/>
        <v>115.25516624842375</v>
      </c>
      <c r="I11">
        <f t="shared" si="1"/>
        <v>66.418766734758989</v>
      </c>
      <c r="J11">
        <f t="shared" si="6"/>
        <v>0.1410319589810331</v>
      </c>
      <c r="K11">
        <f t="shared" si="2"/>
        <v>1.3283753346951799</v>
      </c>
    </row>
    <row r="12" spans="1:11">
      <c r="D12">
        <v>2.7389999999999999</v>
      </c>
      <c r="E12">
        <f t="shared" si="0"/>
        <v>0.83516645772105524</v>
      </c>
      <c r="F12" s="1">
        <f t="shared" si="3"/>
        <v>0.27352895227151652</v>
      </c>
      <c r="G12" s="1">
        <f t="shared" si="4"/>
        <v>1.1086954099925719</v>
      </c>
      <c r="H12" s="19">
        <f t="shared" si="5"/>
        <v>115.47125678225419</v>
      </c>
      <c r="I12">
        <f t="shared" si="1"/>
        <v>66.668055714366417</v>
      </c>
      <c r="J12">
        <f t="shared" si="6"/>
        <v>0.14286734798404568</v>
      </c>
      <c r="K12">
        <f t="shared" si="2"/>
        <v>1.3333611142873283</v>
      </c>
    </row>
    <row r="13" spans="1:11">
      <c r="D13">
        <v>2.74</v>
      </c>
      <c r="E13">
        <f t="shared" si="0"/>
        <v>0.83570060949498659</v>
      </c>
      <c r="F13" s="1">
        <f t="shared" si="3"/>
        <v>0.27349476328933853</v>
      </c>
      <c r="G13" s="1">
        <f t="shared" si="4"/>
        <v>1.1091953727843251</v>
      </c>
      <c r="H13" s="19">
        <f t="shared" si="5"/>
        <v>115.53421825079471</v>
      </c>
      <c r="I13">
        <f t="shared" si="1"/>
        <v>66.740777934111335</v>
      </c>
      <c r="J13">
        <f t="shared" si="6"/>
        <v>0.1434012881390927</v>
      </c>
      <c r="K13">
        <f t="shared" si="2"/>
        <v>1.3348155586822268</v>
      </c>
    </row>
    <row r="14" spans="1:11">
      <c r="D14">
        <v>2.75</v>
      </c>
      <c r="E14">
        <f t="shared" si="0"/>
        <v>0.84101932201144569</v>
      </c>
      <c r="F14" s="1">
        <f t="shared" si="3"/>
        <v>0.27315310841401025</v>
      </c>
      <c r="G14" s="1">
        <f t="shared" si="4"/>
        <v>1.1141724304254559</v>
      </c>
      <c r="H14" s="19">
        <f t="shared" si="5"/>
        <v>116.16102532854885</v>
      </c>
      <c r="I14">
        <f t="shared" si="1"/>
        <v>67.466919026898836</v>
      </c>
      <c r="J14">
        <f t="shared" si="6"/>
        <v>0.14869649405633151</v>
      </c>
      <c r="K14">
        <f t="shared" si="2"/>
        <v>1.3493383805379768</v>
      </c>
    </row>
    <row r="15" spans="1:11">
      <c r="D15">
        <v>2.8</v>
      </c>
      <c r="E15">
        <f t="shared" si="0"/>
        <v>0.86701472649056499</v>
      </c>
      <c r="F15" s="1">
        <f t="shared" si="3"/>
        <v>0.27145122541078787</v>
      </c>
      <c r="G15" s="1">
        <f t="shared" si="4"/>
        <v>1.1384659519013529</v>
      </c>
      <c r="H15" s="19">
        <f t="shared" si="5"/>
        <v>119.22147936112283</v>
      </c>
      <c r="I15">
        <f t="shared" si="1"/>
        <v>71.068805705273192</v>
      </c>
      <c r="J15">
        <f>ABS((I15-$A$5)/(I15+$A$5))</f>
        <v>0.17402340415055018</v>
      </c>
      <c r="K15">
        <f t="shared" si="2"/>
        <v>1.4213761141054639</v>
      </c>
    </row>
    <row r="16" spans="1:11">
      <c r="D16">
        <v>2.9</v>
      </c>
      <c r="E16">
        <f t="shared" si="0"/>
        <v>0.91629073187415511</v>
      </c>
      <c r="F16" s="1">
        <f t="shared" si="3"/>
        <v>0.2680792041325547</v>
      </c>
      <c r="G16" s="1">
        <f t="shared" si="4"/>
        <v>1.1843699360067097</v>
      </c>
      <c r="H16" s="19">
        <f t="shared" si="5"/>
        <v>125.00908612903309</v>
      </c>
      <c r="I16">
        <f t="shared" si="1"/>
        <v>78.136358074080078</v>
      </c>
      <c r="J16">
        <f t="shared" si="6"/>
        <v>0.21958137797090715</v>
      </c>
      <c r="K16">
        <f t="shared" si="2"/>
        <v>1.5627271614816016</v>
      </c>
    </row>
    <row r="17" spans="4:22">
      <c r="D17">
        <v>3</v>
      </c>
      <c r="E17">
        <f t="shared" si="0"/>
        <v>0.96242365011920694</v>
      </c>
      <c r="F17" s="1">
        <f t="shared" si="3"/>
        <v>0.26474907077537863</v>
      </c>
      <c r="G17" s="1">
        <f t="shared" si="4"/>
        <v>1.2271727208945855</v>
      </c>
      <c r="H17" s="19">
        <f t="shared" si="5"/>
        <v>130.41190402309613</v>
      </c>
      <c r="I17">
        <f t="shared" si="1"/>
        <v>85.036323554646188</v>
      </c>
      <c r="J17">
        <f t="shared" si="6"/>
        <v>0.25945851184602026</v>
      </c>
      <c r="K17">
        <f>(1+J17)/(1-J17)</f>
        <v>1.7007264710929237</v>
      </c>
    </row>
    <row r="18" spans="4:22">
      <c r="D18">
        <v>3.1</v>
      </c>
      <c r="E18">
        <f t="shared" si="0"/>
        <v>1.0058651950356197</v>
      </c>
      <c r="F18" s="1">
        <f t="shared" si="3"/>
        <v>0.26146030499914735</v>
      </c>
      <c r="G18" s="1">
        <f t="shared" si="4"/>
        <v>1.267325500034767</v>
      </c>
      <c r="H18" s="19">
        <f t="shared" si="5"/>
        <v>135.48625023312005</v>
      </c>
      <c r="I18">
        <f t="shared" si="1"/>
        <v>91.782620011158102</v>
      </c>
      <c r="J18">
        <f t="shared" si="6"/>
        <v>0.29469493516109285</v>
      </c>
      <c r="K18">
        <f t="shared" si="2"/>
        <v>1.8356524002231618</v>
      </c>
    </row>
    <row r="19" spans="4:22">
      <c r="D19">
        <v>3.2</v>
      </c>
      <c r="E19">
        <f t="shared" si="0"/>
        <v>1.0469679150031885</v>
      </c>
      <c r="F19" s="1">
        <f t="shared" si="3"/>
        <v>0.25821239292751735</v>
      </c>
      <c r="G19" s="1">
        <f t="shared" si="4"/>
        <v>1.3051803079307058</v>
      </c>
      <c r="H19" s="19">
        <f t="shared" si="5"/>
        <v>140.27594035344407</v>
      </c>
      <c r="I19">
        <f t="shared" si="1"/>
        <v>98.38669721021499</v>
      </c>
      <c r="J19">
        <f t="shared" si="6"/>
        <v>0.32608514186192178</v>
      </c>
      <c r="K19">
        <f t="shared" si="2"/>
        <v>1.9677339442042996</v>
      </c>
    </row>
    <row r="20" spans="4:22">
      <c r="D20">
        <v>3.3</v>
      </c>
      <c r="E20">
        <f t="shared" si="0"/>
        <v>1.0860134133785979</v>
      </c>
      <c r="F20" s="1">
        <f t="shared" si="3"/>
        <v>0.25500482706761946</v>
      </c>
      <c r="G20" s="1">
        <f t="shared" si="4"/>
        <v>1.3410182404462174</v>
      </c>
      <c r="H20" s="19">
        <f t="shared" si="5"/>
        <v>144.81587852381173</v>
      </c>
      <c r="I20">
        <f t="shared" si="1"/>
        <v>104.85819336311698</v>
      </c>
      <c r="J20">
        <f t="shared" si="6"/>
        <v>0.35424792303035296</v>
      </c>
      <c r="K20">
        <f t="shared" si="2"/>
        <v>2.0971638672623398</v>
      </c>
    </row>
    <row r="21" spans="4:22">
      <c r="D21">
        <v>3.4</v>
      </c>
      <c r="E21">
        <f t="shared" si="0"/>
        <v>1.1232309825872959</v>
      </c>
      <c r="F21" s="1">
        <f t="shared" si="3"/>
        <v>0.25183710623076222</v>
      </c>
      <c r="G21" s="1">
        <f t="shared" si="4"/>
        <v>1.3750680888180582</v>
      </c>
      <c r="H21" s="19">
        <f t="shared" si="5"/>
        <v>149.13441842712436</v>
      </c>
      <c r="I21">
        <f t="shared" si="1"/>
        <v>111.20537379798304</v>
      </c>
      <c r="J21">
        <f t="shared" si="6"/>
        <v>0.37967328480428625</v>
      </c>
      <c r="K21">
        <f t="shared" si="2"/>
        <v>2.2241074759596611</v>
      </c>
      <c r="T21" s="9" t="s">
        <v>34</v>
      </c>
      <c r="U21" s="10">
        <v>1.257E-6</v>
      </c>
    </row>
    <row r="22" spans="4:22">
      <c r="D22">
        <v>3.5</v>
      </c>
      <c r="E22">
        <f t="shared" si="0"/>
        <v>1.1588103604299469</v>
      </c>
      <c r="F22" s="1">
        <f t="shared" si="3"/>
        <v>0.24870873545412009</v>
      </c>
      <c r="G22" s="1">
        <f t="shared" si="4"/>
        <v>1.4075190958840671</v>
      </c>
      <c r="H22" s="19">
        <f t="shared" si="5"/>
        <v>153.25497393466114</v>
      </c>
      <c r="I22">
        <f t="shared" si="1"/>
        <v>117.43543517856833</v>
      </c>
      <c r="J22">
        <f t="shared" si="6"/>
        <v>0.40275485954719836</v>
      </c>
      <c r="K22">
        <f t="shared" si="2"/>
        <v>2.3487087035713663</v>
      </c>
      <c r="T22" s="9" t="s">
        <v>35</v>
      </c>
      <c r="U22" s="10">
        <v>8.8539999999999992E-12</v>
      </c>
    </row>
    <row r="23" spans="4:22">
      <c r="D23">
        <v>3.6</v>
      </c>
      <c r="E23">
        <f t="shared" si="0"/>
        <v>1.1929107309930491</v>
      </c>
      <c r="F23" s="1">
        <f t="shared" si="3"/>
        <v>0.24561922592339452</v>
      </c>
      <c r="G23" s="1">
        <f t="shared" si="4"/>
        <v>1.4385299569164436</v>
      </c>
      <c r="H23" s="19">
        <f t="shared" si="5"/>
        <v>157.19715214797168</v>
      </c>
      <c r="I23">
        <f t="shared" si="1"/>
        <v>123.55472321716279</v>
      </c>
      <c r="J23">
        <f t="shared" si="6"/>
        <v>0.42381285771823335</v>
      </c>
      <c r="K23">
        <f t="shared" si="2"/>
        <v>2.4710944643432557</v>
      </c>
    </row>
    <row r="24" spans="4:22">
      <c r="D24">
        <v>3.7</v>
      </c>
      <c r="E24">
        <f t="shared" si="0"/>
        <v>1.2256672414994576</v>
      </c>
      <c r="F24" s="1">
        <f t="shared" si="3"/>
        <v>0.24256809489643572</v>
      </c>
      <c r="G24" s="1">
        <f t="shared" si="4"/>
        <v>1.4682353363958933</v>
      </c>
      <c r="H24" s="19">
        <f t="shared" si="5"/>
        <v>160.97757156419746</v>
      </c>
      <c r="I24">
        <f t="shared" si="1"/>
        <v>129.56889273353158</v>
      </c>
      <c r="J24">
        <f t="shared" si="6"/>
        <v>0.44311067202272381</v>
      </c>
      <c r="K24">
        <f t="shared" si="2"/>
        <v>2.5913778546706316</v>
      </c>
      <c r="T24" s="8" t="s">
        <v>36</v>
      </c>
      <c r="U24" s="8" t="s">
        <v>37</v>
      </c>
      <c r="V24" s="8" t="s">
        <v>38</v>
      </c>
    </row>
    <row r="25" spans="4:22">
      <c r="D25">
        <v>3.8</v>
      </c>
      <c r="E25">
        <f t="shared" si="0"/>
        <v>1.2571958266003804</v>
      </c>
      <c r="F25" s="1">
        <f t="shared" si="3"/>
        <v>0.23955486562781311</v>
      </c>
      <c r="G25" s="1">
        <f t="shared" si="4"/>
        <v>1.4967506922281935</v>
      </c>
      <c r="H25" s="19">
        <f t="shared" si="5"/>
        <v>164.6104663188809</v>
      </c>
      <c r="I25">
        <f t="shared" si="1"/>
        <v>135.4830281085971</v>
      </c>
      <c r="J25">
        <f t="shared" si="6"/>
        <v>0.46086711533816593</v>
      </c>
      <c r="K25">
        <f t="shared" si="2"/>
        <v>2.7096605621719418</v>
      </c>
      <c r="T25" s="1" t="s">
        <v>39</v>
      </c>
      <c r="U25" s="1">
        <v>1.00000037</v>
      </c>
      <c r="V25" s="1">
        <v>1.000586</v>
      </c>
    </row>
    <row r="26" spans="4:22">
      <c r="D26">
        <v>3.9</v>
      </c>
      <c r="E26">
        <f t="shared" si="0"/>
        <v>1.2875968494557752</v>
      </c>
      <c r="F26" s="1">
        <f t="shared" si="3"/>
        <v>0.23657906729432299</v>
      </c>
      <c r="G26" s="1">
        <f t="shared" si="4"/>
        <v>1.5241759167500981</v>
      </c>
      <c r="H26" s="19">
        <f t="shared" si="5"/>
        <v>168.10814127014382</v>
      </c>
      <c r="I26">
        <f t="shared" si="1"/>
        <v>141.30173580651316</v>
      </c>
      <c r="J26">
        <f t="shared" si="6"/>
        <v>0.4772655899936934</v>
      </c>
      <c r="K26">
        <f t="shared" si="2"/>
        <v>2.8260347161302635</v>
      </c>
    </row>
    <row r="27" spans="4:22">
      <c r="D27">
        <v>4</v>
      </c>
      <c r="E27">
        <f t="shared" si="0"/>
        <v>1.3169578969248166</v>
      </c>
      <c r="F27" s="1">
        <f t="shared" si="3"/>
        <v>0.23364023492142144</v>
      </c>
      <c r="G27" s="1">
        <f t="shared" si="4"/>
        <v>1.5505981318462381</v>
      </c>
      <c r="H27" s="19">
        <f t="shared" si="5"/>
        <v>171.48132069575831</v>
      </c>
      <c r="I27">
        <f t="shared" si="1"/>
        <v>147.02921673780756</v>
      </c>
      <c r="J27">
        <f t="shared" si="6"/>
        <v>0.49246105904652265</v>
      </c>
      <c r="K27">
        <f t="shared" si="2"/>
        <v>2.9405843347561507</v>
      </c>
    </row>
    <row r="28" spans="4:22">
      <c r="D28">
        <v>4.0999999999999996</v>
      </c>
      <c r="E28">
        <f t="shared" si="0"/>
        <v>1.3453559579539243</v>
      </c>
      <c r="F28" s="1">
        <f t="shared" si="3"/>
        <v>0.23073790931057114</v>
      </c>
      <c r="G28" s="1">
        <f t="shared" si="4"/>
        <v>1.5760938672644955</v>
      </c>
      <c r="H28" s="19">
        <f t="shared" si="5"/>
        <v>174.73941957816101</v>
      </c>
      <c r="I28">
        <f t="shared" si="1"/>
        <v>152.66932377256299</v>
      </c>
      <c r="J28">
        <f t="shared" si="6"/>
        <v>0.50658541638881305</v>
      </c>
      <c r="K28">
        <f t="shared" si="2"/>
        <v>3.0533864754512599</v>
      </c>
    </row>
    <row r="29" spans="4:22">
      <c r="D29">
        <v>4.2</v>
      </c>
      <c r="E29">
        <f t="shared" si="0"/>
        <v>1.3728591442425799</v>
      </c>
      <c r="F29" s="1">
        <f t="shared" si="3"/>
        <v>0.22787163696749052</v>
      </c>
      <c r="G29" s="1">
        <f t="shared" si="4"/>
        <v>1.6007307812100704</v>
      </c>
      <c r="H29" s="19">
        <f t="shared" si="5"/>
        <v>177.89075755235098</v>
      </c>
      <c r="I29">
        <f t="shared" si="1"/>
        <v>158.22560811274658</v>
      </c>
      <c r="J29">
        <f t="shared" si="6"/>
        <v>0.51975167268641786</v>
      </c>
      <c r="K29">
        <f t="shared" si="2"/>
        <v>3.1645121622549315</v>
      </c>
    </row>
    <row r="30" spans="4:22">
      <c r="D30">
        <v>4.3</v>
      </c>
      <c r="E30">
        <f t="shared" si="0"/>
        <v>1.3995280658629314</v>
      </c>
      <c r="F30" s="1">
        <f t="shared" si="3"/>
        <v>0.22504097003129453</v>
      </c>
      <c r="G30" s="1">
        <f t="shared" si="4"/>
        <v>1.624569035894226</v>
      </c>
      <c r="H30" s="19">
        <f t="shared" si="5"/>
        <v>180.94272970635842</v>
      </c>
      <c r="I30">
        <f t="shared" si="1"/>
        <v>163.70135716794141</v>
      </c>
      <c r="J30">
        <f t="shared" si="6"/>
        <v>0.53205725351845545</v>
      </c>
      <c r="K30">
        <f t="shared" si="2"/>
        <v>3.2740271433588282</v>
      </c>
    </row>
    <row r="31" spans="4:22">
      <c r="D31">
        <v>4.4000000000000004</v>
      </c>
      <c r="E31">
        <f t="shared" si="0"/>
        <v>1.4254169430706127</v>
      </c>
      <c r="F31" s="1">
        <f t="shared" si="3"/>
        <v>0.22224546620451535</v>
      </c>
      <c r="G31" s="1">
        <f t="shared" si="4"/>
        <v>1.647662409275128</v>
      </c>
      <c r="H31" s="19">
        <f t="shared" si="5"/>
        <v>183.90194444549769</v>
      </c>
      <c r="I31">
        <f t="shared" si="1"/>
        <v>169.0996258541746</v>
      </c>
      <c r="J31">
        <f t="shared" si="6"/>
        <v>0.5435866236186242</v>
      </c>
      <c r="K31">
        <f t="shared" si="2"/>
        <v>3.3819925170834915</v>
      </c>
    </row>
    <row r="32" spans="4:22">
      <c r="D32">
        <v>4.5</v>
      </c>
      <c r="E32">
        <f t="shared" si="0"/>
        <v>1.4505745138225801</v>
      </c>
      <c r="F32" s="20">
        <f t="shared" si="3"/>
        <v>0.21948468868399254</v>
      </c>
      <c r="G32" s="20">
        <f t="shared" si="4"/>
        <v>1.6700592025065726</v>
      </c>
      <c r="H32" s="21">
        <f t="shared" si="5"/>
        <v>186.7743358883252</v>
      </c>
      <c r="I32">
        <f t="shared" si="1"/>
        <v>174.42326273262461</v>
      </c>
      <c r="J32">
        <f t="shared" si="6"/>
        <v>0.55441339377041809</v>
      </c>
      <c r="K32">
        <f t="shared" si="2"/>
        <v>3.4884652546524921</v>
      </c>
    </row>
    <row r="33" spans="8:8">
      <c r="H33" s="22"/>
    </row>
    <row r="34" spans="8:8">
      <c r="H34" s="22"/>
    </row>
    <row r="35" spans="8:8">
      <c r="H35" s="22"/>
    </row>
    <row r="36" spans="8:8">
      <c r="H36" s="22"/>
    </row>
    <row r="37" spans="8:8">
      <c r="H37" s="22"/>
    </row>
  </sheetData>
  <phoneticPr fontId="18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B56D-47BC-4796-8000-AC2C7A959326}">
  <dimension ref="A1:T32"/>
  <sheetViews>
    <sheetView topLeftCell="B1" workbookViewId="0">
      <selection activeCell="D2" sqref="D2:D32"/>
    </sheetView>
  </sheetViews>
  <sheetFormatPr defaultRowHeight="18.75"/>
  <cols>
    <col min="1" max="1" width="12.75" bestFit="1" customWidth="1"/>
    <col min="17" max="18" width="13" customWidth="1"/>
  </cols>
  <sheetData>
    <row r="1" spans="1:9">
      <c r="A1" s="11" t="s">
        <v>33</v>
      </c>
      <c r="B1" s="13" t="s">
        <v>46</v>
      </c>
      <c r="D1" t="s">
        <v>40</v>
      </c>
      <c r="E1" t="s">
        <v>48</v>
      </c>
      <c r="F1" t="s">
        <v>10</v>
      </c>
      <c r="G1" t="s">
        <v>32</v>
      </c>
      <c r="H1" t="s">
        <v>42</v>
      </c>
      <c r="I1" t="s">
        <v>49</v>
      </c>
    </row>
    <row r="2" spans="1:9">
      <c r="A2" s="12">
        <v>200</v>
      </c>
      <c r="B2" s="13" t="s">
        <v>45</v>
      </c>
      <c r="D2">
        <v>2.1</v>
      </c>
      <c r="E2">
        <f>LN(D2-1)</f>
        <v>9.5310179804324935E-2</v>
      </c>
      <c r="F2">
        <f>120*E2</f>
        <v>11.437221576518992</v>
      </c>
      <c r="G2">
        <f>F2^2/$A$2</f>
        <v>0.65405018695195782</v>
      </c>
      <c r="H2">
        <f>ABS((G2-$A$5)/(G2+$A$5))</f>
        <v>0.9741757989918669</v>
      </c>
      <c r="I2">
        <f t="shared" ref="I2:I32" si="0">(1+H2)/(1-H2)</f>
        <v>76.446732983921493</v>
      </c>
    </row>
    <row r="3" spans="1:9">
      <c r="D3">
        <v>2.2000000000000002</v>
      </c>
      <c r="E3">
        <f t="shared" ref="E3:E32" si="1">LN(D3-1)</f>
        <v>0.18232155679395479</v>
      </c>
      <c r="F3">
        <f t="shared" ref="F3:F32" si="2">120*E3</f>
        <v>21.878586815274573</v>
      </c>
      <c r="G3">
        <f t="shared" ref="G3:G32" si="3">F3^2/$A$2</f>
        <v>2.393362805167532</v>
      </c>
      <c r="H3">
        <f t="shared" ref="H3:H32" si="4">ABS((G3-$A$5)/(G3+$A$5))</f>
        <v>0.90863870242238098</v>
      </c>
      <c r="I3">
        <f t="shared" si="0"/>
        <v>20.891107646548406</v>
      </c>
    </row>
    <row r="4" spans="1:9">
      <c r="A4" s="14" t="s">
        <v>44</v>
      </c>
      <c r="B4" s="14"/>
      <c r="D4">
        <v>2.2999999999999998</v>
      </c>
      <c r="E4">
        <f t="shared" si="1"/>
        <v>0.26236426446749089</v>
      </c>
      <c r="F4">
        <f t="shared" si="2"/>
        <v>31.483711736098908</v>
      </c>
      <c r="G4">
        <f t="shared" si="3"/>
        <v>4.9561205234088606</v>
      </c>
      <c r="H4">
        <f t="shared" si="4"/>
        <v>0.81963353758576263</v>
      </c>
      <c r="I4">
        <f t="shared" si="0"/>
        <v>10.088535935282215</v>
      </c>
    </row>
    <row r="5" spans="1:9">
      <c r="A5" s="14">
        <v>50</v>
      </c>
      <c r="B5" s="14" t="s">
        <v>45</v>
      </c>
      <c r="D5">
        <v>2.4</v>
      </c>
      <c r="E5">
        <f t="shared" si="1"/>
        <v>0.33647223662121289</v>
      </c>
      <c r="F5">
        <f t="shared" si="2"/>
        <v>40.376668394545547</v>
      </c>
      <c r="G5">
        <f t="shared" si="3"/>
        <v>8.151376753215466</v>
      </c>
      <c r="H5">
        <f t="shared" si="4"/>
        <v>0.71964974147358474</v>
      </c>
      <c r="I5">
        <f t="shared" si="0"/>
        <v>6.1339331396106251</v>
      </c>
    </row>
    <row r="6" spans="1:9">
      <c r="D6">
        <v>2.5</v>
      </c>
      <c r="E6">
        <f t="shared" si="1"/>
        <v>0.40546510810816438</v>
      </c>
      <c r="F6">
        <f t="shared" si="2"/>
        <v>48.655812972979724</v>
      </c>
      <c r="G6">
        <f t="shared" si="3"/>
        <v>11.83694068030791</v>
      </c>
      <c r="H6">
        <f t="shared" si="4"/>
        <v>0.61715632920768326</v>
      </c>
      <c r="I6">
        <f t="shared" si="0"/>
        <v>4.2240644225902608</v>
      </c>
    </row>
    <row r="7" spans="1:9">
      <c r="A7" s="15" t="s">
        <v>32</v>
      </c>
      <c r="B7" s="15" t="s">
        <v>47</v>
      </c>
      <c r="D7">
        <v>2.6</v>
      </c>
      <c r="E7">
        <f t="shared" si="1"/>
        <v>0.47000362924573563</v>
      </c>
      <c r="F7">
        <f t="shared" si="2"/>
        <v>56.400435509488275</v>
      </c>
      <c r="G7">
        <f t="shared" si="3"/>
        <v>15.905045628299728</v>
      </c>
      <c r="H7">
        <f t="shared" si="4"/>
        <v>0.51733450825591787</v>
      </c>
      <c r="I7">
        <f t="shared" si="0"/>
        <v>3.1436564954604953</v>
      </c>
    </row>
    <row r="8" spans="1:9">
      <c r="D8">
        <v>2.7</v>
      </c>
      <c r="E8">
        <f t="shared" si="1"/>
        <v>0.53062825106217049</v>
      </c>
      <c r="F8">
        <f t="shared" si="2"/>
        <v>63.67539012746046</v>
      </c>
      <c r="G8">
        <f t="shared" si="3"/>
        <v>20.272776539421447</v>
      </c>
      <c r="H8">
        <f t="shared" si="4"/>
        <v>0.42302616922930675</v>
      </c>
      <c r="I8">
        <f t="shared" si="0"/>
        <v>2.4663617192628964</v>
      </c>
    </row>
    <row r="9" spans="1:9">
      <c r="A9" s="16" t="s">
        <v>10</v>
      </c>
      <c r="B9" s="16" t="s">
        <v>50</v>
      </c>
      <c r="D9">
        <v>2.8</v>
      </c>
      <c r="E9">
        <f t="shared" si="1"/>
        <v>0.58778666490211895</v>
      </c>
      <c r="F9">
        <f t="shared" si="2"/>
        <v>70.534399788254277</v>
      </c>
      <c r="G9">
        <f t="shared" si="3"/>
        <v>24.875507767446425</v>
      </c>
      <c r="H9">
        <f t="shared" si="4"/>
        <v>0.33555020836168453</v>
      </c>
      <c r="I9">
        <f t="shared" si="0"/>
        <v>2.0100092214170999</v>
      </c>
    </row>
    <row r="10" spans="1:9">
      <c r="D10">
        <v>2.9</v>
      </c>
      <c r="E10">
        <f t="shared" si="1"/>
        <v>0.64185388617239469</v>
      </c>
      <c r="F10">
        <f t="shared" si="2"/>
        <v>77.022466340687359</v>
      </c>
      <c r="G10">
        <f t="shared" si="3"/>
        <v>29.662301606011589</v>
      </c>
      <c r="H10">
        <f t="shared" si="4"/>
        <v>0.25529890530370586</v>
      </c>
      <c r="I10">
        <f t="shared" si="0"/>
        <v>1.6856412784187524</v>
      </c>
    </row>
    <row r="11" spans="1:9">
      <c r="D11">
        <v>3</v>
      </c>
      <c r="E11">
        <f t="shared" si="1"/>
        <v>0.69314718055994529</v>
      </c>
      <c r="F11">
        <f t="shared" si="2"/>
        <v>83.177661667193433</v>
      </c>
      <c r="G11">
        <f t="shared" si="3"/>
        <v>34.592617002110501</v>
      </c>
      <c r="H11">
        <f>ABS((G11-$A$5)/(G11+$A$5))</f>
        <v>0.18213626134187455</v>
      </c>
      <c r="I11">
        <f t="shared" si="0"/>
        <v>1.4453951256983388</v>
      </c>
    </row>
    <row r="12" spans="1:9">
      <c r="D12">
        <v>3.1</v>
      </c>
      <c r="E12">
        <f t="shared" si="1"/>
        <v>0.74193734472937733</v>
      </c>
      <c r="F12">
        <f t="shared" si="2"/>
        <v>89.032481367525278</v>
      </c>
      <c r="G12">
        <f t="shared" si="3"/>
        <v>39.633913692293682</v>
      </c>
      <c r="H12">
        <f t="shared" si="4"/>
        <v>0.11564915421736793</v>
      </c>
      <c r="I12">
        <f t="shared" si="0"/>
        <v>1.2615458667086381</v>
      </c>
    </row>
    <row r="13" spans="1:9">
      <c r="D13">
        <v>3.2</v>
      </c>
      <c r="E13">
        <f t="shared" si="1"/>
        <v>0.78845736036427028</v>
      </c>
      <c r="F13">
        <f t="shared" si="2"/>
        <v>94.614883243712427</v>
      </c>
      <c r="G13">
        <f t="shared" si="3"/>
        <v>44.759880656106674</v>
      </c>
      <c r="H13">
        <f t="shared" si="4"/>
        <v>5.5298923000022093E-2</v>
      </c>
      <c r="I13">
        <f t="shared" si="0"/>
        <v>1.1170717898949178</v>
      </c>
    </row>
    <row r="14" spans="1:9">
      <c r="D14">
        <v>3.3</v>
      </c>
      <c r="E14">
        <f t="shared" si="1"/>
        <v>0.83290912293510388</v>
      </c>
      <c r="F14">
        <f t="shared" si="2"/>
        <v>99.94909475221246</v>
      </c>
      <c r="G14">
        <f t="shared" si="3"/>
        <v>49.949107708933724</v>
      </c>
      <c r="H14">
        <f t="shared" si="4"/>
        <v>5.0918204507119618E-4</v>
      </c>
      <c r="I14">
        <f t="shared" si="0"/>
        <v>1.0010188828870143</v>
      </c>
    </row>
    <row r="15" spans="1:9">
      <c r="D15">
        <v>3.4</v>
      </c>
      <c r="E15">
        <f t="shared" si="1"/>
        <v>0.87546873735389985</v>
      </c>
      <c r="F15">
        <f t="shared" si="2"/>
        <v>105.05624848246798</v>
      </c>
      <c r="G15">
        <f t="shared" si="3"/>
        <v>55.184076726050279</v>
      </c>
      <c r="H15">
        <f>ABS((G15-$A$5)/(G15+$A$5))</f>
        <v>4.9285755861622454E-2</v>
      </c>
      <c r="I15">
        <f t="shared" si="0"/>
        <v>1.1036815345210056</v>
      </c>
    </row>
    <row r="16" spans="1:9">
      <c r="D16">
        <v>3.5</v>
      </c>
      <c r="E16">
        <f t="shared" si="1"/>
        <v>0.91629073187415511</v>
      </c>
      <c r="F16">
        <f t="shared" si="2"/>
        <v>109.95488782489861</v>
      </c>
      <c r="G16">
        <f t="shared" si="3"/>
        <v>60.450386782930181</v>
      </c>
      <c r="H16">
        <f t="shared" si="4"/>
        <v>9.4616117582897064E-2</v>
      </c>
      <c r="I16">
        <f t="shared" si="0"/>
        <v>1.2090077356586035</v>
      </c>
    </row>
    <row r="17" spans="4:20">
      <c r="D17">
        <v>3.6</v>
      </c>
      <c r="E17">
        <f t="shared" si="1"/>
        <v>0.95551144502743635</v>
      </c>
      <c r="F17">
        <f t="shared" si="2"/>
        <v>114.66137340329236</v>
      </c>
      <c r="G17">
        <f t="shared" si="3"/>
        <v>65.736152753646195</v>
      </c>
      <c r="H17">
        <f t="shared" si="4"/>
        <v>0.13596574950216184</v>
      </c>
      <c r="I17">
        <f>(1+H17)/(1-H17)</f>
        <v>1.3147230550729239</v>
      </c>
    </row>
    <row r="18" spans="4:20">
      <c r="D18">
        <v>3.7</v>
      </c>
      <c r="E18">
        <f t="shared" si="1"/>
        <v>0.99325177301028345</v>
      </c>
      <c r="F18">
        <f t="shared" si="2"/>
        <v>119.19021276123401</v>
      </c>
      <c r="G18">
        <f t="shared" si="3"/>
        <v>71.031534090341154</v>
      </c>
      <c r="H18">
        <f t="shared" si="4"/>
        <v>0.1737690449717233</v>
      </c>
      <c r="I18">
        <f t="shared" si="0"/>
        <v>1.4206306818068231</v>
      </c>
    </row>
    <row r="19" spans="4:20">
      <c r="D19">
        <v>3.8</v>
      </c>
      <c r="E19">
        <f t="shared" si="1"/>
        <v>1.0296194171811581</v>
      </c>
      <c r="F19">
        <f t="shared" si="2"/>
        <v>123.55433006173898</v>
      </c>
      <c r="G19">
        <f t="shared" si="3"/>
        <v>76.328362385025684</v>
      </c>
      <c r="H19">
        <f t="shared" si="4"/>
        <v>0.20841212446640972</v>
      </c>
      <c r="I19">
        <f t="shared" si="0"/>
        <v>1.5265672477005134</v>
      </c>
    </row>
    <row r="20" spans="4:20">
      <c r="D20">
        <v>3.9</v>
      </c>
      <c r="E20">
        <f t="shared" si="1"/>
        <v>1.0647107369924282</v>
      </c>
      <c r="F20">
        <f t="shared" si="2"/>
        <v>127.76528843909139</v>
      </c>
      <c r="G20">
        <f t="shared" si="3"/>
        <v>81.619844649621101</v>
      </c>
      <c r="H20">
        <f t="shared" si="4"/>
        <v>0.24023614929644371</v>
      </c>
      <c r="I20">
        <f t="shared" si="0"/>
        <v>1.6323968929924222</v>
      </c>
    </row>
    <row r="21" spans="4:20">
      <c r="D21">
        <v>4</v>
      </c>
      <c r="E21">
        <f t="shared" si="1"/>
        <v>1.0986122886681098</v>
      </c>
      <c r="F21">
        <f t="shared" si="2"/>
        <v>131.83347464017316</v>
      </c>
      <c r="G21">
        <f t="shared" si="3"/>
        <v>86.900325178505895</v>
      </c>
      <c r="H21">
        <f t="shared" si="4"/>
        <v>0.2695415451379764</v>
      </c>
      <c r="I21">
        <f t="shared" si="0"/>
        <v>1.7380065035701178</v>
      </c>
      <c r="R21" s="9" t="s">
        <v>34</v>
      </c>
      <c r="S21" s="10">
        <v>1.257E-6</v>
      </c>
    </row>
    <row r="22" spans="4:20">
      <c r="D22">
        <v>4.0999999999999996</v>
      </c>
      <c r="E22">
        <f t="shared" si="1"/>
        <v>1.1314021114911004</v>
      </c>
      <c r="F22">
        <f t="shared" si="2"/>
        <v>135.76825337893206</v>
      </c>
      <c r="G22">
        <f t="shared" si="3"/>
        <v>92.165093127829479</v>
      </c>
      <c r="H22">
        <f t="shared" si="4"/>
        <v>0.29659244896295478</v>
      </c>
      <c r="I22">
        <f t="shared" si="0"/>
        <v>1.8433018625565896</v>
      </c>
      <c r="R22" s="9" t="s">
        <v>35</v>
      </c>
      <c r="S22" s="10">
        <v>8.8539999999999992E-12</v>
      </c>
    </row>
    <row r="23" spans="4:20">
      <c r="D23">
        <v>4.2</v>
      </c>
      <c r="E23">
        <f t="shared" si="1"/>
        <v>1.1631508098056809</v>
      </c>
      <c r="F23">
        <f t="shared" si="2"/>
        <v>139.57809717668169</v>
      </c>
      <c r="G23">
        <f t="shared" si="3"/>
        <v>97.410226057315995</v>
      </c>
      <c r="H23">
        <f t="shared" si="4"/>
        <v>0.32162101182099789</v>
      </c>
      <c r="I23">
        <f t="shared" si="0"/>
        <v>1.9482045211463199</v>
      </c>
    </row>
    <row r="24" spans="4:20">
      <c r="D24">
        <v>4.3</v>
      </c>
      <c r="E24">
        <f t="shared" si="1"/>
        <v>1.1939224684724346</v>
      </c>
      <c r="F24">
        <f t="shared" si="2"/>
        <v>143.27069621669216</v>
      </c>
      <c r="G24">
        <f t="shared" si="3"/>
        <v>102.63246197207843</v>
      </c>
      <c r="H24">
        <f t="shared" si="4"/>
        <v>0.3448313765764105</v>
      </c>
      <c r="I24">
        <f t="shared" si="0"/>
        <v>2.052649239441569</v>
      </c>
      <c r="R24" s="8" t="s">
        <v>36</v>
      </c>
      <c r="S24" s="8" t="s">
        <v>37</v>
      </c>
      <c r="T24" s="8" t="s">
        <v>38</v>
      </c>
    </row>
    <row r="25" spans="4:20">
      <c r="D25">
        <v>4.4000000000000004</v>
      </c>
      <c r="E25">
        <f t="shared" si="1"/>
        <v>1.2237754316221159</v>
      </c>
      <c r="F25">
        <f t="shared" si="2"/>
        <v>146.85305179465391</v>
      </c>
      <c r="G25">
        <f t="shared" si="3"/>
        <v>107.82909410701652</v>
      </c>
      <c r="H25">
        <f t="shared" si="4"/>
        <v>0.366403256853298</v>
      </c>
      <c r="I25">
        <f t="shared" si="0"/>
        <v>2.1565818821403302</v>
      </c>
      <c r="R25" s="1" t="s">
        <v>39</v>
      </c>
      <c r="S25" s="1">
        <v>1.00000037</v>
      </c>
      <c r="T25" s="1">
        <v>1.000586</v>
      </c>
    </row>
    <row r="26" spans="4:20">
      <c r="D26">
        <v>4.5</v>
      </c>
      <c r="E26">
        <f t="shared" si="1"/>
        <v>1.2527629684953681</v>
      </c>
      <c r="F26">
        <f t="shared" si="2"/>
        <v>150.33155621944417</v>
      </c>
      <c r="G26">
        <f t="shared" si="3"/>
        <v>112.99788397679951</v>
      </c>
      <c r="H26">
        <f t="shared" si="4"/>
        <v>0.38649510312518159</v>
      </c>
      <c r="I26">
        <f t="shared" si="0"/>
        <v>2.2599576795359901</v>
      </c>
    </row>
    <row r="27" spans="4:20">
      <c r="D27">
        <v>4.5999999999999996</v>
      </c>
      <c r="E27">
        <f t="shared" si="1"/>
        <v>1.2809338454620642</v>
      </c>
      <c r="F27">
        <f t="shared" si="2"/>
        <v>153.7120614554477</v>
      </c>
      <c r="G27">
        <f t="shared" si="3"/>
        <v>118.13698918441665</v>
      </c>
      <c r="H27">
        <f t="shared" si="4"/>
        <v>0.40524687348649008</v>
      </c>
      <c r="I27">
        <f t="shared" si="0"/>
        <v>2.3627397836883324</v>
      </c>
    </row>
    <row r="28" spans="4:20">
      <c r="D28">
        <v>4.7</v>
      </c>
      <c r="E28">
        <f t="shared" si="1"/>
        <v>1.3083328196501789</v>
      </c>
      <c r="F28">
        <f t="shared" si="2"/>
        <v>156.99993835802147</v>
      </c>
      <c r="G28">
        <f t="shared" si="3"/>
        <v>123.2449032221127</v>
      </c>
      <c r="H28">
        <f t="shared" si="4"/>
        <v>0.42278244184885111</v>
      </c>
      <c r="I28">
        <f t="shared" si="0"/>
        <v>2.4648980644422536</v>
      </c>
    </row>
    <row r="29" spans="4:20">
      <c r="D29">
        <v>4.8</v>
      </c>
      <c r="E29">
        <f t="shared" si="1"/>
        <v>1.33500106673234</v>
      </c>
      <c r="F29">
        <f t="shared" si="2"/>
        <v>160.20012800788081</v>
      </c>
      <c r="G29">
        <f t="shared" si="3"/>
        <v>128.32040506870698</v>
      </c>
      <c r="H29">
        <f t="shared" si="4"/>
        <v>0.43921168213211531</v>
      </c>
      <c r="I29">
        <f t="shared" si="0"/>
        <v>2.5664081013741389</v>
      </c>
    </row>
    <row r="30" spans="4:20">
      <c r="D30">
        <v>4.9000000000000004</v>
      </c>
      <c r="E30">
        <f t="shared" si="1"/>
        <v>1.3609765531356008</v>
      </c>
      <c r="F30">
        <f t="shared" si="2"/>
        <v>163.3171863762721</v>
      </c>
      <c r="G30">
        <f t="shared" si="3"/>
        <v>133.36251682930998</v>
      </c>
      <c r="H30">
        <f t="shared" si="4"/>
        <v>0.45463226765648712</v>
      </c>
      <c r="I30">
        <f t="shared" si="0"/>
        <v>2.6672503365861995</v>
      </c>
    </row>
    <row r="31" spans="4:20">
      <c r="D31">
        <v>5</v>
      </c>
      <c r="E31">
        <f t="shared" si="1"/>
        <v>1.3862943611198906</v>
      </c>
      <c r="F31">
        <f t="shared" si="2"/>
        <v>166.35532333438687</v>
      </c>
      <c r="G31">
        <f t="shared" si="3"/>
        <v>138.370468008442</v>
      </c>
      <c r="H31">
        <f t="shared" si="4"/>
        <v>0.46913122286494291</v>
      </c>
      <c r="I31">
        <f t="shared" si="0"/>
        <v>2.7674093601688399</v>
      </c>
    </row>
    <row r="32" spans="4:20">
      <c r="D32">
        <v>5.0999999999999996</v>
      </c>
      <c r="E32">
        <f t="shared" si="1"/>
        <v>1.410986973710262</v>
      </c>
      <c r="F32">
        <f t="shared" si="2"/>
        <v>169.31843684523145</v>
      </c>
      <c r="G32">
        <f t="shared" si="3"/>
        <v>143.34366527856315</v>
      </c>
      <c r="H32">
        <f t="shared" si="4"/>
        <v>0.48278626115873352</v>
      </c>
      <c r="I32">
        <f t="shared" si="0"/>
        <v>2.8668733055712625</v>
      </c>
    </row>
  </sheetData>
  <phoneticPr fontId="18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D703-4365-4522-85F7-118133D89D56}">
  <dimension ref="A1:T32"/>
  <sheetViews>
    <sheetView workbookViewId="0">
      <selection activeCell="D2" sqref="D2:D32"/>
    </sheetView>
  </sheetViews>
  <sheetFormatPr defaultRowHeight="18.75"/>
  <cols>
    <col min="1" max="1" width="12.75" bestFit="1" customWidth="1"/>
    <col min="17" max="18" width="13" customWidth="1"/>
  </cols>
  <sheetData>
    <row r="1" spans="1:9">
      <c r="A1" s="11" t="s">
        <v>33</v>
      </c>
      <c r="B1" s="13" t="s">
        <v>46</v>
      </c>
      <c r="D1" t="s">
        <v>40</v>
      </c>
      <c r="E1" t="s">
        <v>62</v>
      </c>
      <c r="F1" t="s">
        <v>10</v>
      </c>
      <c r="G1" t="s">
        <v>32</v>
      </c>
      <c r="H1" t="s">
        <v>42</v>
      </c>
      <c r="I1" t="s">
        <v>61</v>
      </c>
    </row>
    <row r="2" spans="1:9">
      <c r="A2" s="12">
        <v>200</v>
      </c>
      <c r="B2" s="13" t="s">
        <v>45</v>
      </c>
      <c r="D2">
        <v>2.1</v>
      </c>
      <c r="E2">
        <f>LN(D2+0.25)</f>
        <v>0.85441532815606758</v>
      </c>
      <c r="F2">
        <f>120*E2</f>
        <v>102.52983937872811</v>
      </c>
      <c r="G2">
        <f>F2^2/$A$2</f>
        <v>52.561839815138931</v>
      </c>
      <c r="H2">
        <f>ABS((G2-$A$5)/(G2+$A$5))</f>
        <v>2.4978489268098949E-2</v>
      </c>
      <c r="I2">
        <f t="shared" ref="I2:I32" si="0">(1+H2)/(1-H2)</f>
        <v>1.0512367963027787</v>
      </c>
    </row>
    <row r="3" spans="1:9">
      <c r="D3">
        <v>2.2000000000000002</v>
      </c>
      <c r="E3">
        <f t="shared" ref="E3:E32" si="1">LN(D3+0.25)</f>
        <v>0.89608802455663572</v>
      </c>
      <c r="F3">
        <f t="shared" ref="F3:F32" si="2">120*E3</f>
        <v>107.53056294679628</v>
      </c>
      <c r="G3">
        <f t="shared" ref="G3:G32" si="3">F3^2/$A$2</f>
        <v>57.814109838274589</v>
      </c>
      <c r="H3">
        <f t="shared" ref="H3:H32" si="4">ABS((G3-$A$5)/(G3+$A$5))</f>
        <v>7.2477617725509785E-2</v>
      </c>
      <c r="I3">
        <f t="shared" si="0"/>
        <v>1.1562821967654917</v>
      </c>
    </row>
    <row r="4" spans="1:9">
      <c r="A4" s="14" t="s">
        <v>44</v>
      </c>
      <c r="B4" s="14"/>
      <c r="D4">
        <v>2.2999999999999998</v>
      </c>
      <c r="E4">
        <f t="shared" si="1"/>
        <v>0.93609335917033476</v>
      </c>
      <c r="F4">
        <f t="shared" si="2"/>
        <v>112.33120310044018</v>
      </c>
      <c r="G4">
        <f t="shared" si="3"/>
        <v>63.091495949961711</v>
      </c>
      <c r="H4">
        <f t="shared" si="4"/>
        <v>0.11576021556699678</v>
      </c>
      <c r="I4">
        <f t="shared" si="0"/>
        <v>1.2618299189992341</v>
      </c>
    </row>
    <row r="5" spans="1:9">
      <c r="A5" s="14">
        <v>50</v>
      </c>
      <c r="B5" s="14" t="s">
        <v>45</v>
      </c>
      <c r="D5">
        <v>2.4</v>
      </c>
      <c r="E5">
        <f t="shared" si="1"/>
        <v>0.97455963999813078</v>
      </c>
      <c r="F5">
        <f t="shared" si="2"/>
        <v>116.9471567997757</v>
      </c>
      <c r="G5">
        <f t="shared" si="3"/>
        <v>68.383187417756616</v>
      </c>
      <c r="H5">
        <f t="shared" si="4"/>
        <v>0.15528545749393527</v>
      </c>
      <c r="I5">
        <f t="shared" si="0"/>
        <v>1.3676637483551324</v>
      </c>
    </row>
    <row r="6" spans="1:9">
      <c r="D6">
        <v>2.5</v>
      </c>
      <c r="E6">
        <f t="shared" si="1"/>
        <v>1.0116009116784799</v>
      </c>
      <c r="F6">
        <f t="shared" si="2"/>
        <v>121.39210940141758</v>
      </c>
      <c r="G6">
        <f t="shared" si="3"/>
        <v>73.680221124628673</v>
      </c>
      <c r="H6">
        <f t="shared" si="4"/>
        <v>0.19146328256291567</v>
      </c>
      <c r="I6">
        <f t="shared" si="0"/>
        <v>1.4736044224925735</v>
      </c>
    </row>
    <row r="7" spans="1:9">
      <c r="A7" s="15" t="s">
        <v>32</v>
      </c>
      <c r="B7" s="15" t="s">
        <v>47</v>
      </c>
      <c r="D7">
        <v>2.6</v>
      </c>
      <c r="E7">
        <f t="shared" si="1"/>
        <v>1.0473189942805592</v>
      </c>
      <c r="F7">
        <f t="shared" si="2"/>
        <v>125.6782793136671</v>
      </c>
      <c r="G7">
        <f t="shared" si="3"/>
        <v>78.97514945622062</v>
      </c>
      <c r="H7">
        <f t="shared" si="4"/>
        <v>0.22465683954144949</v>
      </c>
      <c r="I7">
        <f t="shared" si="0"/>
        <v>1.5795029891244123</v>
      </c>
    </row>
    <row r="8" spans="1:9">
      <c r="D8">
        <v>2.7</v>
      </c>
      <c r="E8">
        <f t="shared" si="1"/>
        <v>1.0818051703517284</v>
      </c>
      <c r="F8">
        <f t="shared" si="2"/>
        <v>129.81662044220741</v>
      </c>
      <c r="G8">
        <f t="shared" si="3"/>
        <v>84.261774715180707</v>
      </c>
      <c r="H8">
        <f t="shared" si="4"/>
        <v>0.25518636847950738</v>
      </c>
      <c r="I8">
        <f t="shared" si="0"/>
        <v>1.6852354943036143</v>
      </c>
    </row>
    <row r="9" spans="1:9">
      <c r="A9" s="16" t="s">
        <v>10</v>
      </c>
      <c r="B9" s="16" t="s">
        <v>50</v>
      </c>
      <c r="D9">
        <v>2.8</v>
      </c>
      <c r="E9">
        <f t="shared" si="1"/>
        <v>1.1151415906193203</v>
      </c>
      <c r="F9">
        <f t="shared" si="2"/>
        <v>133.81699087431844</v>
      </c>
      <c r="G9">
        <f t="shared" si="3"/>
        <v>89.534935233287129</v>
      </c>
      <c r="H9">
        <f t="shared" si="4"/>
        <v>0.28333359790642432</v>
      </c>
      <c r="I9">
        <f t="shared" si="0"/>
        <v>1.7906987046657425</v>
      </c>
    </row>
    <row r="10" spans="1:9">
      <c r="D10">
        <v>2.9</v>
      </c>
      <c r="E10">
        <f t="shared" si="1"/>
        <v>1.1474024528375417</v>
      </c>
      <c r="F10">
        <f t="shared" si="2"/>
        <v>137.688294340505</v>
      </c>
      <c r="G10">
        <f t="shared" si="3"/>
        <v>94.790331991987699</v>
      </c>
      <c r="H10">
        <f t="shared" si="4"/>
        <v>0.30934615160953061</v>
      </c>
      <c r="I10">
        <f t="shared" si="0"/>
        <v>1.8958066398397539</v>
      </c>
    </row>
    <row r="11" spans="1:9">
      <c r="D11">
        <v>3</v>
      </c>
      <c r="E11">
        <f t="shared" si="1"/>
        <v>1.1786549963416462</v>
      </c>
      <c r="F11">
        <f t="shared" si="2"/>
        <v>141.43859956099755</v>
      </c>
      <c r="G11">
        <f t="shared" si="3"/>
        <v>100.02438722888108</v>
      </c>
      <c r="H11">
        <f>ABS((G11-$A$5)/(G11+$A$5))</f>
        <v>0.33344170339827872</v>
      </c>
      <c r="I11">
        <f t="shared" si="0"/>
        <v>2.0004877445776219</v>
      </c>
    </row>
    <row r="12" spans="1:9">
      <c r="D12">
        <v>3.1</v>
      </c>
      <c r="E12">
        <f t="shared" si="1"/>
        <v>1.2089603458369751</v>
      </c>
      <c r="F12">
        <f t="shared" si="2"/>
        <v>145.07524150043702</v>
      </c>
      <c r="G12">
        <f t="shared" si="3"/>
        <v>105.23412848205062</v>
      </c>
      <c r="H12">
        <f t="shared" si="4"/>
        <v>0.35581176009525012</v>
      </c>
      <c r="I12">
        <f t="shared" si="0"/>
        <v>2.104682569641013</v>
      </c>
    </row>
    <row r="13" spans="1:9">
      <c r="D13">
        <v>3.2</v>
      </c>
      <c r="E13">
        <f t="shared" si="1"/>
        <v>1.2383742310432684</v>
      </c>
      <c r="F13">
        <f t="shared" si="2"/>
        <v>148.60490772519222</v>
      </c>
      <c r="G13">
        <f t="shared" si="3"/>
        <v>110.41709300006447</v>
      </c>
      <c r="H13">
        <f t="shared" si="4"/>
        <v>0.37662503334379827</v>
      </c>
      <c r="I13">
        <f t="shared" si="0"/>
        <v>2.2083418600012892</v>
      </c>
    </row>
    <row r="14" spans="1:9">
      <c r="D14">
        <v>3.3</v>
      </c>
      <c r="E14">
        <f t="shared" si="1"/>
        <v>1.2669476034873244</v>
      </c>
      <c r="F14">
        <f t="shared" si="2"/>
        <v>152.03371241847893</v>
      </c>
      <c r="G14">
        <f t="shared" si="3"/>
        <v>115.57124855872377</v>
      </c>
      <c r="H14">
        <f t="shared" si="4"/>
        <v>0.39603040461138622</v>
      </c>
      <c r="I14">
        <f t="shared" si="0"/>
        <v>2.3114249711744757</v>
      </c>
    </row>
    <row r="15" spans="1:9">
      <c r="D15">
        <v>3.4</v>
      </c>
      <c r="E15">
        <f t="shared" si="1"/>
        <v>1.2947271675944001</v>
      </c>
      <c r="F15">
        <f t="shared" si="2"/>
        <v>155.36726011132802</v>
      </c>
      <c r="G15">
        <f t="shared" si="3"/>
        <v>120.69492757250529</v>
      </c>
      <c r="H15">
        <f>ABS((G15-$A$5)/(G15+$A$5))</f>
        <v>0.41415951005618801</v>
      </c>
      <c r="I15">
        <f t="shared" si="0"/>
        <v>2.4138985514501061</v>
      </c>
    </row>
    <row r="16" spans="1:9">
      <c r="D16">
        <v>3.5</v>
      </c>
      <c r="E16">
        <f t="shared" si="1"/>
        <v>1.3217558399823195</v>
      </c>
      <c r="F16">
        <f t="shared" si="2"/>
        <v>158.61070079787834</v>
      </c>
      <c r="G16">
        <f t="shared" si="3"/>
        <v>125.78677203797042</v>
      </c>
      <c r="H16">
        <f t="shared" si="4"/>
        <v>0.43112898177344239</v>
      </c>
      <c r="I16">
        <f t="shared" si="0"/>
        <v>2.5157354407594084</v>
      </c>
    </row>
    <row r="17" spans="4:20">
      <c r="D17">
        <v>3.6</v>
      </c>
      <c r="E17">
        <f t="shared" si="1"/>
        <v>1.3480731482996928</v>
      </c>
      <c r="F17">
        <f t="shared" si="2"/>
        <v>161.76877779596313</v>
      </c>
      <c r="G17">
        <f t="shared" si="3"/>
        <v>130.84568734799848</v>
      </c>
      <c r="H17">
        <f t="shared" si="4"/>
        <v>0.44704238477320396</v>
      </c>
      <c r="I17">
        <f>(1+H17)/(1-H17)</f>
        <v>2.6169137469599693</v>
      </c>
    </row>
    <row r="18" spans="4:20">
      <c r="D18">
        <v>3.7</v>
      </c>
      <c r="E18">
        <f t="shared" si="1"/>
        <v>1.3737155789130306</v>
      </c>
      <c r="F18">
        <f t="shared" si="2"/>
        <v>164.84586946956367</v>
      </c>
      <c r="G18">
        <f t="shared" si="3"/>
        <v>135.8708034058821</v>
      </c>
      <c r="H18">
        <f t="shared" si="4"/>
        <v>0.46199188808781261</v>
      </c>
      <c r="I18">
        <f t="shared" si="0"/>
        <v>2.7174160681176422</v>
      </c>
    </row>
    <row r="19" spans="4:20">
      <c r="D19">
        <v>3.8</v>
      </c>
      <c r="E19">
        <f t="shared" si="1"/>
        <v>1.3987168811184478</v>
      </c>
      <c r="F19">
        <f t="shared" si="2"/>
        <v>167.84602573421375</v>
      </c>
      <c r="G19">
        <f t="shared" si="3"/>
        <v>140.86144177385174</v>
      </c>
      <c r="H19">
        <f t="shared" si="4"/>
        <v>0.47605970556123017</v>
      </c>
      <c r="I19">
        <f t="shared" si="0"/>
        <v>2.8172288354770343</v>
      </c>
    </row>
    <row r="20" spans="4:20">
      <c r="D20">
        <v>3.9</v>
      </c>
      <c r="E20">
        <f t="shared" si="1"/>
        <v>1.423108334242607</v>
      </c>
      <c r="F20">
        <f t="shared" si="2"/>
        <v>170.77300010911284</v>
      </c>
      <c r="G20">
        <f t="shared" si="3"/>
        <v>145.81708783133527</v>
      </c>
      <c r="H20">
        <f t="shared" si="4"/>
        <v>0.48931933822785773</v>
      </c>
      <c r="I20">
        <f t="shared" si="0"/>
        <v>2.9163417566267058</v>
      </c>
    </row>
    <row r="21" spans="4:20">
      <c r="D21">
        <v>4</v>
      </c>
      <c r="E21">
        <f t="shared" si="1"/>
        <v>1.4469189829363254</v>
      </c>
      <c r="F21">
        <f t="shared" si="2"/>
        <v>173.63027795235905</v>
      </c>
      <c r="G21">
        <f t="shared" si="3"/>
        <v>150.73736710906732</v>
      </c>
      <c r="H21">
        <f t="shared" si="4"/>
        <v>0.50183664635958558</v>
      </c>
      <c r="I21">
        <f t="shared" si="0"/>
        <v>3.0147473421813467</v>
      </c>
      <c r="R21" s="9" t="s">
        <v>34</v>
      </c>
      <c r="S21" s="10">
        <v>1.257E-6</v>
      </c>
    </row>
    <row r="22" spans="4:20">
      <c r="D22">
        <v>4.0999999999999996</v>
      </c>
      <c r="E22">
        <f t="shared" si="1"/>
        <v>1.4701758451005926</v>
      </c>
      <c r="F22">
        <f t="shared" si="2"/>
        <v>176.42110141207112</v>
      </c>
      <c r="G22">
        <f t="shared" si="3"/>
        <v>155.62202511724144</v>
      </c>
      <c r="H22">
        <f t="shared" si="4"/>
        <v>0.51367077557483409</v>
      </c>
      <c r="I22">
        <f t="shared" si="0"/>
        <v>3.1124405023448278</v>
      </c>
      <c r="R22" s="9" t="s">
        <v>35</v>
      </c>
      <c r="S22" s="10">
        <v>8.8539999999999992E-12</v>
      </c>
    </row>
    <row r="23" spans="4:20">
      <c r="D23">
        <v>4.2</v>
      </c>
      <c r="E23">
        <f t="shared" si="1"/>
        <v>1.4929040961781488</v>
      </c>
      <c r="F23">
        <f t="shared" si="2"/>
        <v>179.14849154137787</v>
      </c>
      <c r="G23">
        <f t="shared" si="3"/>
        <v>160.47091010775569</v>
      </c>
      <c r="H23">
        <f t="shared" si="4"/>
        <v>0.52487495802245276</v>
      </c>
      <c r="I23">
        <f t="shared" si="0"/>
        <v>3.2094182021551143</v>
      </c>
    </row>
    <row r="24" spans="4:20">
      <c r="D24">
        <v>4.3</v>
      </c>
      <c r="E24">
        <f t="shared" si="1"/>
        <v>1.5151272329628591</v>
      </c>
      <c r="F24">
        <f t="shared" si="2"/>
        <v>181.81526795554311</v>
      </c>
      <c r="G24">
        <f t="shared" si="3"/>
        <v>165.28395830872969</v>
      </c>
      <c r="H24">
        <f t="shared" si="4"/>
        <v>0.53549720664001266</v>
      </c>
      <c r="I24">
        <f t="shared" si="0"/>
        <v>3.3056791661745937</v>
      </c>
      <c r="R24" s="8" t="s">
        <v>36</v>
      </c>
      <c r="S24" s="8" t="s">
        <v>37</v>
      </c>
      <c r="T24" s="8" t="s">
        <v>38</v>
      </c>
    </row>
    <row r="25" spans="4:20">
      <c r="D25">
        <v>4.4000000000000004</v>
      </c>
      <c r="E25">
        <f t="shared" si="1"/>
        <v>1.536867219599265</v>
      </c>
      <c r="F25">
        <f t="shared" si="2"/>
        <v>184.42406635191179</v>
      </c>
      <c r="G25">
        <f t="shared" si="3"/>
        <v>170.0611812488718</v>
      </c>
      <c r="H25">
        <f t="shared" si="4"/>
        <v>0.54558091784980511</v>
      </c>
      <c r="I25">
        <f t="shared" si="0"/>
        <v>3.4012236249774364</v>
      </c>
      <c r="R25" s="1" t="s">
        <v>39</v>
      </c>
      <c r="S25" s="1">
        <v>1.00000037</v>
      </c>
      <c r="T25" s="1">
        <v>1.000586</v>
      </c>
    </row>
    <row r="26" spans="4:20">
      <c r="D26">
        <v>4.5</v>
      </c>
      <c r="E26">
        <f t="shared" si="1"/>
        <v>1.5581446180465499</v>
      </c>
      <c r="F26">
        <f t="shared" si="2"/>
        <v>186.97735416558598</v>
      </c>
      <c r="G26">
        <f t="shared" si="3"/>
        <v>174.80265485381486</v>
      </c>
      <c r="H26">
        <f t="shared" si="4"/>
        <v>0.55516539577778468</v>
      </c>
      <c r="I26">
        <f t="shared" si="0"/>
        <v>3.4960530970762971</v>
      </c>
    </row>
    <row r="27" spans="4:20">
      <c r="D27">
        <v>4.5999999999999996</v>
      </c>
      <c r="E27">
        <f t="shared" si="1"/>
        <v>1.5789787049493917</v>
      </c>
      <c r="F27">
        <f t="shared" si="2"/>
        <v>189.477444593927</v>
      </c>
      <c r="G27">
        <f t="shared" si="3"/>
        <v>179.50851004922342</v>
      </c>
      <c r="H27">
        <f t="shared" si="4"/>
        <v>0.56428630912835132</v>
      </c>
      <c r="I27">
        <f t="shared" si="0"/>
        <v>3.5901702009844683</v>
      </c>
    </row>
    <row r="28" spans="4:20">
      <c r="D28">
        <v>4.7</v>
      </c>
      <c r="E28">
        <f t="shared" si="1"/>
        <v>1.5993875765805989</v>
      </c>
      <c r="F28">
        <f t="shared" si="2"/>
        <v>191.92650918967186</v>
      </c>
      <c r="G28">
        <f t="shared" si="3"/>
        <v>184.178924648666</v>
      </c>
      <c r="H28">
        <f t="shared" si="4"/>
        <v>0.57297609018391382</v>
      </c>
      <c r="I28">
        <f t="shared" si="0"/>
        <v>3.6835784929733206</v>
      </c>
    </row>
    <row r="29" spans="4:20">
      <c r="D29">
        <v>4.8</v>
      </c>
      <c r="E29">
        <f t="shared" si="1"/>
        <v>1.6193882432872684</v>
      </c>
      <c r="F29">
        <f t="shared" si="2"/>
        <v>194.32658919447221</v>
      </c>
      <c r="G29">
        <f t="shared" si="3"/>
        <v>188.81411633978578</v>
      </c>
      <c r="H29">
        <f t="shared" si="4"/>
        <v>0.58126428398512442</v>
      </c>
      <c r="I29">
        <f t="shared" si="0"/>
        <v>3.7762823267957155</v>
      </c>
    </row>
    <row r="30" spans="4:20">
      <c r="D30">
        <v>4.9000000000000004</v>
      </c>
      <c r="E30">
        <f t="shared" si="1"/>
        <v>1.6389967146756448</v>
      </c>
      <c r="F30">
        <f t="shared" si="2"/>
        <v>196.67960576107737</v>
      </c>
      <c r="G30">
        <f t="shared" si="3"/>
        <v>193.41433661166408</v>
      </c>
      <c r="H30">
        <f t="shared" si="4"/>
        <v>0.5891778545503793</v>
      </c>
      <c r="I30">
        <f t="shared" si="0"/>
        <v>3.8682867322332815</v>
      </c>
    </row>
    <row r="31" spans="4:20">
      <c r="D31">
        <v>5</v>
      </c>
      <c r="E31">
        <f t="shared" si="1"/>
        <v>1.6582280766035324</v>
      </c>
      <c r="F31">
        <f t="shared" si="2"/>
        <v>198.9873691924239</v>
      </c>
      <c r="G31">
        <f t="shared" si="3"/>
        <v>197.97986549061005</v>
      </c>
      <c r="H31">
        <f t="shared" si="4"/>
        <v>0.59674145397991363</v>
      </c>
      <c r="I31">
        <f t="shared" si="0"/>
        <v>3.9595973098122008</v>
      </c>
    </row>
    <row r="32" spans="4:20">
      <c r="D32">
        <v>5.0999999999999996</v>
      </c>
      <c r="E32">
        <f t="shared" si="1"/>
        <v>1.6770965609079151</v>
      </c>
      <c r="F32">
        <f t="shared" si="2"/>
        <v>201.25158730894981</v>
      </c>
      <c r="G32">
        <f t="shared" si="3"/>
        <v>202.51100697185925</v>
      </c>
      <c r="H32">
        <f t="shared" si="4"/>
        <v>0.60397765943270598</v>
      </c>
      <c r="I32">
        <f t="shared" si="0"/>
        <v>4.0502201394371848</v>
      </c>
    </row>
  </sheetData>
  <phoneticPr fontId="18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1E6D-BF27-4C13-B339-C338481C9CCF}">
  <dimension ref="A1:T32"/>
  <sheetViews>
    <sheetView workbookViewId="0">
      <selection activeCell="D2" sqref="D2:D32"/>
    </sheetView>
  </sheetViews>
  <sheetFormatPr defaultRowHeight="18.75"/>
  <cols>
    <col min="1" max="1" width="12.75" bestFit="1" customWidth="1"/>
    <col min="17" max="18" width="13" customWidth="1"/>
  </cols>
  <sheetData>
    <row r="1" spans="1:9">
      <c r="A1" s="11" t="s">
        <v>33</v>
      </c>
      <c r="B1" s="13" t="s">
        <v>46</v>
      </c>
      <c r="D1" t="s">
        <v>40</v>
      </c>
      <c r="E1" t="s">
        <v>41</v>
      </c>
      <c r="F1" t="s">
        <v>10</v>
      </c>
      <c r="G1" t="s">
        <v>32</v>
      </c>
      <c r="H1" t="s">
        <v>42</v>
      </c>
      <c r="I1" t="s">
        <v>43</v>
      </c>
    </row>
    <row r="2" spans="1:9">
      <c r="A2" s="12">
        <v>200</v>
      </c>
      <c r="B2" s="13" t="s">
        <v>45</v>
      </c>
      <c r="D2">
        <v>2.1</v>
      </c>
      <c r="E2">
        <f t="shared" ref="E2:E32" si="0">LN(0.5*D2+SQRT((0.5*D2)^2-1))</f>
        <v>0.314924756603848</v>
      </c>
      <c r="F2">
        <f>120*E2</f>
        <v>37.790970792461763</v>
      </c>
      <c r="G2">
        <f>F2^2/$A$2</f>
        <v>7.1407873671834912</v>
      </c>
      <c r="H2">
        <f>ABS((G2-$A$5)/(G2+$A$5))</f>
        <v>0.75006338917602966</v>
      </c>
      <c r="I2">
        <f t="shared" ref="I2:I32" si="1">(1+H2)/(1-H2)</f>
        <v>7.0020289680914107</v>
      </c>
    </row>
    <row r="3" spans="1:9">
      <c r="D3">
        <v>2.2000000000000002</v>
      </c>
      <c r="E3">
        <f t="shared" si="0"/>
        <v>0.44356825438511532</v>
      </c>
      <c r="F3">
        <f t="shared" ref="F3:F32" si="2">120*E3</f>
        <v>53.228190526213837</v>
      </c>
      <c r="G3">
        <f t="shared" ref="G3:G32" si="3">F3^2/$A$2</f>
        <v>14.166201333474604</v>
      </c>
      <c r="H3">
        <f t="shared" ref="H3:H32" si="4">ABS((G3-$A$5)/(G3+$A$5))</f>
        <v>0.55845286025731133</v>
      </c>
      <c r="I3">
        <f t="shared" si="1"/>
        <v>3.5295276992746434</v>
      </c>
    </row>
    <row r="4" spans="1:9">
      <c r="A4" s="14" t="s">
        <v>44</v>
      </c>
      <c r="B4" s="14"/>
      <c r="D4">
        <v>2.2999999999999998</v>
      </c>
      <c r="E4">
        <f t="shared" si="0"/>
        <v>0.54109727938952412</v>
      </c>
      <c r="F4">
        <f t="shared" si="2"/>
        <v>64.931673526742898</v>
      </c>
      <c r="G4">
        <f t="shared" si="3"/>
        <v>21.080611134917621</v>
      </c>
      <c r="H4">
        <f t="shared" si="4"/>
        <v>0.40685340774843209</v>
      </c>
      <c r="I4">
        <f t="shared" si="1"/>
        <v>2.3718477457790925</v>
      </c>
    </row>
    <row r="5" spans="1:9">
      <c r="A5" s="14">
        <v>50</v>
      </c>
      <c r="B5" s="14" t="s">
        <v>45</v>
      </c>
      <c r="D5">
        <v>2.4</v>
      </c>
      <c r="E5">
        <f t="shared" si="0"/>
        <v>0.62236250371477853</v>
      </c>
      <c r="F5">
        <f t="shared" si="2"/>
        <v>74.683500445773419</v>
      </c>
      <c r="G5">
        <f t="shared" si="3"/>
        <v>27.888126194169189</v>
      </c>
      <c r="H5">
        <f t="shared" si="4"/>
        <v>0.28389274317252911</v>
      </c>
      <c r="I5">
        <f t="shared" si="1"/>
        <v>1.7928777161964338</v>
      </c>
    </row>
    <row r="6" spans="1:9">
      <c r="D6">
        <v>2.5</v>
      </c>
      <c r="E6">
        <f t="shared" si="0"/>
        <v>0.69314718055994529</v>
      </c>
      <c r="F6">
        <f t="shared" si="2"/>
        <v>83.177661667193433</v>
      </c>
      <c r="G6">
        <f t="shared" si="3"/>
        <v>34.592617002110501</v>
      </c>
      <c r="H6">
        <f t="shared" si="4"/>
        <v>0.18213626134187455</v>
      </c>
      <c r="I6">
        <f t="shared" si="1"/>
        <v>1.4453951256983388</v>
      </c>
    </row>
    <row r="7" spans="1:9">
      <c r="A7" s="15" t="s">
        <v>32</v>
      </c>
      <c r="B7" s="15" t="s">
        <v>47</v>
      </c>
      <c r="D7">
        <v>2.6</v>
      </c>
      <c r="E7">
        <f t="shared" si="0"/>
        <v>0.75643291085695963</v>
      </c>
      <c r="F7">
        <f t="shared" si="2"/>
        <v>90.771949302835154</v>
      </c>
      <c r="G7">
        <f t="shared" si="3"/>
        <v>41.197733901182374</v>
      </c>
      <c r="H7">
        <f t="shared" si="4"/>
        <v>9.6518473894925419E-2</v>
      </c>
      <c r="I7">
        <f t="shared" si="1"/>
        <v>1.213658987164947</v>
      </c>
    </row>
    <row r="8" spans="1:9">
      <c r="D8">
        <v>2.7</v>
      </c>
      <c r="E8">
        <f t="shared" si="0"/>
        <v>0.8140001025611594</v>
      </c>
      <c r="F8">
        <f t="shared" si="2"/>
        <v>97.680012307339126</v>
      </c>
      <c r="G8">
        <f t="shared" si="3"/>
        <v>47.70692402180962</v>
      </c>
      <c r="H8">
        <f t="shared" si="4"/>
        <v>2.3468919947562079E-2</v>
      </c>
      <c r="I8">
        <f t="shared" si="1"/>
        <v>1.048065894525962</v>
      </c>
    </row>
    <row r="9" spans="1:9">
      <c r="A9" s="16" t="s">
        <v>10</v>
      </c>
      <c r="B9" s="16" t="s">
        <v>50</v>
      </c>
      <c r="D9">
        <v>2.8</v>
      </c>
      <c r="E9">
        <f t="shared" si="0"/>
        <v>0.86701472649056499</v>
      </c>
      <c r="F9">
        <f t="shared" si="2"/>
        <v>104.0417671788678</v>
      </c>
      <c r="G9">
        <f t="shared" si="3"/>
        <v>54.123446588508671</v>
      </c>
      <c r="H9">
        <f t="shared" si="4"/>
        <v>3.9601518424609509E-2</v>
      </c>
      <c r="I9">
        <f t="shared" si="1"/>
        <v>1.0824689317701732</v>
      </c>
    </row>
    <row r="10" spans="1:9">
      <c r="D10">
        <v>2.9</v>
      </c>
      <c r="E10">
        <f t="shared" si="0"/>
        <v>0.91629073187415511</v>
      </c>
      <c r="F10">
        <f t="shared" si="2"/>
        <v>109.95488782489861</v>
      </c>
      <c r="G10">
        <f t="shared" si="3"/>
        <v>60.450386782930181</v>
      </c>
      <c r="H10">
        <f t="shared" si="4"/>
        <v>9.4616117582897064E-2</v>
      </c>
      <c r="I10">
        <f t="shared" si="1"/>
        <v>1.2090077356586035</v>
      </c>
    </row>
    <row r="11" spans="1:9">
      <c r="D11">
        <v>3</v>
      </c>
      <c r="E11">
        <f t="shared" si="0"/>
        <v>0.96242365011920694</v>
      </c>
      <c r="F11">
        <f t="shared" si="2"/>
        <v>115.49083801430483</v>
      </c>
      <c r="G11">
        <f t="shared" si="3"/>
        <v>66.690668326231986</v>
      </c>
      <c r="H11">
        <f t="shared" si="4"/>
        <v>0.14303344531003886</v>
      </c>
      <c r="I11">
        <f t="shared" si="1"/>
        <v>1.3338133665246397</v>
      </c>
    </row>
    <row r="12" spans="1:9">
      <c r="D12">
        <v>3.1</v>
      </c>
      <c r="E12">
        <f t="shared" si="0"/>
        <v>1.0058651950356197</v>
      </c>
      <c r="F12">
        <f t="shared" si="2"/>
        <v>120.70382340427436</v>
      </c>
      <c r="G12">
        <f t="shared" si="3"/>
        <v>72.847064922051246</v>
      </c>
      <c r="H12">
        <f t="shared" si="4"/>
        <v>0.18597973778655708</v>
      </c>
      <c r="I12">
        <f t="shared" si="1"/>
        <v>1.4569412984410248</v>
      </c>
    </row>
    <row r="13" spans="1:9">
      <c r="D13">
        <v>3.2</v>
      </c>
      <c r="E13">
        <f t="shared" si="0"/>
        <v>1.0469679150031885</v>
      </c>
      <c r="F13">
        <f t="shared" si="2"/>
        <v>125.63614980038263</v>
      </c>
      <c r="G13">
        <f t="shared" si="3"/>
        <v>78.922210683320912</v>
      </c>
      <c r="H13">
        <f t="shared" si="4"/>
        <v>0.22433846371409355</v>
      </c>
      <c r="I13">
        <f t="shared" si="1"/>
        <v>1.5784442136664181</v>
      </c>
    </row>
    <row r="14" spans="1:9">
      <c r="D14">
        <v>3.3</v>
      </c>
      <c r="E14">
        <f t="shared" si="0"/>
        <v>1.0860134133785979</v>
      </c>
      <c r="F14">
        <f t="shared" si="2"/>
        <v>130.32160960543175</v>
      </c>
      <c r="G14">
        <f t="shared" si="3"/>
        <v>84.918609650752799</v>
      </c>
      <c r="H14">
        <f t="shared" si="4"/>
        <v>0.2588124035753282</v>
      </c>
      <c r="I14">
        <f t="shared" si="1"/>
        <v>1.6983721930150559</v>
      </c>
    </row>
    <row r="15" spans="1:9">
      <c r="D15">
        <v>3.4</v>
      </c>
      <c r="E15">
        <f t="shared" si="0"/>
        <v>1.1232309825872959</v>
      </c>
      <c r="F15">
        <f t="shared" si="2"/>
        <v>134.78771791047552</v>
      </c>
      <c r="G15">
        <f t="shared" si="3"/>
        <v>90.838644497569618</v>
      </c>
      <c r="H15">
        <f>ABS((G15-$A$5)/(G15+$A$5))</f>
        <v>0.28996760543427658</v>
      </c>
      <c r="I15">
        <f t="shared" si="1"/>
        <v>1.8167728899513922</v>
      </c>
    </row>
    <row r="16" spans="1:9">
      <c r="D16">
        <v>3.5</v>
      </c>
      <c r="E16">
        <f t="shared" si="0"/>
        <v>1.1588103604299469</v>
      </c>
      <c r="F16">
        <f t="shared" si="2"/>
        <v>139.05724325159363</v>
      </c>
      <c r="G16">
        <f t="shared" si="3"/>
        <v>96.684584503664411</v>
      </c>
      <c r="H16">
        <f t="shared" si="4"/>
        <v>0.3182651037369108</v>
      </c>
      <c r="I16">
        <f t="shared" si="1"/>
        <v>1.9336916900732886</v>
      </c>
    </row>
    <row r="17" spans="4:20">
      <c r="D17">
        <v>3.6</v>
      </c>
      <c r="E17">
        <f t="shared" si="0"/>
        <v>1.1929107309930491</v>
      </c>
      <c r="F17">
        <f t="shared" si="2"/>
        <v>143.1492877191659</v>
      </c>
      <c r="G17">
        <f t="shared" si="3"/>
        <v>102.4585928725227</v>
      </c>
      <c r="H17">
        <f t="shared" si="4"/>
        <v>0.34408419941528401</v>
      </c>
      <c r="I17">
        <f>(1+H17)/(1-H17)</f>
        <v>2.0491718574504536</v>
      </c>
    </row>
    <row r="18" spans="4:20">
      <c r="D18">
        <v>3.7</v>
      </c>
      <c r="E18">
        <f t="shared" si="0"/>
        <v>1.2256672414994576</v>
      </c>
      <c r="F18">
        <f t="shared" si="2"/>
        <v>147.08006897993491</v>
      </c>
      <c r="G18">
        <f t="shared" si="3"/>
        <v>108.16273345571206</v>
      </c>
      <c r="H18">
        <f t="shared" si="4"/>
        <v>0.36773980940332257</v>
      </c>
      <c r="I18">
        <f t="shared" si="1"/>
        <v>2.1632546691142416</v>
      </c>
    </row>
    <row r="19" spans="4:20">
      <c r="D19">
        <v>3.8</v>
      </c>
      <c r="E19">
        <f t="shared" si="0"/>
        <v>1.2571958266003804</v>
      </c>
      <c r="F19">
        <f t="shared" si="2"/>
        <v>150.86349919204565</v>
      </c>
      <c r="G19">
        <f t="shared" si="3"/>
        <v>113.7989769423418</v>
      </c>
      <c r="H19">
        <f t="shared" si="4"/>
        <v>0.38949557642719229</v>
      </c>
      <c r="I19">
        <f t="shared" si="1"/>
        <v>2.2759795388468365</v>
      </c>
    </row>
    <row r="20" spans="4:20">
      <c r="D20">
        <v>3.9</v>
      </c>
      <c r="E20">
        <f t="shared" si="0"/>
        <v>1.2875968494557752</v>
      </c>
      <c r="F20">
        <f t="shared" si="2"/>
        <v>154.51162193469304</v>
      </c>
      <c r="G20">
        <f t="shared" si="3"/>
        <v>119.36920656444758</v>
      </c>
      <c r="H20">
        <f t="shared" si="4"/>
        <v>0.40957390054284476</v>
      </c>
      <c r="I20">
        <f t="shared" si="1"/>
        <v>2.3873841312889512</v>
      </c>
    </row>
    <row r="21" spans="4:20">
      <c r="D21">
        <v>4</v>
      </c>
      <c r="E21">
        <f t="shared" si="0"/>
        <v>1.3169578969248166</v>
      </c>
      <c r="F21">
        <f t="shared" si="2"/>
        <v>158.034947630978</v>
      </c>
      <c r="G21">
        <f t="shared" si="3"/>
        <v>124.8752233636298</v>
      </c>
      <c r="H21">
        <f t="shared" si="4"/>
        <v>0.42816370394527942</v>
      </c>
      <c r="I21">
        <f t="shared" si="1"/>
        <v>2.4975044672725963</v>
      </c>
      <c r="R21" s="9" t="s">
        <v>34</v>
      </c>
      <c r="S21" s="10">
        <v>1.257E-6</v>
      </c>
    </row>
    <row r="22" spans="4:20">
      <c r="D22">
        <v>4.0999999999999996</v>
      </c>
      <c r="E22">
        <f t="shared" si="0"/>
        <v>1.3453559579539243</v>
      </c>
      <c r="F22">
        <f t="shared" si="2"/>
        <v>161.44271495447092</v>
      </c>
      <c r="G22">
        <f t="shared" si="3"/>
        <v>130.31875105935273</v>
      </c>
      <c r="H22">
        <f t="shared" si="4"/>
        <v>0.44542650493910896</v>
      </c>
      <c r="I22">
        <f t="shared" si="1"/>
        <v>2.6063750211870551</v>
      </c>
      <c r="R22" s="9" t="s">
        <v>35</v>
      </c>
      <c r="S22" s="10">
        <v>8.8539999999999992E-12</v>
      </c>
    </row>
    <row r="23" spans="4:20">
      <c r="D23">
        <v>4.2</v>
      </c>
      <c r="E23">
        <f t="shared" si="0"/>
        <v>1.3728591442425799</v>
      </c>
      <c r="F23">
        <f t="shared" si="2"/>
        <v>164.7430973091096</v>
      </c>
      <c r="G23">
        <f t="shared" si="3"/>
        <v>135.70144055499378</v>
      </c>
      <c r="H23">
        <f t="shared" si="4"/>
        <v>0.46150121560103935</v>
      </c>
      <c r="I23">
        <f t="shared" si="1"/>
        <v>2.714028811099876</v>
      </c>
    </row>
    <row r="24" spans="4:20">
      <c r="D24">
        <v>4.3</v>
      </c>
      <c r="E24">
        <f t="shared" si="0"/>
        <v>1.3995280658629314</v>
      </c>
      <c r="F24">
        <f t="shared" si="2"/>
        <v>167.94336790355177</v>
      </c>
      <c r="G24">
        <f t="shared" si="3"/>
        <v>141.02487411393872</v>
      </c>
      <c r="H24">
        <f t="shared" si="4"/>
        <v>0.47650796544771451</v>
      </c>
      <c r="I24">
        <f t="shared" si="1"/>
        <v>2.8204974822787743</v>
      </c>
      <c r="R24" s="8" t="s">
        <v>36</v>
      </c>
      <c r="S24" s="8" t="s">
        <v>37</v>
      </c>
      <c r="T24" s="8" t="s">
        <v>38</v>
      </c>
    </row>
    <row r="25" spans="4:20">
      <c r="D25">
        <v>4.4000000000000004</v>
      </c>
      <c r="E25">
        <f t="shared" si="0"/>
        <v>1.4254169430706127</v>
      </c>
      <c r="F25">
        <f t="shared" si="2"/>
        <v>171.05003316847353</v>
      </c>
      <c r="G25">
        <f t="shared" si="3"/>
        <v>146.29056923467948</v>
      </c>
      <c r="H25">
        <f t="shared" si="4"/>
        <v>0.49055117426226008</v>
      </c>
      <c r="I25">
        <f t="shared" si="1"/>
        <v>2.9258113846935903</v>
      </c>
      <c r="R25" s="1" t="s">
        <v>39</v>
      </c>
      <c r="S25" s="1">
        <v>1.00000037</v>
      </c>
      <c r="T25" s="1">
        <v>1.000586</v>
      </c>
    </row>
    <row r="26" spans="4:20">
      <c r="D26">
        <v>4.5</v>
      </c>
      <c r="E26">
        <f t="shared" si="0"/>
        <v>1.4505745138225801</v>
      </c>
      <c r="F26">
        <f t="shared" si="2"/>
        <v>174.0689416587096</v>
      </c>
      <c r="G26">
        <f t="shared" si="3"/>
        <v>151.49998225091625</v>
      </c>
      <c r="H26">
        <f t="shared" si="4"/>
        <v>0.50372204065270931</v>
      </c>
      <c r="I26">
        <f t="shared" si="1"/>
        <v>3.0299996450183246</v>
      </c>
    </row>
    <row r="27" spans="4:20">
      <c r="D27">
        <v>4.5999999999999996</v>
      </c>
      <c r="E27">
        <f t="shared" si="0"/>
        <v>1.4750447812414251</v>
      </c>
      <c r="F27">
        <f t="shared" si="2"/>
        <v>177.00537374897101</v>
      </c>
      <c r="G27">
        <f t="shared" si="3"/>
        <v>156.65451168006456</v>
      </c>
      <c r="H27">
        <f t="shared" si="4"/>
        <v>0.51610057197872083</v>
      </c>
      <c r="I27">
        <f t="shared" si="1"/>
        <v>3.1330902336012914</v>
      </c>
    </row>
    <row r="28" spans="4:20">
      <c r="D28">
        <v>4.7</v>
      </c>
      <c r="E28">
        <f t="shared" si="0"/>
        <v>1.4988676343477163</v>
      </c>
      <c r="F28">
        <f t="shared" si="2"/>
        <v>179.86411612172594</v>
      </c>
      <c r="G28">
        <f t="shared" si="3"/>
        <v>161.75550134124856</v>
      </c>
      <c r="H28">
        <f t="shared" si="4"/>
        <v>0.52775725132709617</v>
      </c>
      <c r="I28">
        <f t="shared" si="1"/>
        <v>3.2351100268249717</v>
      </c>
    </row>
    <row r="29" spans="4:20">
      <c r="D29">
        <v>4.8</v>
      </c>
      <c r="E29">
        <f t="shared" si="0"/>
        <v>1.5220793674636532</v>
      </c>
      <c r="F29">
        <f t="shared" si="2"/>
        <v>182.64952409563838</v>
      </c>
      <c r="G29">
        <f t="shared" si="3"/>
        <v>166.80424326181594</v>
      </c>
      <c r="H29">
        <f t="shared" si="4"/>
        <v>0.53875441506355315</v>
      </c>
      <c r="I29">
        <f t="shared" si="1"/>
        <v>3.3360848652363186</v>
      </c>
    </row>
    <row r="30" spans="4:20">
      <c r="D30">
        <v>4.9000000000000004</v>
      </c>
      <c r="E30">
        <f t="shared" si="0"/>
        <v>1.5447131178707394</v>
      </c>
      <c r="F30">
        <f t="shared" si="2"/>
        <v>185.36557414448873</v>
      </c>
      <c r="G30">
        <f t="shared" si="3"/>
        <v>171.80198038957977</v>
      </c>
      <c r="H30">
        <f t="shared" si="4"/>
        <v>0.54914739794317013</v>
      </c>
      <c r="I30">
        <f t="shared" si="1"/>
        <v>3.4360396077915958</v>
      </c>
    </row>
    <row r="31" spans="4:20">
      <c r="D31">
        <v>5</v>
      </c>
      <c r="E31">
        <f t="shared" si="0"/>
        <v>1.5667992369724109</v>
      </c>
      <c r="F31">
        <f t="shared" si="2"/>
        <v>188.0159084366893</v>
      </c>
      <c r="G31">
        <f t="shared" si="3"/>
        <v>176.74990912636767</v>
      </c>
      <c r="H31">
        <f t="shared" si="4"/>
        <v>0.55898549029067079</v>
      </c>
      <c r="I31">
        <f t="shared" si="1"/>
        <v>3.534998182527354</v>
      </c>
    </row>
    <row r="32" spans="4:20">
      <c r="D32">
        <v>5.0999999999999996</v>
      </c>
      <c r="E32">
        <f t="shared" si="0"/>
        <v>1.5883656069517897</v>
      </c>
      <c r="F32">
        <f t="shared" si="2"/>
        <v>190.60387283421477</v>
      </c>
      <c r="G32">
        <f t="shared" si="3"/>
        <v>181.64918169700758</v>
      </c>
      <c r="H32">
        <f t="shared" si="4"/>
        <v>0.56831274227940953</v>
      </c>
      <c r="I32">
        <f t="shared" si="1"/>
        <v>3.6329836339401518</v>
      </c>
    </row>
  </sheetData>
  <phoneticPr fontId="18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5C1D-BCFE-4161-A4C2-362EA6DF167D}">
  <dimension ref="A1:T32"/>
  <sheetViews>
    <sheetView topLeftCell="A4" workbookViewId="0">
      <selection activeCell="B24" sqref="B24"/>
    </sheetView>
  </sheetViews>
  <sheetFormatPr defaultRowHeight="18.75"/>
  <cols>
    <col min="1" max="1" width="12.75" bestFit="1" customWidth="1"/>
    <col min="17" max="18" width="13" customWidth="1"/>
  </cols>
  <sheetData>
    <row r="1" spans="1:9">
      <c r="A1" s="11" t="s">
        <v>33</v>
      </c>
      <c r="B1" s="13" t="s">
        <v>46</v>
      </c>
      <c r="D1" t="s">
        <v>40</v>
      </c>
      <c r="E1" t="s">
        <v>63</v>
      </c>
      <c r="F1" t="s">
        <v>10</v>
      </c>
      <c r="G1" t="s">
        <v>32</v>
      </c>
      <c r="H1" t="s">
        <v>42</v>
      </c>
      <c r="I1" t="s">
        <v>64</v>
      </c>
    </row>
    <row r="2" spans="1:9">
      <c r="A2" s="12">
        <v>200</v>
      </c>
      <c r="B2" s="13" t="s">
        <v>45</v>
      </c>
      <c r="D2">
        <v>2.1</v>
      </c>
      <c r="E2">
        <f>LN(D2)</f>
        <v>0.74193734472937733</v>
      </c>
      <c r="F2">
        <f>120*E2</f>
        <v>89.032481367525278</v>
      </c>
      <c r="G2">
        <f>F2^2/$A$2</f>
        <v>39.633913692293682</v>
      </c>
      <c r="H2">
        <f>ABS((G2-$A$5)/(G2+$A$5))</f>
        <v>0.11564915421736793</v>
      </c>
      <c r="I2">
        <f t="shared" ref="I2:I32" si="0">(1+H2)/(1-H2)</f>
        <v>1.2615458667086381</v>
      </c>
    </row>
    <row r="3" spans="1:9">
      <c r="D3">
        <v>2.2000000000000002</v>
      </c>
      <c r="E3">
        <f t="shared" ref="E3:E32" si="1">LN(D3)</f>
        <v>0.78845736036427028</v>
      </c>
      <c r="F3">
        <f t="shared" ref="F3:F32" si="2">120*E3</f>
        <v>94.614883243712427</v>
      </c>
      <c r="G3">
        <f t="shared" ref="G3:G32" si="3">F3^2/$A$2</f>
        <v>44.759880656106674</v>
      </c>
      <c r="H3">
        <f t="shared" ref="H3:H32" si="4">ABS((G3-$A$5)/(G3+$A$5))</f>
        <v>5.5298923000022093E-2</v>
      </c>
      <c r="I3">
        <f t="shared" si="0"/>
        <v>1.1170717898949178</v>
      </c>
    </row>
    <row r="4" spans="1:9">
      <c r="A4" s="14" t="s">
        <v>44</v>
      </c>
      <c r="B4" s="14"/>
      <c r="D4">
        <v>2.2999999999999998</v>
      </c>
      <c r="E4">
        <f t="shared" si="1"/>
        <v>0.83290912293510388</v>
      </c>
      <c r="F4">
        <f t="shared" si="2"/>
        <v>99.94909475221246</v>
      </c>
      <c r="G4">
        <f t="shared" si="3"/>
        <v>49.949107708933724</v>
      </c>
      <c r="H4">
        <f t="shared" si="4"/>
        <v>5.0918204507119618E-4</v>
      </c>
      <c r="I4">
        <f t="shared" si="0"/>
        <v>1.0010188828870143</v>
      </c>
    </row>
    <row r="5" spans="1:9">
      <c r="A5" s="14">
        <v>50</v>
      </c>
      <c r="B5" s="14" t="s">
        <v>45</v>
      </c>
      <c r="D5">
        <v>2.4</v>
      </c>
      <c r="E5">
        <f t="shared" si="1"/>
        <v>0.87546873735389985</v>
      </c>
      <c r="F5">
        <f t="shared" si="2"/>
        <v>105.05624848246798</v>
      </c>
      <c r="G5">
        <f t="shared" si="3"/>
        <v>55.184076726050279</v>
      </c>
      <c r="H5">
        <f t="shared" si="4"/>
        <v>4.9285755861622454E-2</v>
      </c>
      <c r="I5">
        <f t="shared" si="0"/>
        <v>1.1036815345210056</v>
      </c>
    </row>
    <row r="6" spans="1:9">
      <c r="D6">
        <v>2.5</v>
      </c>
      <c r="E6">
        <f t="shared" si="1"/>
        <v>0.91629073187415511</v>
      </c>
      <c r="F6">
        <f t="shared" si="2"/>
        <v>109.95488782489861</v>
      </c>
      <c r="G6">
        <f t="shared" si="3"/>
        <v>60.450386782930181</v>
      </c>
      <c r="H6">
        <f t="shared" si="4"/>
        <v>9.4616117582897064E-2</v>
      </c>
      <c r="I6">
        <f t="shared" si="0"/>
        <v>1.2090077356586035</v>
      </c>
    </row>
    <row r="7" spans="1:9">
      <c r="A7" s="15" t="s">
        <v>32</v>
      </c>
      <c r="B7" s="15" t="s">
        <v>47</v>
      </c>
      <c r="D7">
        <v>2.6</v>
      </c>
      <c r="E7">
        <f t="shared" si="1"/>
        <v>0.95551144502743635</v>
      </c>
      <c r="F7">
        <f t="shared" si="2"/>
        <v>114.66137340329236</v>
      </c>
      <c r="G7">
        <f t="shared" si="3"/>
        <v>65.736152753646195</v>
      </c>
      <c r="H7">
        <f t="shared" si="4"/>
        <v>0.13596574950216184</v>
      </c>
      <c r="I7">
        <f t="shared" si="0"/>
        <v>1.3147230550729239</v>
      </c>
    </row>
    <row r="8" spans="1:9">
      <c r="D8">
        <v>2.7</v>
      </c>
      <c r="E8">
        <f t="shared" si="1"/>
        <v>0.99325177301028345</v>
      </c>
      <c r="F8">
        <f t="shared" si="2"/>
        <v>119.19021276123401</v>
      </c>
      <c r="G8">
        <f t="shared" si="3"/>
        <v>71.031534090341154</v>
      </c>
      <c r="H8">
        <f t="shared" si="4"/>
        <v>0.1737690449717233</v>
      </c>
      <c r="I8">
        <f t="shared" si="0"/>
        <v>1.4206306818068231</v>
      </c>
    </row>
    <row r="9" spans="1:9">
      <c r="A9" s="16" t="s">
        <v>10</v>
      </c>
      <c r="B9" s="16" t="s">
        <v>50</v>
      </c>
      <c r="D9">
        <v>2.8</v>
      </c>
      <c r="E9">
        <f t="shared" si="1"/>
        <v>1.0296194171811581</v>
      </c>
      <c r="F9">
        <f t="shared" si="2"/>
        <v>123.55433006173898</v>
      </c>
      <c r="G9">
        <f t="shared" si="3"/>
        <v>76.328362385025684</v>
      </c>
      <c r="H9">
        <f t="shared" si="4"/>
        <v>0.20841212446640972</v>
      </c>
      <c r="I9">
        <f t="shared" si="0"/>
        <v>1.5265672477005134</v>
      </c>
    </row>
    <row r="10" spans="1:9">
      <c r="D10">
        <v>2.9</v>
      </c>
      <c r="E10">
        <f t="shared" si="1"/>
        <v>1.0647107369924282</v>
      </c>
      <c r="F10">
        <f t="shared" si="2"/>
        <v>127.76528843909139</v>
      </c>
      <c r="G10">
        <f t="shared" si="3"/>
        <v>81.619844649621101</v>
      </c>
      <c r="H10">
        <f t="shared" si="4"/>
        <v>0.24023614929644371</v>
      </c>
      <c r="I10">
        <f t="shared" si="0"/>
        <v>1.6323968929924222</v>
      </c>
    </row>
    <row r="11" spans="1:9">
      <c r="D11">
        <v>3</v>
      </c>
      <c r="E11">
        <f t="shared" si="1"/>
        <v>1.0986122886681098</v>
      </c>
      <c r="F11">
        <f t="shared" si="2"/>
        <v>131.83347464017316</v>
      </c>
      <c r="G11">
        <f t="shared" si="3"/>
        <v>86.900325178505895</v>
      </c>
      <c r="H11">
        <f>ABS((G11-$A$5)/(G11+$A$5))</f>
        <v>0.2695415451379764</v>
      </c>
      <c r="I11">
        <f t="shared" si="0"/>
        <v>1.7380065035701178</v>
      </c>
    </row>
    <row r="12" spans="1:9">
      <c r="D12">
        <v>3.1</v>
      </c>
      <c r="E12">
        <f t="shared" si="1"/>
        <v>1.1314021114911006</v>
      </c>
      <c r="F12">
        <f t="shared" si="2"/>
        <v>135.76825337893206</v>
      </c>
      <c r="G12">
        <f t="shared" si="3"/>
        <v>92.165093127829479</v>
      </c>
      <c r="H12">
        <f t="shared" si="4"/>
        <v>0.29659244896295478</v>
      </c>
      <c r="I12">
        <f t="shared" si="0"/>
        <v>1.8433018625565896</v>
      </c>
    </row>
    <row r="13" spans="1:9">
      <c r="D13">
        <v>3.2</v>
      </c>
      <c r="E13">
        <f t="shared" si="1"/>
        <v>1.1631508098056809</v>
      </c>
      <c r="F13">
        <f t="shared" si="2"/>
        <v>139.57809717668169</v>
      </c>
      <c r="G13">
        <f t="shared" si="3"/>
        <v>97.410226057315995</v>
      </c>
      <c r="H13">
        <f t="shared" si="4"/>
        <v>0.32162101182099789</v>
      </c>
      <c r="I13">
        <f t="shared" si="0"/>
        <v>1.9482045211463199</v>
      </c>
    </row>
    <row r="14" spans="1:9">
      <c r="D14">
        <v>3.3</v>
      </c>
      <c r="E14">
        <f t="shared" si="1"/>
        <v>1.1939224684724346</v>
      </c>
      <c r="F14">
        <f t="shared" si="2"/>
        <v>143.27069621669216</v>
      </c>
      <c r="G14">
        <f t="shared" si="3"/>
        <v>102.63246197207843</v>
      </c>
      <c r="H14">
        <f t="shared" si="4"/>
        <v>0.3448313765764105</v>
      </c>
      <c r="I14">
        <f t="shared" si="0"/>
        <v>2.052649239441569</v>
      </c>
    </row>
    <row r="15" spans="1:9">
      <c r="D15">
        <v>3.4</v>
      </c>
      <c r="E15">
        <f t="shared" si="1"/>
        <v>1.2237754316221157</v>
      </c>
      <c r="F15">
        <f t="shared" si="2"/>
        <v>146.85305179465388</v>
      </c>
      <c r="G15">
        <f t="shared" si="3"/>
        <v>107.82909410701649</v>
      </c>
      <c r="H15">
        <f>ABS((G15-$A$5)/(G15+$A$5))</f>
        <v>0.36640325685329789</v>
      </c>
      <c r="I15">
        <f t="shared" si="0"/>
        <v>2.1565818821403293</v>
      </c>
    </row>
    <row r="16" spans="1:9">
      <c r="D16">
        <v>3.5</v>
      </c>
      <c r="E16">
        <f t="shared" si="1"/>
        <v>1.2527629684953681</v>
      </c>
      <c r="F16">
        <f t="shared" si="2"/>
        <v>150.33155621944417</v>
      </c>
      <c r="G16">
        <f t="shared" si="3"/>
        <v>112.99788397679951</v>
      </c>
      <c r="H16">
        <f t="shared" si="4"/>
        <v>0.38649510312518159</v>
      </c>
      <c r="I16">
        <f t="shared" si="0"/>
        <v>2.2599576795359901</v>
      </c>
    </row>
    <row r="17" spans="4:20">
      <c r="D17">
        <v>3.6</v>
      </c>
      <c r="E17">
        <f t="shared" si="1"/>
        <v>1.2809338454620642</v>
      </c>
      <c r="F17">
        <f t="shared" si="2"/>
        <v>153.7120614554477</v>
      </c>
      <c r="G17">
        <f t="shared" si="3"/>
        <v>118.13698918441665</v>
      </c>
      <c r="H17">
        <f t="shared" si="4"/>
        <v>0.40524687348649008</v>
      </c>
      <c r="I17">
        <f>(1+H17)/(1-H17)</f>
        <v>2.3627397836883324</v>
      </c>
    </row>
    <row r="18" spans="4:20">
      <c r="D18">
        <v>3.7</v>
      </c>
      <c r="E18">
        <f t="shared" si="1"/>
        <v>1.3083328196501789</v>
      </c>
      <c r="F18">
        <f t="shared" si="2"/>
        <v>156.99993835802147</v>
      </c>
      <c r="G18">
        <f t="shared" si="3"/>
        <v>123.2449032221127</v>
      </c>
      <c r="H18">
        <f t="shared" si="4"/>
        <v>0.42278244184885111</v>
      </c>
      <c r="I18">
        <f t="shared" si="0"/>
        <v>2.4648980644422536</v>
      </c>
    </row>
    <row r="19" spans="4:20">
      <c r="D19">
        <v>3.8</v>
      </c>
      <c r="E19">
        <f t="shared" si="1"/>
        <v>1.33500106673234</v>
      </c>
      <c r="F19">
        <f t="shared" si="2"/>
        <v>160.20012800788081</v>
      </c>
      <c r="G19">
        <f t="shared" si="3"/>
        <v>128.32040506870698</v>
      </c>
      <c r="H19">
        <f t="shared" si="4"/>
        <v>0.43921168213211531</v>
      </c>
      <c r="I19">
        <f t="shared" si="0"/>
        <v>2.5664081013741389</v>
      </c>
    </row>
    <row r="20" spans="4:20">
      <c r="D20">
        <v>3.9</v>
      </c>
      <c r="E20">
        <f t="shared" si="1"/>
        <v>1.3609765531356006</v>
      </c>
      <c r="F20">
        <f t="shared" si="2"/>
        <v>163.31718637627208</v>
      </c>
      <c r="G20">
        <f t="shared" si="3"/>
        <v>133.36251682930995</v>
      </c>
      <c r="H20">
        <f t="shared" si="4"/>
        <v>0.45463226765648707</v>
      </c>
      <c r="I20">
        <f t="shared" si="0"/>
        <v>2.6672503365861995</v>
      </c>
    </row>
    <row r="21" spans="4:20">
      <c r="D21">
        <v>4</v>
      </c>
      <c r="E21">
        <f t="shared" si="1"/>
        <v>1.3862943611198906</v>
      </c>
      <c r="F21">
        <f t="shared" si="2"/>
        <v>166.35532333438687</v>
      </c>
      <c r="G21">
        <f t="shared" si="3"/>
        <v>138.370468008442</v>
      </c>
      <c r="H21">
        <f t="shared" si="4"/>
        <v>0.46913122286494291</v>
      </c>
      <c r="I21">
        <f t="shared" si="0"/>
        <v>2.7674093601688399</v>
      </c>
      <c r="R21" s="9" t="s">
        <v>34</v>
      </c>
      <c r="S21" s="10">
        <v>1.257E-6</v>
      </c>
    </row>
    <row r="22" spans="4:20">
      <c r="D22">
        <v>4.0999999999999996</v>
      </c>
      <c r="E22">
        <f t="shared" si="1"/>
        <v>1.410986973710262</v>
      </c>
      <c r="F22">
        <f t="shared" si="2"/>
        <v>169.31843684523145</v>
      </c>
      <c r="G22">
        <f t="shared" si="3"/>
        <v>143.34366527856315</v>
      </c>
      <c r="H22">
        <f t="shared" si="4"/>
        <v>0.48278626115873352</v>
      </c>
      <c r="I22">
        <f t="shared" si="0"/>
        <v>2.8668733055712625</v>
      </c>
      <c r="R22" s="9" t="s">
        <v>35</v>
      </c>
      <c r="S22" s="10">
        <v>8.8539999999999992E-12</v>
      </c>
    </row>
    <row r="23" spans="4:20">
      <c r="D23">
        <v>4.2</v>
      </c>
      <c r="E23">
        <f t="shared" si="1"/>
        <v>1.4350845252893227</v>
      </c>
      <c r="F23">
        <f t="shared" si="2"/>
        <v>172.21014303471873</v>
      </c>
      <c r="G23">
        <f t="shared" si="3"/>
        <v>148.28166682019142</v>
      </c>
      <c r="H23">
        <f t="shared" si="4"/>
        <v>0.49566693883664287</v>
      </c>
      <c r="I23">
        <f t="shared" si="0"/>
        <v>2.9656333364038279</v>
      </c>
    </row>
    <row r="24" spans="4:20">
      <c r="D24">
        <v>4.3</v>
      </c>
      <c r="E24">
        <f t="shared" si="1"/>
        <v>1.4586150226995167</v>
      </c>
      <c r="F24">
        <f t="shared" si="2"/>
        <v>175.03380272394202</v>
      </c>
      <c r="G24">
        <f t="shared" si="3"/>
        <v>153.18416048001924</v>
      </c>
      <c r="H24">
        <f t="shared" si="4"/>
        <v>0.50783565134333486</v>
      </c>
      <c r="I24">
        <f t="shared" si="0"/>
        <v>3.0636832096003852</v>
      </c>
      <c r="R24" s="8" t="s">
        <v>36</v>
      </c>
      <c r="S24" s="8" t="s">
        <v>37</v>
      </c>
      <c r="T24" s="8" t="s">
        <v>38</v>
      </c>
    </row>
    <row r="25" spans="4:20">
      <c r="D25">
        <v>4.4000000000000004</v>
      </c>
      <c r="E25">
        <f t="shared" si="1"/>
        <v>1.4816045409242156</v>
      </c>
      <c r="F25">
        <f t="shared" si="2"/>
        <v>177.79254491090586</v>
      </c>
      <c r="G25">
        <f t="shared" si="3"/>
        <v>158.05094512948239</v>
      </c>
      <c r="H25">
        <f t="shared" si="4"/>
        <v>0.51934849448646292</v>
      </c>
      <c r="I25">
        <f t="shared" si="0"/>
        <v>3.1610189025896474</v>
      </c>
      <c r="R25" s="1" t="s">
        <v>39</v>
      </c>
      <c r="S25" s="1">
        <v>1.00000037</v>
      </c>
      <c r="T25" s="1">
        <v>1.000586</v>
      </c>
    </row>
    <row r="26" spans="4:20">
      <c r="D26">
        <v>4.5</v>
      </c>
      <c r="E26">
        <f t="shared" si="1"/>
        <v>1.5040773967762742</v>
      </c>
      <c r="F26">
        <f t="shared" si="2"/>
        <v>180.4892876131529</v>
      </c>
      <c r="G26">
        <f t="shared" si="3"/>
        <v>162.88191471551715</v>
      </c>
      <c r="H26">
        <f t="shared" si="4"/>
        <v>0.53025601008129741</v>
      </c>
      <c r="I26">
        <f t="shared" si="0"/>
        <v>3.2576382943103432</v>
      </c>
    </row>
    <row r="27" spans="4:20">
      <c r="D27">
        <v>4.5999999999999996</v>
      </c>
      <c r="E27">
        <f t="shared" si="1"/>
        <v>1.5260563034950492</v>
      </c>
      <c r="F27">
        <f t="shared" si="2"/>
        <v>183.12675641940589</v>
      </c>
      <c r="G27">
        <f t="shared" si="3"/>
        <v>167.67704458346208</v>
      </c>
      <c r="H27">
        <f t="shared" si="4"/>
        <v>0.54060383265789036</v>
      </c>
      <c r="I27">
        <f t="shared" si="0"/>
        <v>3.3535408916692413</v>
      </c>
    </row>
    <row r="28" spans="4:20">
      <c r="D28">
        <v>4.7</v>
      </c>
      <c r="E28">
        <f t="shared" si="1"/>
        <v>1.547562508716013</v>
      </c>
      <c r="F28">
        <f t="shared" si="2"/>
        <v>185.70750104592156</v>
      </c>
      <c r="G28">
        <f t="shared" si="3"/>
        <v>172.4363797236048</v>
      </c>
      <c r="H28">
        <f t="shared" si="4"/>
        <v>0.55043325141212018</v>
      </c>
      <c r="I28">
        <f t="shared" si="0"/>
        <v>3.4487275944720959</v>
      </c>
    </row>
    <row r="29" spans="4:20">
      <c r="D29">
        <v>4.8</v>
      </c>
      <c r="E29">
        <f t="shared" si="1"/>
        <v>1.5686159179138452</v>
      </c>
      <c r="F29">
        <f t="shared" si="2"/>
        <v>188.23391014966143</v>
      </c>
      <c r="G29">
        <f t="shared" si="3"/>
        <v>177.16002465115406</v>
      </c>
      <c r="H29">
        <f t="shared" si="4"/>
        <v>0.55978169947125</v>
      </c>
      <c r="I29">
        <f t="shared" si="0"/>
        <v>3.5432004930230812</v>
      </c>
    </row>
    <row r="30" spans="4:20">
      <c r="D30">
        <v>4.9000000000000004</v>
      </c>
      <c r="E30">
        <f t="shared" si="1"/>
        <v>1.589235205116581</v>
      </c>
      <c r="F30">
        <f t="shared" si="2"/>
        <v>190.70822461398973</v>
      </c>
      <c r="G30">
        <f t="shared" si="3"/>
        <v>181.84813467709978</v>
      </c>
      <c r="H30">
        <f t="shared" si="4"/>
        <v>0.56868318074125424</v>
      </c>
      <c r="I30">
        <f t="shared" si="0"/>
        <v>3.6369626935419959</v>
      </c>
    </row>
    <row r="31" spans="4:20">
      <c r="D31">
        <v>5</v>
      </c>
      <c r="E31">
        <f t="shared" si="1"/>
        <v>1.6094379124341003</v>
      </c>
      <c r="F31">
        <f t="shared" si="2"/>
        <v>193.13254949209204</v>
      </c>
      <c r="G31">
        <f t="shared" si="3"/>
        <v>186.50090836657691</v>
      </c>
      <c r="H31">
        <f t="shared" si="4"/>
        <v>0.57716864306922755</v>
      </c>
      <c r="I31">
        <f t="shared" si="0"/>
        <v>3.7300181673315387</v>
      </c>
    </row>
    <row r="32" spans="4:20">
      <c r="D32">
        <v>5.0999999999999996</v>
      </c>
      <c r="E32">
        <f t="shared" si="1"/>
        <v>1.62924053973028</v>
      </c>
      <c r="F32">
        <f t="shared" si="2"/>
        <v>195.50886476763361</v>
      </c>
      <c r="G32">
        <f t="shared" si="3"/>
        <v>191.11858101364425</v>
      </c>
      <c r="H32">
        <f t="shared" si="4"/>
        <v>0.58526630515322553</v>
      </c>
      <c r="I32">
        <f t="shared" si="0"/>
        <v>3.822371620272885</v>
      </c>
    </row>
  </sheetData>
  <phoneticPr fontId="18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D73B-1825-482D-849D-597189AF6CC8}">
  <dimension ref="A1:T32"/>
  <sheetViews>
    <sheetView topLeftCell="B4" workbookViewId="0">
      <selection activeCell="K4" sqref="K4"/>
    </sheetView>
  </sheetViews>
  <sheetFormatPr defaultRowHeight="18.75"/>
  <cols>
    <col min="1" max="1" width="12.75" bestFit="1" customWidth="1"/>
    <col min="17" max="18" width="13" customWidth="1"/>
  </cols>
  <sheetData>
    <row r="1" spans="1:12">
      <c r="A1" s="11" t="s">
        <v>33</v>
      </c>
      <c r="B1" s="13" t="s">
        <v>46</v>
      </c>
      <c r="D1" t="s">
        <v>40</v>
      </c>
      <c r="E1" t="s">
        <v>65</v>
      </c>
      <c r="F1" t="s">
        <v>10</v>
      </c>
      <c r="G1" t="s">
        <v>32</v>
      </c>
      <c r="H1" t="s">
        <v>42</v>
      </c>
      <c r="I1" t="s">
        <v>66</v>
      </c>
      <c r="K1" s="23">
        <v>0.7</v>
      </c>
      <c r="L1" s="24" t="s">
        <v>67</v>
      </c>
    </row>
    <row r="2" spans="1:12">
      <c r="A2" s="12">
        <v>200</v>
      </c>
      <c r="B2" s="13" t="s">
        <v>45</v>
      </c>
      <c r="D2">
        <v>2.1</v>
      </c>
      <c r="E2">
        <f>LN(D2-$K$1)</f>
        <v>0.33647223662121301</v>
      </c>
      <c r="F2">
        <f>120*E2</f>
        <v>40.376668394545561</v>
      </c>
      <c r="G2">
        <f>F2^2/$A$2</f>
        <v>8.1513767532154731</v>
      </c>
      <c r="H2">
        <f>ABS((G2-$A$5)/(G2+$A$5))</f>
        <v>0.71964974147358451</v>
      </c>
      <c r="I2">
        <f t="shared" ref="I2:I32" si="0">(1+H2)/(1-H2)</f>
        <v>6.1339331396106189</v>
      </c>
    </row>
    <row r="3" spans="1:12">
      <c r="D3">
        <v>2.2000000000000002</v>
      </c>
      <c r="E3">
        <f t="shared" ref="E3:E32" si="1">LN(D3-$K$1)</f>
        <v>0.40546510810816455</v>
      </c>
      <c r="F3">
        <f t="shared" ref="F3:F32" si="2">120*E3</f>
        <v>48.655812972979746</v>
      </c>
      <c r="G3">
        <f t="shared" ref="G3:G32" si="3">F3^2/$A$2</f>
        <v>11.83694068030792</v>
      </c>
      <c r="H3">
        <f t="shared" ref="H3:H32" si="4">ABS((G3-$A$5)/(G3+$A$5))</f>
        <v>0.61715632920768304</v>
      </c>
      <c r="I3">
        <f t="shared" si="0"/>
        <v>4.2240644225902573</v>
      </c>
    </row>
    <row r="4" spans="1:12">
      <c r="A4" s="14" t="s">
        <v>44</v>
      </c>
      <c r="B4" s="14"/>
      <c r="D4">
        <v>2.2999999999999998</v>
      </c>
      <c r="E4">
        <f t="shared" si="1"/>
        <v>0.47000362924573547</v>
      </c>
      <c r="F4">
        <f t="shared" si="2"/>
        <v>56.400435509488254</v>
      </c>
      <c r="G4">
        <f t="shared" si="3"/>
        <v>15.905045628299717</v>
      </c>
      <c r="H4">
        <f t="shared" si="4"/>
        <v>0.5173345082559182</v>
      </c>
      <c r="I4">
        <f t="shared" si="0"/>
        <v>3.143656495460498</v>
      </c>
    </row>
    <row r="5" spans="1:12">
      <c r="A5" s="14">
        <v>50</v>
      </c>
      <c r="B5" s="14" t="s">
        <v>45</v>
      </c>
      <c r="D5">
        <v>2.4</v>
      </c>
      <c r="E5">
        <f t="shared" si="1"/>
        <v>0.53062825106217038</v>
      </c>
      <c r="F5">
        <f t="shared" si="2"/>
        <v>63.675390127460446</v>
      </c>
      <c r="G5">
        <f t="shared" si="3"/>
        <v>20.272776539421436</v>
      </c>
      <c r="H5">
        <f t="shared" si="4"/>
        <v>0.42302616922930691</v>
      </c>
      <c r="I5">
        <f t="shared" si="0"/>
        <v>2.4663617192628977</v>
      </c>
    </row>
    <row r="6" spans="1:12">
      <c r="D6">
        <v>2.5</v>
      </c>
      <c r="E6">
        <f t="shared" si="1"/>
        <v>0.58778666490211906</v>
      </c>
      <c r="F6">
        <f t="shared" si="2"/>
        <v>70.534399788254291</v>
      </c>
      <c r="G6">
        <f t="shared" si="3"/>
        <v>24.875507767446432</v>
      </c>
      <c r="H6">
        <f t="shared" si="4"/>
        <v>0.33555020836168437</v>
      </c>
      <c r="I6">
        <f t="shared" si="0"/>
        <v>2.010009221417099</v>
      </c>
    </row>
    <row r="7" spans="1:12">
      <c r="A7" s="15" t="s">
        <v>32</v>
      </c>
      <c r="B7" s="15" t="s">
        <v>47</v>
      </c>
      <c r="D7">
        <v>2.6</v>
      </c>
      <c r="E7">
        <f t="shared" si="1"/>
        <v>0.64185388617239481</v>
      </c>
      <c r="F7">
        <f t="shared" si="2"/>
        <v>77.022466340687373</v>
      </c>
      <c r="G7">
        <f t="shared" si="3"/>
        <v>29.662301606011596</v>
      </c>
      <c r="H7">
        <f t="shared" si="4"/>
        <v>0.2552989053037058</v>
      </c>
      <c r="I7">
        <f t="shared" si="0"/>
        <v>1.6856412784187524</v>
      </c>
    </row>
    <row r="8" spans="1:12">
      <c r="D8">
        <v>2.7</v>
      </c>
      <c r="E8">
        <f t="shared" si="1"/>
        <v>0.69314718055994529</v>
      </c>
      <c r="F8">
        <f t="shared" si="2"/>
        <v>83.177661667193433</v>
      </c>
      <c r="G8">
        <f t="shared" si="3"/>
        <v>34.592617002110501</v>
      </c>
      <c r="H8">
        <f t="shared" si="4"/>
        <v>0.18213626134187455</v>
      </c>
      <c r="I8">
        <f t="shared" si="0"/>
        <v>1.4453951256983388</v>
      </c>
    </row>
    <row r="9" spans="1:12">
      <c r="A9" s="16" t="s">
        <v>10</v>
      </c>
      <c r="B9" s="16" t="s">
        <v>50</v>
      </c>
      <c r="D9">
        <v>2.8</v>
      </c>
      <c r="E9">
        <f t="shared" si="1"/>
        <v>0.74193734472937711</v>
      </c>
      <c r="F9">
        <f t="shared" si="2"/>
        <v>89.03248136752525</v>
      </c>
      <c r="G9">
        <f t="shared" si="3"/>
        <v>39.633913692293653</v>
      </c>
      <c r="H9">
        <f t="shared" si="4"/>
        <v>0.11564915421736828</v>
      </c>
      <c r="I9">
        <f t="shared" si="0"/>
        <v>1.2615458667086394</v>
      </c>
    </row>
    <row r="10" spans="1:12">
      <c r="D10">
        <v>2.9</v>
      </c>
      <c r="E10">
        <f t="shared" si="1"/>
        <v>0.78845736036427028</v>
      </c>
      <c r="F10">
        <f t="shared" si="2"/>
        <v>94.614883243712427</v>
      </c>
      <c r="G10">
        <f t="shared" si="3"/>
        <v>44.759880656106674</v>
      </c>
      <c r="H10">
        <f t="shared" si="4"/>
        <v>5.5298923000022093E-2</v>
      </c>
      <c r="I10">
        <f t="shared" si="0"/>
        <v>1.1170717898949178</v>
      </c>
    </row>
    <row r="11" spans="1:12">
      <c r="D11">
        <v>3</v>
      </c>
      <c r="E11">
        <f t="shared" si="1"/>
        <v>0.83290912293510388</v>
      </c>
      <c r="F11">
        <f t="shared" si="2"/>
        <v>99.94909475221246</v>
      </c>
      <c r="G11">
        <f t="shared" si="3"/>
        <v>49.949107708933724</v>
      </c>
      <c r="H11">
        <f>ABS((G11-$A$5)/(G11+$A$5))</f>
        <v>5.0918204507119618E-4</v>
      </c>
      <c r="I11">
        <f t="shared" si="0"/>
        <v>1.0010188828870143</v>
      </c>
    </row>
    <row r="12" spans="1:12">
      <c r="D12">
        <v>3.1</v>
      </c>
      <c r="E12">
        <f t="shared" si="1"/>
        <v>0.87546873735390007</v>
      </c>
      <c r="F12">
        <f t="shared" si="2"/>
        <v>105.05624848246801</v>
      </c>
      <c r="G12">
        <f t="shared" si="3"/>
        <v>55.184076726050307</v>
      </c>
      <c r="H12">
        <f t="shared" si="4"/>
        <v>4.9285755861622711E-2</v>
      </c>
      <c r="I12">
        <f t="shared" si="0"/>
        <v>1.103681534521006</v>
      </c>
    </row>
    <row r="13" spans="1:12">
      <c r="D13">
        <v>3.2</v>
      </c>
      <c r="E13">
        <f t="shared" si="1"/>
        <v>0.91629073187415511</v>
      </c>
      <c r="F13">
        <f t="shared" si="2"/>
        <v>109.95488782489861</v>
      </c>
      <c r="G13">
        <f t="shared" si="3"/>
        <v>60.450386782930181</v>
      </c>
      <c r="H13">
        <f t="shared" si="4"/>
        <v>9.4616117582897064E-2</v>
      </c>
      <c r="I13">
        <f t="shared" si="0"/>
        <v>1.2090077356586035</v>
      </c>
    </row>
    <row r="14" spans="1:12">
      <c r="D14">
        <v>3.3</v>
      </c>
      <c r="E14">
        <f t="shared" si="1"/>
        <v>0.95551144502743623</v>
      </c>
      <c r="F14">
        <f t="shared" si="2"/>
        <v>114.66137340329234</v>
      </c>
      <c r="G14">
        <f t="shared" si="3"/>
        <v>65.736152753646181</v>
      </c>
      <c r="H14">
        <f t="shared" si="4"/>
        <v>0.13596574950216173</v>
      </c>
      <c r="I14">
        <f t="shared" si="0"/>
        <v>1.3147230550729239</v>
      </c>
    </row>
    <row r="15" spans="1:12">
      <c r="D15">
        <v>3.4</v>
      </c>
      <c r="E15">
        <f t="shared" si="1"/>
        <v>0.99325177301028345</v>
      </c>
      <c r="F15">
        <f t="shared" si="2"/>
        <v>119.19021276123401</v>
      </c>
      <c r="G15">
        <f t="shared" si="3"/>
        <v>71.031534090341154</v>
      </c>
      <c r="H15">
        <f>ABS((G15-$A$5)/(G15+$A$5))</f>
        <v>0.1737690449717233</v>
      </c>
      <c r="I15">
        <f t="shared" si="0"/>
        <v>1.4206306818068231</v>
      </c>
    </row>
    <row r="16" spans="1:12">
      <c r="D16">
        <v>3.5</v>
      </c>
      <c r="E16">
        <f t="shared" si="1"/>
        <v>1.0296194171811581</v>
      </c>
      <c r="F16">
        <f t="shared" si="2"/>
        <v>123.55433006173898</v>
      </c>
      <c r="G16">
        <f t="shared" si="3"/>
        <v>76.328362385025684</v>
      </c>
      <c r="H16">
        <f t="shared" si="4"/>
        <v>0.20841212446640972</v>
      </c>
      <c r="I16">
        <f t="shared" si="0"/>
        <v>1.5265672477005134</v>
      </c>
    </row>
    <row r="17" spans="4:20">
      <c r="D17">
        <v>3.6</v>
      </c>
      <c r="E17">
        <f t="shared" si="1"/>
        <v>1.0647107369924285</v>
      </c>
      <c r="F17">
        <f t="shared" si="2"/>
        <v>127.76528843909142</v>
      </c>
      <c r="G17">
        <f t="shared" si="3"/>
        <v>81.619844649621143</v>
      </c>
      <c r="H17">
        <f t="shared" si="4"/>
        <v>0.24023614929644393</v>
      </c>
      <c r="I17">
        <f>(1+H17)/(1-H17)</f>
        <v>1.6323968929924231</v>
      </c>
    </row>
    <row r="18" spans="4:20">
      <c r="D18">
        <v>3.7</v>
      </c>
      <c r="E18">
        <f t="shared" si="1"/>
        <v>1.0986122886681098</v>
      </c>
      <c r="F18">
        <f t="shared" si="2"/>
        <v>131.83347464017316</v>
      </c>
      <c r="G18">
        <f t="shared" si="3"/>
        <v>86.900325178505895</v>
      </c>
      <c r="H18">
        <f t="shared" si="4"/>
        <v>0.2695415451379764</v>
      </c>
      <c r="I18">
        <f t="shared" si="0"/>
        <v>1.7380065035701178</v>
      </c>
    </row>
    <row r="19" spans="4:20">
      <c r="D19">
        <v>3.8</v>
      </c>
      <c r="E19">
        <f t="shared" si="1"/>
        <v>1.1314021114911004</v>
      </c>
      <c r="F19">
        <f t="shared" si="2"/>
        <v>135.76825337893206</v>
      </c>
      <c r="G19">
        <f t="shared" si="3"/>
        <v>92.165093127829479</v>
      </c>
      <c r="H19">
        <f t="shared" si="4"/>
        <v>0.29659244896295478</v>
      </c>
      <c r="I19">
        <f t="shared" si="0"/>
        <v>1.8433018625565896</v>
      </c>
    </row>
    <row r="20" spans="4:20">
      <c r="D20">
        <v>3.9</v>
      </c>
      <c r="E20">
        <f t="shared" si="1"/>
        <v>1.1631508098056809</v>
      </c>
      <c r="F20">
        <f t="shared" si="2"/>
        <v>139.57809717668169</v>
      </c>
      <c r="G20">
        <f t="shared" si="3"/>
        <v>97.410226057315995</v>
      </c>
      <c r="H20">
        <f t="shared" si="4"/>
        <v>0.32162101182099789</v>
      </c>
      <c r="I20">
        <f t="shared" si="0"/>
        <v>1.9482045211463199</v>
      </c>
    </row>
    <row r="21" spans="4:20">
      <c r="D21">
        <v>4</v>
      </c>
      <c r="E21">
        <f t="shared" si="1"/>
        <v>1.1939224684724346</v>
      </c>
      <c r="F21">
        <f t="shared" si="2"/>
        <v>143.27069621669216</v>
      </c>
      <c r="G21">
        <f t="shared" si="3"/>
        <v>102.63246197207843</v>
      </c>
      <c r="H21">
        <f t="shared" si="4"/>
        <v>0.3448313765764105</v>
      </c>
      <c r="I21">
        <f t="shared" si="0"/>
        <v>2.052649239441569</v>
      </c>
      <c r="R21" s="9" t="s">
        <v>34</v>
      </c>
      <c r="S21" s="10">
        <v>1.257E-6</v>
      </c>
    </row>
    <row r="22" spans="4:20">
      <c r="D22">
        <v>4.0999999999999996</v>
      </c>
      <c r="E22">
        <f t="shared" si="1"/>
        <v>1.2237754316221154</v>
      </c>
      <c r="F22">
        <f t="shared" si="2"/>
        <v>146.85305179465385</v>
      </c>
      <c r="G22">
        <f t="shared" si="3"/>
        <v>107.82909410701643</v>
      </c>
      <c r="H22">
        <f t="shared" si="4"/>
        <v>0.36640325685329767</v>
      </c>
      <c r="I22">
        <f t="shared" si="0"/>
        <v>2.1565818821403289</v>
      </c>
      <c r="R22" s="9" t="s">
        <v>35</v>
      </c>
      <c r="S22" s="10">
        <v>8.8539999999999992E-12</v>
      </c>
    </row>
    <row r="23" spans="4:20">
      <c r="D23">
        <v>4.2</v>
      </c>
      <c r="E23">
        <f t="shared" si="1"/>
        <v>1.2527629684953681</v>
      </c>
      <c r="F23">
        <f t="shared" si="2"/>
        <v>150.33155621944417</v>
      </c>
      <c r="G23">
        <f t="shared" si="3"/>
        <v>112.99788397679951</v>
      </c>
      <c r="H23">
        <f t="shared" si="4"/>
        <v>0.38649510312518159</v>
      </c>
      <c r="I23">
        <f t="shared" si="0"/>
        <v>2.2599576795359901</v>
      </c>
    </row>
    <row r="24" spans="4:20">
      <c r="D24">
        <v>4.3</v>
      </c>
      <c r="E24">
        <f t="shared" si="1"/>
        <v>1.2809338454620642</v>
      </c>
      <c r="F24">
        <f t="shared" si="2"/>
        <v>153.7120614554477</v>
      </c>
      <c r="G24">
        <f t="shared" si="3"/>
        <v>118.13698918441665</v>
      </c>
      <c r="H24">
        <f t="shared" si="4"/>
        <v>0.40524687348649008</v>
      </c>
      <c r="I24">
        <f t="shared" si="0"/>
        <v>2.3627397836883324</v>
      </c>
      <c r="R24" s="8" t="s">
        <v>36</v>
      </c>
      <c r="S24" s="8" t="s">
        <v>37</v>
      </c>
      <c r="T24" s="8" t="s">
        <v>38</v>
      </c>
    </row>
    <row r="25" spans="4:20">
      <c r="D25">
        <v>4.4000000000000004</v>
      </c>
      <c r="E25">
        <f t="shared" si="1"/>
        <v>1.3083328196501789</v>
      </c>
      <c r="F25">
        <f t="shared" si="2"/>
        <v>156.99993835802147</v>
      </c>
      <c r="G25">
        <f t="shared" si="3"/>
        <v>123.2449032221127</v>
      </c>
      <c r="H25">
        <f t="shared" si="4"/>
        <v>0.42278244184885111</v>
      </c>
      <c r="I25">
        <f t="shared" si="0"/>
        <v>2.4648980644422536</v>
      </c>
      <c r="R25" s="1" t="s">
        <v>39</v>
      </c>
      <c r="S25" s="1">
        <v>1.00000037</v>
      </c>
      <c r="T25" s="1">
        <v>1.000586</v>
      </c>
    </row>
    <row r="26" spans="4:20">
      <c r="D26">
        <v>4.5</v>
      </c>
      <c r="E26">
        <f t="shared" si="1"/>
        <v>1.33500106673234</v>
      </c>
      <c r="F26">
        <f t="shared" si="2"/>
        <v>160.20012800788081</v>
      </c>
      <c r="G26">
        <f t="shared" si="3"/>
        <v>128.32040506870698</v>
      </c>
      <c r="H26">
        <f t="shared" si="4"/>
        <v>0.43921168213211531</v>
      </c>
      <c r="I26">
        <f t="shared" si="0"/>
        <v>2.5664081013741389</v>
      </c>
    </row>
    <row r="27" spans="4:20">
      <c r="D27">
        <v>4.5999999999999996</v>
      </c>
      <c r="E27">
        <f t="shared" si="1"/>
        <v>1.3609765531356006</v>
      </c>
      <c r="F27">
        <f t="shared" si="2"/>
        <v>163.31718637627208</v>
      </c>
      <c r="G27">
        <f t="shared" si="3"/>
        <v>133.36251682930995</v>
      </c>
      <c r="H27">
        <f t="shared" si="4"/>
        <v>0.45463226765648707</v>
      </c>
      <c r="I27">
        <f t="shared" si="0"/>
        <v>2.6672503365861995</v>
      </c>
    </row>
    <row r="28" spans="4:20">
      <c r="D28">
        <v>4.7</v>
      </c>
      <c r="E28">
        <f t="shared" si="1"/>
        <v>1.3862943611198906</v>
      </c>
      <c r="F28">
        <f t="shared" si="2"/>
        <v>166.35532333438687</v>
      </c>
      <c r="G28">
        <f t="shared" si="3"/>
        <v>138.370468008442</v>
      </c>
      <c r="H28">
        <f t="shared" si="4"/>
        <v>0.46913122286494291</v>
      </c>
      <c r="I28">
        <f t="shared" si="0"/>
        <v>2.7674093601688399</v>
      </c>
    </row>
    <row r="29" spans="4:20">
      <c r="D29">
        <v>4.8</v>
      </c>
      <c r="E29">
        <f t="shared" si="1"/>
        <v>1.410986973710262</v>
      </c>
      <c r="F29">
        <f t="shared" si="2"/>
        <v>169.31843684523145</v>
      </c>
      <c r="G29">
        <f t="shared" si="3"/>
        <v>143.34366527856315</v>
      </c>
      <c r="H29">
        <f t="shared" si="4"/>
        <v>0.48278626115873352</v>
      </c>
      <c r="I29">
        <f t="shared" si="0"/>
        <v>2.8668733055712625</v>
      </c>
    </row>
    <row r="30" spans="4:20">
      <c r="D30">
        <v>4.9000000000000004</v>
      </c>
      <c r="E30">
        <f t="shared" si="1"/>
        <v>1.4350845252893227</v>
      </c>
      <c r="F30">
        <f t="shared" si="2"/>
        <v>172.21014303471873</v>
      </c>
      <c r="G30">
        <f t="shared" si="3"/>
        <v>148.28166682019142</v>
      </c>
      <c r="H30">
        <f t="shared" si="4"/>
        <v>0.49566693883664287</v>
      </c>
      <c r="I30">
        <f t="shared" si="0"/>
        <v>2.9656333364038279</v>
      </c>
    </row>
    <row r="31" spans="4:20">
      <c r="D31">
        <v>5</v>
      </c>
      <c r="E31">
        <f t="shared" si="1"/>
        <v>1.4586150226995167</v>
      </c>
      <c r="F31">
        <f t="shared" si="2"/>
        <v>175.03380272394202</v>
      </c>
      <c r="G31">
        <f t="shared" si="3"/>
        <v>153.18416048001924</v>
      </c>
      <c r="H31">
        <f t="shared" si="4"/>
        <v>0.50783565134333486</v>
      </c>
      <c r="I31">
        <f t="shared" si="0"/>
        <v>3.0636832096003852</v>
      </c>
    </row>
    <row r="32" spans="4:20">
      <c r="D32">
        <v>5.0999999999999996</v>
      </c>
      <c r="E32">
        <f t="shared" si="1"/>
        <v>1.4816045409242153</v>
      </c>
      <c r="F32">
        <f t="shared" si="2"/>
        <v>177.79254491090583</v>
      </c>
      <c r="G32">
        <f t="shared" si="3"/>
        <v>158.05094512948233</v>
      </c>
      <c r="H32">
        <f t="shared" si="4"/>
        <v>0.51934849448646281</v>
      </c>
      <c r="I32">
        <f t="shared" si="0"/>
        <v>3.1610189025896465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Summary</vt:lpstr>
      <vt:lpstr>Z0at-d÷a=3.176</vt:lpstr>
      <vt:lpstr>Graphs</vt:lpstr>
      <vt:lpstr>Z0 by f3</vt:lpstr>
      <vt:lpstr>Core Type Effect</vt:lpstr>
      <vt:lpstr>Case 1</vt:lpstr>
      <vt:lpstr>Case 2</vt:lpstr>
      <vt:lpstr>Case 3</vt:lpstr>
      <vt:lpstr>Case 4</vt:lpstr>
      <vt:lpstr>Case 5</vt:lpstr>
      <vt:lpstr>Case6</vt:lpstr>
      <vt:lpstr>Case7</vt:lpstr>
      <vt:lpstr>case 8-ft114-43</vt:lpstr>
      <vt:lpstr>Case 8-ft140-43</vt:lpstr>
      <vt:lpstr>Case 8-ft114-77</vt:lpstr>
      <vt:lpstr>Case 8-ft114-61</vt:lpstr>
      <vt:lpstr>SWR(f3&amp;fnew)</vt:lpstr>
      <vt:lpstr>SWR(f7)</vt:lpstr>
      <vt:lpstr>SWR(f2)</vt:lpstr>
      <vt:lpstr>SWR(f3)</vt:lpstr>
      <vt:lpstr>SWR(f1)</vt:lpstr>
      <vt:lpstr>SWR(f8)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福森栄次</dc:creator>
  <cp:lastModifiedBy>福森栄次</cp:lastModifiedBy>
  <dcterms:created xsi:type="dcterms:W3CDTF">2023-01-07T08:31:18Z</dcterms:created>
  <dcterms:modified xsi:type="dcterms:W3CDTF">2023-02-08T06:41:58Z</dcterms:modified>
</cp:coreProperties>
</file>