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balun\"/>
    </mc:Choice>
  </mc:AlternateContent>
  <xr:revisionPtr revIDLastSave="0" documentId="13_ncr:1_{3E88A042-55BE-48F1-8A63-571376E8933D}" xr6:coauthVersionLast="47" xr6:coauthVersionMax="47" xr10:uidLastSave="{00000000-0000-0000-0000-000000000000}"/>
  <bookViews>
    <workbookView xWindow="105" yWindow="2565" windowWidth="24000" windowHeight="13140" xr2:uid="{00000000-000D-0000-FFFF-FFFF00000000}"/>
  </bookViews>
  <sheets>
    <sheet name="NanoVNASav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K3" i="1"/>
  <c r="L2" i="1"/>
  <c r="K2" i="1"/>
  <c r="J2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2" i="1"/>
  <c r="N3" i="1" l="1"/>
  <c r="N4" i="1"/>
  <c r="N5" i="1"/>
  <c r="N6" i="1"/>
  <c r="N7" i="1"/>
  <c r="N8" i="1"/>
  <c r="N9" i="1"/>
  <c r="N10" i="1"/>
  <c r="P10" i="1" s="1"/>
  <c r="N11" i="1"/>
  <c r="N12" i="1"/>
  <c r="P12" i="1" s="1"/>
  <c r="N13" i="1"/>
  <c r="N14" i="1"/>
  <c r="N15" i="1"/>
  <c r="N16" i="1"/>
  <c r="N17" i="1"/>
  <c r="N18" i="1"/>
  <c r="P18" i="1" s="1"/>
  <c r="N19" i="1"/>
  <c r="N20" i="1"/>
  <c r="N21" i="1"/>
  <c r="N22" i="1"/>
  <c r="N23" i="1"/>
  <c r="N24" i="1"/>
  <c r="N25" i="1"/>
  <c r="N26" i="1"/>
  <c r="P26" i="1" s="1"/>
  <c r="N27" i="1"/>
  <c r="N28" i="1"/>
  <c r="P28" i="1" s="1"/>
  <c r="N29" i="1"/>
  <c r="N30" i="1"/>
  <c r="N31" i="1"/>
  <c r="N32" i="1"/>
  <c r="N33" i="1"/>
  <c r="N34" i="1"/>
  <c r="P34" i="1" s="1"/>
  <c r="N35" i="1"/>
  <c r="N36" i="1"/>
  <c r="N37" i="1"/>
  <c r="N38" i="1"/>
  <c r="N39" i="1"/>
  <c r="N40" i="1"/>
  <c r="N41" i="1"/>
  <c r="N42" i="1"/>
  <c r="P42" i="1" s="1"/>
  <c r="N43" i="1"/>
  <c r="N44" i="1"/>
  <c r="P44" i="1" s="1"/>
  <c r="N45" i="1"/>
  <c r="N46" i="1"/>
  <c r="N47" i="1"/>
  <c r="N48" i="1"/>
  <c r="N49" i="1"/>
  <c r="N50" i="1"/>
  <c r="P50" i="1" s="1"/>
  <c r="N51" i="1"/>
  <c r="N52" i="1"/>
  <c r="N53" i="1"/>
  <c r="N54" i="1"/>
  <c r="N55" i="1"/>
  <c r="N56" i="1"/>
  <c r="N57" i="1"/>
  <c r="N58" i="1"/>
  <c r="P58" i="1" s="1"/>
  <c r="N59" i="1"/>
  <c r="N60" i="1"/>
  <c r="P60" i="1" s="1"/>
  <c r="N61" i="1"/>
  <c r="N62" i="1"/>
  <c r="N63" i="1"/>
  <c r="N64" i="1"/>
  <c r="N65" i="1"/>
  <c r="N66" i="1"/>
  <c r="P66" i="1" s="1"/>
  <c r="N67" i="1"/>
  <c r="N68" i="1"/>
  <c r="P68" i="1" s="1"/>
  <c r="N69" i="1"/>
  <c r="N70" i="1"/>
  <c r="N71" i="1"/>
  <c r="N72" i="1"/>
  <c r="N73" i="1"/>
  <c r="N74" i="1"/>
  <c r="P74" i="1" s="1"/>
  <c r="N75" i="1"/>
  <c r="N76" i="1"/>
  <c r="P76" i="1" s="1"/>
  <c r="N77" i="1"/>
  <c r="N78" i="1"/>
  <c r="N79" i="1"/>
  <c r="N80" i="1"/>
  <c r="N81" i="1"/>
  <c r="N82" i="1"/>
  <c r="P82" i="1" s="1"/>
  <c r="N83" i="1"/>
  <c r="N84" i="1"/>
  <c r="N85" i="1"/>
  <c r="N86" i="1"/>
  <c r="N87" i="1"/>
  <c r="N88" i="1"/>
  <c r="N89" i="1"/>
  <c r="P89" i="1" s="1"/>
  <c r="N90" i="1"/>
  <c r="P90" i="1" s="1"/>
  <c r="N91" i="1"/>
  <c r="N92" i="1"/>
  <c r="P92" i="1" s="1"/>
  <c r="N93" i="1"/>
  <c r="N94" i="1"/>
  <c r="O94" i="1" s="1"/>
  <c r="N95" i="1"/>
  <c r="N96" i="1"/>
  <c r="N97" i="1"/>
  <c r="N98" i="1"/>
  <c r="P98" i="1" s="1"/>
  <c r="N99" i="1"/>
  <c r="N100" i="1"/>
  <c r="P100" i="1" s="1"/>
  <c r="N101" i="1"/>
  <c r="N102" i="1"/>
  <c r="P102" i="1" s="1"/>
  <c r="N2" i="1"/>
  <c r="P2" i="1" s="1"/>
  <c r="P101" i="1"/>
  <c r="P3" i="1"/>
  <c r="P4" i="1"/>
  <c r="P5" i="1"/>
  <c r="P6" i="1"/>
  <c r="P7" i="1"/>
  <c r="P8" i="1"/>
  <c r="P9" i="1"/>
  <c r="P11" i="1"/>
  <c r="P13" i="1"/>
  <c r="P14" i="1"/>
  <c r="P15" i="1"/>
  <c r="P16" i="1"/>
  <c r="P17" i="1"/>
  <c r="P19" i="1"/>
  <c r="P20" i="1"/>
  <c r="P21" i="1"/>
  <c r="P22" i="1"/>
  <c r="P23" i="1"/>
  <c r="P24" i="1"/>
  <c r="P25" i="1"/>
  <c r="P27" i="1"/>
  <c r="P29" i="1"/>
  <c r="P30" i="1"/>
  <c r="P31" i="1"/>
  <c r="P32" i="1"/>
  <c r="P33" i="1"/>
  <c r="P35" i="1"/>
  <c r="P36" i="1"/>
  <c r="P37" i="1"/>
  <c r="P38" i="1"/>
  <c r="P39" i="1"/>
  <c r="P40" i="1"/>
  <c r="P41" i="1"/>
  <c r="P43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1" i="1"/>
  <c r="P62" i="1"/>
  <c r="P63" i="1"/>
  <c r="P64" i="1"/>
  <c r="P65" i="1"/>
  <c r="P67" i="1"/>
  <c r="P69" i="1"/>
  <c r="P70" i="1"/>
  <c r="P71" i="1"/>
  <c r="P72" i="1"/>
  <c r="P73" i="1"/>
  <c r="P75" i="1"/>
  <c r="P77" i="1"/>
  <c r="P78" i="1"/>
  <c r="P79" i="1"/>
  <c r="P80" i="1"/>
  <c r="P81" i="1"/>
  <c r="P83" i="1"/>
  <c r="P84" i="1"/>
  <c r="P85" i="1"/>
  <c r="P86" i="1"/>
  <c r="P87" i="1"/>
  <c r="P88" i="1"/>
  <c r="P91" i="1"/>
  <c r="P93" i="1"/>
  <c r="P94" i="1"/>
  <c r="P95" i="1"/>
  <c r="P96" i="1"/>
  <c r="P97" i="1"/>
  <c r="P99" i="1"/>
  <c r="O3" i="1"/>
  <c r="O4" i="1"/>
  <c r="O5" i="1"/>
  <c r="O6" i="1"/>
  <c r="O7" i="1"/>
  <c r="O8" i="1"/>
  <c r="O9" i="1"/>
  <c r="O11" i="1"/>
  <c r="O12" i="1"/>
  <c r="O13" i="1"/>
  <c r="O14" i="1"/>
  <c r="O15" i="1"/>
  <c r="O16" i="1"/>
  <c r="O17" i="1"/>
  <c r="O19" i="1"/>
  <c r="O20" i="1"/>
  <c r="O21" i="1"/>
  <c r="O22" i="1"/>
  <c r="O23" i="1"/>
  <c r="O24" i="1"/>
  <c r="O25" i="1"/>
  <c r="O27" i="1"/>
  <c r="O28" i="1"/>
  <c r="O29" i="1"/>
  <c r="O30" i="1"/>
  <c r="O31" i="1"/>
  <c r="O32" i="1"/>
  <c r="O33" i="1"/>
  <c r="O35" i="1"/>
  <c r="O36" i="1"/>
  <c r="O37" i="1"/>
  <c r="O38" i="1"/>
  <c r="O39" i="1"/>
  <c r="O40" i="1"/>
  <c r="O41" i="1"/>
  <c r="O43" i="1"/>
  <c r="O44" i="1"/>
  <c r="O45" i="1"/>
  <c r="O46" i="1"/>
  <c r="O47" i="1"/>
  <c r="O48" i="1"/>
  <c r="O49" i="1"/>
  <c r="O51" i="1"/>
  <c r="O52" i="1"/>
  <c r="O53" i="1"/>
  <c r="O54" i="1"/>
  <c r="O55" i="1"/>
  <c r="O56" i="1"/>
  <c r="O57" i="1"/>
  <c r="O59" i="1"/>
  <c r="O60" i="1"/>
  <c r="O61" i="1"/>
  <c r="O62" i="1"/>
  <c r="O63" i="1"/>
  <c r="O64" i="1"/>
  <c r="O65" i="1"/>
  <c r="O67" i="1"/>
  <c r="O68" i="1"/>
  <c r="O69" i="1"/>
  <c r="O70" i="1"/>
  <c r="O71" i="1"/>
  <c r="O72" i="1"/>
  <c r="O73" i="1"/>
  <c r="O75" i="1"/>
  <c r="O76" i="1"/>
  <c r="O77" i="1"/>
  <c r="O78" i="1"/>
  <c r="O79" i="1"/>
  <c r="O80" i="1"/>
  <c r="O81" i="1"/>
  <c r="O83" i="1"/>
  <c r="O84" i="1"/>
  <c r="O85" i="1"/>
  <c r="O86" i="1"/>
  <c r="O87" i="1"/>
  <c r="O88" i="1"/>
  <c r="O89" i="1"/>
  <c r="O91" i="1"/>
  <c r="O92" i="1"/>
  <c r="O93" i="1"/>
  <c r="O95" i="1"/>
  <c r="O96" i="1"/>
  <c r="O97" i="1"/>
  <c r="O99" i="1"/>
  <c r="O100" i="1"/>
  <c r="O101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2" i="1"/>
  <c r="O102" i="1" l="1"/>
  <c r="O90" i="1"/>
  <c r="O74" i="1"/>
  <c r="O66" i="1"/>
  <c r="O50" i="1"/>
  <c r="O42" i="1"/>
  <c r="O34" i="1"/>
  <c r="O26" i="1"/>
  <c r="O10" i="1"/>
  <c r="O98" i="1"/>
  <c r="O82" i="1"/>
  <c r="O58" i="1"/>
  <c r="O18" i="1"/>
  <c r="O2" i="1"/>
  <c r="K5" i="1"/>
  <c r="K42" i="1"/>
  <c r="K58" i="1"/>
  <c r="J59" i="1"/>
  <c r="L59" i="1" s="1"/>
  <c r="K69" i="1"/>
  <c r="I3" i="1"/>
  <c r="I4" i="1"/>
  <c r="K4" i="1" s="1"/>
  <c r="I5" i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H3" i="1"/>
  <c r="J3" i="1" s="1"/>
  <c r="H4" i="1"/>
  <c r="J4" i="1" s="1"/>
  <c r="H5" i="1"/>
  <c r="J5" i="1" s="1"/>
  <c r="H6" i="1"/>
  <c r="J6" i="1" s="1"/>
  <c r="H7" i="1"/>
  <c r="J7" i="1" s="1"/>
  <c r="H8" i="1"/>
  <c r="J8" i="1" s="1"/>
  <c r="L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L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L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L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L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L68" i="1" l="1"/>
  <c r="L28" i="1"/>
  <c r="L100" i="1"/>
  <c r="L76" i="1"/>
  <c r="L44" i="1"/>
  <c r="L12" i="1"/>
  <c r="L83" i="1"/>
  <c r="L67" i="1"/>
  <c r="L35" i="1"/>
  <c r="L19" i="1"/>
  <c r="L3" i="1"/>
  <c r="L84" i="1"/>
  <c r="L52" i="1"/>
  <c r="L20" i="1"/>
  <c r="L66" i="1"/>
  <c r="L58" i="1"/>
  <c r="L42" i="1"/>
  <c r="L34" i="1"/>
  <c r="L18" i="1"/>
  <c r="L92" i="1"/>
  <c r="L60" i="1"/>
  <c r="L36" i="1"/>
  <c r="L4" i="1"/>
  <c r="L99" i="1"/>
  <c r="L98" i="1"/>
  <c r="L82" i="1"/>
  <c r="L97" i="1"/>
  <c r="L81" i="1"/>
  <c r="L41" i="1"/>
  <c r="L33" i="1"/>
  <c r="L17" i="1"/>
  <c r="L74" i="1"/>
  <c r="L89" i="1"/>
  <c r="L50" i="1"/>
  <c r="L10" i="1"/>
  <c r="L73" i="1"/>
  <c r="L65" i="1"/>
  <c r="L57" i="1"/>
  <c r="L49" i="1"/>
  <c r="L25" i="1"/>
  <c r="L90" i="1"/>
  <c r="L26" i="1"/>
  <c r="L101" i="1"/>
  <c r="L93" i="1"/>
  <c r="L85" i="1"/>
  <c r="L77" i="1"/>
  <c r="L69" i="1"/>
  <c r="L61" i="1"/>
  <c r="L53" i="1"/>
  <c r="L45" i="1"/>
  <c r="L37" i="1"/>
  <c r="L29" i="1"/>
  <c r="L21" i="1"/>
  <c r="L13" i="1"/>
  <c r="L5" i="1"/>
  <c r="L9" i="1"/>
  <c r="L48" i="1"/>
  <c r="L96" i="1"/>
  <c r="L32" i="1"/>
  <c r="L56" i="1"/>
  <c r="L91" i="1"/>
  <c r="L80" i="1"/>
  <c r="L27" i="1"/>
  <c r="L16" i="1"/>
  <c r="L95" i="1"/>
  <c r="L79" i="1"/>
  <c r="L63" i="1"/>
  <c r="L47" i="1"/>
  <c r="L39" i="1"/>
  <c r="L31" i="1"/>
  <c r="L23" i="1"/>
  <c r="L15" i="1"/>
  <c r="L7" i="1"/>
  <c r="L51" i="1"/>
  <c r="L40" i="1"/>
  <c r="L87" i="1"/>
  <c r="L71" i="1"/>
  <c r="L55" i="1"/>
  <c r="L102" i="1"/>
  <c r="L94" i="1"/>
  <c r="L86" i="1"/>
  <c r="L78" i="1"/>
  <c r="L70" i="1"/>
  <c r="L62" i="1"/>
  <c r="L54" i="1"/>
  <c r="L46" i="1"/>
  <c r="L38" i="1"/>
  <c r="L30" i="1"/>
  <c r="L22" i="1"/>
  <c r="L14" i="1"/>
  <c r="L6" i="1"/>
  <c r="L75" i="1"/>
  <c r="L64" i="1"/>
  <c r="L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B1" authorId="0" shapeId="0" xr:uid="{AB7F89DE-0452-43EA-8E91-BE310AC922F6}">
      <text>
        <r>
          <rPr>
            <b/>
            <sz val="9"/>
            <color indexed="81"/>
            <rFont val="MS P ゴシック"/>
            <family val="3"/>
            <charset val="128"/>
          </rPr>
          <t>ρ=U+jV</t>
        </r>
      </text>
    </comment>
    <comment ref="C1" authorId="0" shapeId="0" xr:uid="{2C90355F-34AA-4413-8AE6-7BA2CE26C839}">
      <text>
        <r>
          <rPr>
            <b/>
            <sz val="9"/>
            <color indexed="81"/>
            <rFont val="MS P ゴシック"/>
            <family val="3"/>
            <charset val="128"/>
          </rPr>
          <t>ρ=U+jV</t>
        </r>
      </text>
    </comment>
    <comment ref="H1" authorId="0" shapeId="0" xr:uid="{64866505-5017-46B6-80B8-39EEFC974EDF}">
      <text>
        <r>
          <rPr>
            <b/>
            <sz val="9"/>
            <color indexed="81"/>
            <rFont val="MS P ゴシック"/>
            <family val="3"/>
            <charset val="128"/>
          </rPr>
          <t>Zx/Z0=r+jx</t>
        </r>
      </text>
    </comment>
    <comment ref="I1" authorId="0" shapeId="0" xr:uid="{735107DA-879E-4894-8585-B69EB4492B18}">
      <text>
        <r>
          <rPr>
            <b/>
            <sz val="9"/>
            <color indexed="81"/>
            <rFont val="MS P ゴシック"/>
            <family val="3"/>
            <charset val="128"/>
          </rPr>
          <t>Zx/Z0=r+jx</t>
        </r>
      </text>
    </comment>
  </commentList>
</comments>
</file>

<file path=xl/sharedStrings.xml><?xml version="1.0" encoding="utf-8"?>
<sst xmlns="http://schemas.openxmlformats.org/spreadsheetml/2006/main" count="19" uniqueCount="19">
  <si>
    <t>f[MHz]</t>
  </si>
  <si>
    <t>r</t>
    <phoneticPr fontId="18"/>
  </si>
  <si>
    <t>x</t>
    <phoneticPr fontId="18"/>
  </si>
  <si>
    <t>R</t>
    <phoneticPr fontId="18"/>
  </si>
  <si>
    <t>X</t>
    <phoneticPr fontId="18"/>
  </si>
  <si>
    <t>Hz</t>
    <phoneticPr fontId="18"/>
  </si>
  <si>
    <t>U=ρ(real)</t>
    <phoneticPr fontId="18"/>
  </si>
  <si>
    <t>V=ρ(img)</t>
    <phoneticPr fontId="18"/>
  </si>
  <si>
    <t>|ρ|</t>
    <phoneticPr fontId="18"/>
  </si>
  <si>
    <t>SWR(nanoVNAsaver)</t>
    <phoneticPr fontId="18"/>
  </si>
  <si>
    <t>|Zx|</t>
    <phoneticPr fontId="18"/>
  </si>
  <si>
    <t>Zx=(1+ρ)/(1-ρ)</t>
    <phoneticPr fontId="18"/>
  </si>
  <si>
    <t>ρ(complex)=U+jV=|ρ|exp(jθ)</t>
    <phoneticPr fontId="18"/>
  </si>
  <si>
    <t>X=50Ω*Img(Zx)</t>
    <phoneticPr fontId="18"/>
  </si>
  <si>
    <t>R=50Ω*Real(Zx)</t>
    <phoneticPr fontId="18"/>
  </si>
  <si>
    <t>測定項目</t>
    <rPh sb="0" eb="4">
      <t>ソクテイコウモク</t>
    </rPh>
    <phoneticPr fontId="18"/>
  </si>
  <si>
    <t>必須演算項目</t>
    <rPh sb="0" eb="2">
      <t>ヒッスウ</t>
    </rPh>
    <rPh sb="2" eb="6">
      <t>エンザンコウモク</t>
    </rPh>
    <phoneticPr fontId="18"/>
  </si>
  <si>
    <t>検証用演算</t>
    <rPh sb="0" eb="3">
      <t>ケンショウヨウ</t>
    </rPh>
    <rPh sb="3" eb="5">
      <t>エンザン</t>
    </rPh>
    <phoneticPr fontId="18"/>
  </si>
  <si>
    <t>ρ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</si>
</sst>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NanoVNASaver!$G$1</c:f>
              <c:strCache>
                <c:ptCount val="1"/>
                <c:pt idx="0">
                  <c:v>SWR(nanoVNAsaver)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NanoVNASaver!$F$2:$F$102</c:f>
              <c:numCache>
                <c:formatCode>General</c:formatCode>
                <c:ptCount val="101"/>
                <c:pt idx="0">
                  <c:v>0.05</c:v>
                </c:pt>
                <c:pt idx="1">
                  <c:v>0.34949999999999998</c:v>
                </c:pt>
                <c:pt idx="2">
                  <c:v>0.64900000000000002</c:v>
                </c:pt>
                <c:pt idx="3">
                  <c:v>0.94850000000000001</c:v>
                </c:pt>
                <c:pt idx="4">
                  <c:v>1.248</c:v>
                </c:pt>
                <c:pt idx="5">
                  <c:v>1.5475000000000001</c:v>
                </c:pt>
                <c:pt idx="6">
                  <c:v>1.847</c:v>
                </c:pt>
                <c:pt idx="7">
                  <c:v>2.1465000000000001</c:v>
                </c:pt>
                <c:pt idx="8">
                  <c:v>2.4460000000000002</c:v>
                </c:pt>
                <c:pt idx="9">
                  <c:v>2.7454999999999998</c:v>
                </c:pt>
                <c:pt idx="10">
                  <c:v>3.0449999999999999</c:v>
                </c:pt>
                <c:pt idx="11">
                  <c:v>3.3445</c:v>
                </c:pt>
                <c:pt idx="12">
                  <c:v>3.6440000000000001</c:v>
                </c:pt>
                <c:pt idx="13">
                  <c:v>3.9434999999999998</c:v>
                </c:pt>
                <c:pt idx="14">
                  <c:v>4.2430000000000003</c:v>
                </c:pt>
                <c:pt idx="15">
                  <c:v>4.5425000000000004</c:v>
                </c:pt>
                <c:pt idx="16">
                  <c:v>4.8419999999999996</c:v>
                </c:pt>
                <c:pt idx="17">
                  <c:v>5.1414999999999997</c:v>
                </c:pt>
                <c:pt idx="18">
                  <c:v>5.4409999999999998</c:v>
                </c:pt>
                <c:pt idx="19">
                  <c:v>5.7404999999999999</c:v>
                </c:pt>
                <c:pt idx="20">
                  <c:v>6.04</c:v>
                </c:pt>
                <c:pt idx="21">
                  <c:v>6.3395000000000001</c:v>
                </c:pt>
                <c:pt idx="22">
                  <c:v>6.6390000000000002</c:v>
                </c:pt>
                <c:pt idx="23">
                  <c:v>6.9385000000000003</c:v>
                </c:pt>
                <c:pt idx="24">
                  <c:v>7.2380000000000004</c:v>
                </c:pt>
                <c:pt idx="25">
                  <c:v>7.5374999999999996</c:v>
                </c:pt>
                <c:pt idx="26">
                  <c:v>7.8369999999999997</c:v>
                </c:pt>
                <c:pt idx="27">
                  <c:v>8.1364999999999998</c:v>
                </c:pt>
                <c:pt idx="28">
                  <c:v>8.4359999999999999</c:v>
                </c:pt>
                <c:pt idx="29">
                  <c:v>8.7355</c:v>
                </c:pt>
                <c:pt idx="30">
                  <c:v>9.0350000000000001</c:v>
                </c:pt>
                <c:pt idx="31">
                  <c:v>9.3345000000000002</c:v>
                </c:pt>
                <c:pt idx="32">
                  <c:v>9.6340000000000003</c:v>
                </c:pt>
                <c:pt idx="33">
                  <c:v>9.9335000000000004</c:v>
                </c:pt>
                <c:pt idx="34">
                  <c:v>10.233000000000001</c:v>
                </c:pt>
                <c:pt idx="35">
                  <c:v>10.532500000000001</c:v>
                </c:pt>
                <c:pt idx="36">
                  <c:v>10.832000000000001</c:v>
                </c:pt>
                <c:pt idx="37">
                  <c:v>11.131500000000001</c:v>
                </c:pt>
                <c:pt idx="38">
                  <c:v>11.430999999999999</c:v>
                </c:pt>
                <c:pt idx="39">
                  <c:v>11.730499999999999</c:v>
                </c:pt>
                <c:pt idx="40">
                  <c:v>12.03</c:v>
                </c:pt>
                <c:pt idx="41">
                  <c:v>12.329499999999999</c:v>
                </c:pt>
                <c:pt idx="42">
                  <c:v>12.629</c:v>
                </c:pt>
                <c:pt idx="43">
                  <c:v>12.9285</c:v>
                </c:pt>
                <c:pt idx="44">
                  <c:v>13.228</c:v>
                </c:pt>
                <c:pt idx="45">
                  <c:v>13.5275</c:v>
                </c:pt>
                <c:pt idx="46">
                  <c:v>13.827</c:v>
                </c:pt>
                <c:pt idx="47">
                  <c:v>14.1265</c:v>
                </c:pt>
                <c:pt idx="48">
                  <c:v>14.426</c:v>
                </c:pt>
                <c:pt idx="49">
                  <c:v>14.7255</c:v>
                </c:pt>
                <c:pt idx="50">
                  <c:v>15.025</c:v>
                </c:pt>
                <c:pt idx="51">
                  <c:v>15.3245</c:v>
                </c:pt>
                <c:pt idx="52">
                  <c:v>15.624000000000001</c:v>
                </c:pt>
                <c:pt idx="53">
                  <c:v>15.923500000000001</c:v>
                </c:pt>
                <c:pt idx="54">
                  <c:v>16.222999999999999</c:v>
                </c:pt>
                <c:pt idx="55">
                  <c:v>16.522500000000001</c:v>
                </c:pt>
                <c:pt idx="56">
                  <c:v>16.821999999999999</c:v>
                </c:pt>
                <c:pt idx="57">
                  <c:v>17.121500000000001</c:v>
                </c:pt>
                <c:pt idx="58">
                  <c:v>17.420999999999999</c:v>
                </c:pt>
                <c:pt idx="59">
                  <c:v>17.720500000000001</c:v>
                </c:pt>
                <c:pt idx="60">
                  <c:v>18.02</c:v>
                </c:pt>
                <c:pt idx="61">
                  <c:v>18.319500000000001</c:v>
                </c:pt>
                <c:pt idx="62">
                  <c:v>18.619</c:v>
                </c:pt>
                <c:pt idx="63">
                  <c:v>18.918500000000002</c:v>
                </c:pt>
                <c:pt idx="64">
                  <c:v>19.218</c:v>
                </c:pt>
                <c:pt idx="65">
                  <c:v>19.517499999999998</c:v>
                </c:pt>
                <c:pt idx="66">
                  <c:v>19.817</c:v>
                </c:pt>
                <c:pt idx="67">
                  <c:v>20.116499999999998</c:v>
                </c:pt>
                <c:pt idx="68">
                  <c:v>20.416</c:v>
                </c:pt>
                <c:pt idx="69">
                  <c:v>20.715499999999999</c:v>
                </c:pt>
                <c:pt idx="70">
                  <c:v>21.015000000000001</c:v>
                </c:pt>
                <c:pt idx="71">
                  <c:v>21.314499999999999</c:v>
                </c:pt>
                <c:pt idx="72">
                  <c:v>21.614000000000001</c:v>
                </c:pt>
                <c:pt idx="73">
                  <c:v>21.913499999999999</c:v>
                </c:pt>
                <c:pt idx="74">
                  <c:v>22.213000000000001</c:v>
                </c:pt>
                <c:pt idx="75">
                  <c:v>22.512499999999999</c:v>
                </c:pt>
                <c:pt idx="76">
                  <c:v>22.812000000000001</c:v>
                </c:pt>
                <c:pt idx="77">
                  <c:v>23.111499999999999</c:v>
                </c:pt>
                <c:pt idx="78">
                  <c:v>23.411000000000001</c:v>
                </c:pt>
                <c:pt idx="79">
                  <c:v>23.7105</c:v>
                </c:pt>
                <c:pt idx="80">
                  <c:v>24.01</c:v>
                </c:pt>
                <c:pt idx="81">
                  <c:v>24.3095</c:v>
                </c:pt>
                <c:pt idx="82">
                  <c:v>24.609000000000002</c:v>
                </c:pt>
                <c:pt idx="83">
                  <c:v>24.9085</c:v>
                </c:pt>
                <c:pt idx="84">
                  <c:v>25.207999999999998</c:v>
                </c:pt>
                <c:pt idx="85">
                  <c:v>25.5075</c:v>
                </c:pt>
                <c:pt idx="86">
                  <c:v>25.806999999999999</c:v>
                </c:pt>
                <c:pt idx="87">
                  <c:v>26.1065</c:v>
                </c:pt>
                <c:pt idx="88">
                  <c:v>26.405999999999999</c:v>
                </c:pt>
                <c:pt idx="89">
                  <c:v>26.705500000000001</c:v>
                </c:pt>
                <c:pt idx="90">
                  <c:v>27.004999999999999</c:v>
                </c:pt>
                <c:pt idx="91">
                  <c:v>27.304500000000001</c:v>
                </c:pt>
                <c:pt idx="92">
                  <c:v>27.603999999999999</c:v>
                </c:pt>
                <c:pt idx="93">
                  <c:v>27.903500000000001</c:v>
                </c:pt>
                <c:pt idx="94">
                  <c:v>28.202999999999999</c:v>
                </c:pt>
                <c:pt idx="95">
                  <c:v>28.502500000000001</c:v>
                </c:pt>
                <c:pt idx="96">
                  <c:v>28.802</c:v>
                </c:pt>
                <c:pt idx="97">
                  <c:v>29.101500000000001</c:v>
                </c:pt>
                <c:pt idx="98">
                  <c:v>29.401</c:v>
                </c:pt>
                <c:pt idx="99">
                  <c:v>29.700500000000002</c:v>
                </c:pt>
                <c:pt idx="100">
                  <c:v>30</c:v>
                </c:pt>
              </c:numCache>
            </c:numRef>
          </c:xVal>
          <c:yVal>
            <c:numRef>
              <c:f>NanoVNASaver!$G$2:$G$102</c:f>
              <c:numCache>
                <c:formatCode>General</c:formatCode>
                <c:ptCount val="101"/>
                <c:pt idx="0">
                  <c:v>2.2028315151182287</c:v>
                </c:pt>
                <c:pt idx="1">
                  <c:v>1.1250182378965552</c:v>
                </c:pt>
                <c:pt idx="2">
                  <c:v>1.0662833805794201</c:v>
                </c:pt>
                <c:pt idx="3">
                  <c:v>1.0452945148879271</c:v>
                </c:pt>
                <c:pt idx="4">
                  <c:v>1.034445661111181</c:v>
                </c:pt>
                <c:pt idx="5">
                  <c:v>1.0279451306139251</c:v>
                </c:pt>
                <c:pt idx="6">
                  <c:v>1.0241193594489333</c:v>
                </c:pt>
                <c:pt idx="7">
                  <c:v>1.0219191319524128</c:v>
                </c:pt>
                <c:pt idx="8">
                  <c:v>1.0206006619096675</c:v>
                </c:pt>
                <c:pt idx="9">
                  <c:v>1.0197447983808989</c:v>
                </c:pt>
                <c:pt idx="10">
                  <c:v>1.0190732720826965</c:v>
                </c:pt>
                <c:pt idx="11">
                  <c:v>1.0185570865498406</c:v>
                </c:pt>
                <c:pt idx="12">
                  <c:v>1.0181231344621455</c:v>
                </c:pt>
                <c:pt idx="13">
                  <c:v>1.0177746239140126</c:v>
                </c:pt>
                <c:pt idx="14">
                  <c:v>1.0174727084671422</c:v>
                </c:pt>
                <c:pt idx="15">
                  <c:v>1.017200617793746</c:v>
                </c:pt>
                <c:pt idx="16">
                  <c:v>1.0169702527338926</c:v>
                </c:pt>
                <c:pt idx="17">
                  <c:v>1.0167389851255992</c:v>
                </c:pt>
                <c:pt idx="18">
                  <c:v>1.016559668392248</c:v>
                </c:pt>
                <c:pt idx="19">
                  <c:v>1.0163465743460223</c:v>
                </c:pt>
                <c:pt idx="20">
                  <c:v>1.0162191407011134</c:v>
                </c:pt>
                <c:pt idx="21">
                  <c:v>1.0160998756198234</c:v>
                </c:pt>
                <c:pt idx="22">
                  <c:v>1.0159604443541657</c:v>
                </c:pt>
                <c:pt idx="23">
                  <c:v>1.0158862061117153</c:v>
                </c:pt>
                <c:pt idx="24">
                  <c:v>1.0157956106437998</c:v>
                </c:pt>
                <c:pt idx="25">
                  <c:v>1.015790744422981</c:v>
                </c:pt>
                <c:pt idx="26">
                  <c:v>1.0157050322327665</c:v>
                </c:pt>
                <c:pt idx="27">
                  <c:v>1.0157068444581006</c:v>
                </c:pt>
                <c:pt idx="28">
                  <c:v>1.0157287384526414</c:v>
                </c:pt>
                <c:pt idx="29">
                  <c:v>1.015643781479513</c:v>
                </c:pt>
                <c:pt idx="30">
                  <c:v>1.0156404997107127</c:v>
                </c:pt>
                <c:pt idx="31">
                  <c:v>1.0157009854496979</c:v>
                </c:pt>
                <c:pt idx="32">
                  <c:v>1.0156996435965842</c:v>
                </c:pt>
                <c:pt idx="33">
                  <c:v>1.0157695638323043</c:v>
                </c:pt>
                <c:pt idx="34">
                  <c:v>1.01584984754883</c:v>
                </c:pt>
                <c:pt idx="35">
                  <c:v>1.0158648599429259</c:v>
                </c:pt>
                <c:pt idx="36">
                  <c:v>1.015993643814818</c:v>
                </c:pt>
                <c:pt idx="37">
                  <c:v>1.0160812779923145</c:v>
                </c:pt>
                <c:pt idx="38">
                  <c:v>1.0161218425935195</c:v>
                </c:pt>
                <c:pt idx="39">
                  <c:v>1.0163075912332216</c:v>
                </c:pt>
                <c:pt idx="40">
                  <c:v>1.0164149590357587</c:v>
                </c:pt>
                <c:pt idx="41">
                  <c:v>1.0165368274364337</c:v>
                </c:pt>
                <c:pt idx="42">
                  <c:v>1.0166662864810703</c:v>
                </c:pt>
                <c:pt idx="43">
                  <c:v>1.0168439229269524</c:v>
                </c:pt>
                <c:pt idx="44">
                  <c:v>1.0170351843324781</c:v>
                </c:pt>
                <c:pt idx="45">
                  <c:v>1.0171834029082922</c:v>
                </c:pt>
                <c:pt idx="46">
                  <c:v>1.0173482330036738</c:v>
                </c:pt>
                <c:pt idx="47">
                  <c:v>1.017589185526625</c:v>
                </c:pt>
                <c:pt idx="48">
                  <c:v>1.0177630013002974</c:v>
                </c:pt>
                <c:pt idx="49">
                  <c:v>1.0179590795263489</c:v>
                </c:pt>
                <c:pt idx="50">
                  <c:v>1.0181885930518366</c:v>
                </c:pt>
                <c:pt idx="51">
                  <c:v>1.018420140230498</c:v>
                </c:pt>
                <c:pt idx="52">
                  <c:v>1.0187316045579704</c:v>
                </c:pt>
                <c:pt idx="53">
                  <c:v>1.0188868078856697</c:v>
                </c:pt>
                <c:pt idx="54">
                  <c:v>1.0191692745125474</c:v>
                </c:pt>
                <c:pt idx="55">
                  <c:v>1.0194077942606721</c:v>
                </c:pt>
                <c:pt idx="56">
                  <c:v>1.0196865771653461</c:v>
                </c:pt>
                <c:pt idx="57">
                  <c:v>1.0199422400718363</c:v>
                </c:pt>
                <c:pt idx="58">
                  <c:v>1.02022634112758</c:v>
                </c:pt>
                <c:pt idx="59">
                  <c:v>1.0205262453023971</c:v>
                </c:pt>
                <c:pt idx="60">
                  <c:v>1.0208228466045906</c:v>
                </c:pt>
                <c:pt idx="61">
                  <c:v>1.0211107281549241</c:v>
                </c:pt>
                <c:pt idx="62">
                  <c:v>1.0213819701826772</c:v>
                </c:pt>
                <c:pt idx="63">
                  <c:v>1.0217149877965757</c:v>
                </c:pt>
                <c:pt idx="64">
                  <c:v>1.0220162967707385</c:v>
                </c:pt>
                <c:pt idx="65">
                  <c:v>1.0222889764097134</c:v>
                </c:pt>
                <c:pt idx="66">
                  <c:v>1.0226232860122313</c:v>
                </c:pt>
                <c:pt idx="67">
                  <c:v>1.0229804564970963</c:v>
                </c:pt>
                <c:pt idx="68">
                  <c:v>1.0232401287881636</c:v>
                </c:pt>
                <c:pt idx="69">
                  <c:v>1.0236010251780299</c:v>
                </c:pt>
                <c:pt idx="70">
                  <c:v>1.0240294244656691</c:v>
                </c:pt>
                <c:pt idx="71">
                  <c:v>1.0243116518669204</c:v>
                </c:pt>
                <c:pt idx="72">
                  <c:v>1.0247942056365971</c:v>
                </c:pt>
                <c:pt idx="73">
                  <c:v>1.0251393317045414</c:v>
                </c:pt>
                <c:pt idx="74">
                  <c:v>1.0254568639408348</c:v>
                </c:pt>
                <c:pt idx="75">
                  <c:v>1.0258565280124645</c:v>
                </c:pt>
                <c:pt idx="76">
                  <c:v>1.0262692842259555</c:v>
                </c:pt>
                <c:pt idx="77">
                  <c:v>1.0266337475257221</c:v>
                </c:pt>
                <c:pt idx="78">
                  <c:v>1.0271072151735696</c:v>
                </c:pt>
                <c:pt idx="79">
                  <c:v>1.027478193731912</c:v>
                </c:pt>
                <c:pt idx="80">
                  <c:v>1.0278298009935793</c:v>
                </c:pt>
                <c:pt idx="81">
                  <c:v>1.0282333828732269</c:v>
                </c:pt>
                <c:pt idx="82">
                  <c:v>1.0285924813119132</c:v>
                </c:pt>
                <c:pt idx="83">
                  <c:v>1.0289986483851274</c:v>
                </c:pt>
                <c:pt idx="84">
                  <c:v>1.0294665004074324</c:v>
                </c:pt>
                <c:pt idx="85">
                  <c:v>1.0298937033135303</c:v>
                </c:pt>
                <c:pt idx="86">
                  <c:v>1.0302551507442119</c:v>
                </c:pt>
                <c:pt idx="87">
                  <c:v>1.0307375225514022</c:v>
                </c:pt>
                <c:pt idx="88">
                  <c:v>1.0310478731404151</c:v>
                </c:pt>
                <c:pt idx="89">
                  <c:v>1.0315839391571497</c:v>
                </c:pt>
                <c:pt idx="90">
                  <c:v>1.0319516926147017</c:v>
                </c:pt>
                <c:pt idx="91">
                  <c:v>1.0324933139215868</c:v>
                </c:pt>
                <c:pt idx="92">
                  <c:v>1.0329957453471463</c:v>
                </c:pt>
                <c:pt idx="93">
                  <c:v>1.0335229506038639</c:v>
                </c:pt>
                <c:pt idx="94">
                  <c:v>1.0338932127390787</c:v>
                </c:pt>
                <c:pt idx="95">
                  <c:v>1.0344422672229361</c:v>
                </c:pt>
                <c:pt idx="96">
                  <c:v>1.0348954985728609</c:v>
                </c:pt>
                <c:pt idx="97">
                  <c:v>1.0353972112742627</c:v>
                </c:pt>
                <c:pt idx="98">
                  <c:v>1.0359179354597108</c:v>
                </c:pt>
                <c:pt idx="99">
                  <c:v>1.0365591674779817</c:v>
                </c:pt>
                <c:pt idx="100">
                  <c:v>1.037038128225253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16-4408-9015-3662D0A59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49887"/>
        <c:axId val="40652383"/>
      </c:scatterChart>
      <c:valAx>
        <c:axId val="40649887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52383"/>
        <c:crosses val="autoZero"/>
        <c:crossBetween val="midCat"/>
      </c:valAx>
      <c:valAx>
        <c:axId val="40652383"/>
        <c:scaling>
          <c:orientation val="minMax"/>
          <c:max val="1.0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49887"/>
        <c:crosses val="autoZero"/>
        <c:crossBetween val="midCat"/>
        <c:majorUnit val="1.0000000000000002E-2"/>
        <c:minorUnit val="5.000000000000001E-3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938212</xdr:colOff>
      <xdr:row>4</xdr:row>
      <xdr:rowOff>138112</xdr:rowOff>
    </xdr:from>
    <xdr:to>
      <xdr:col>12</xdr:col>
      <xdr:colOff>500062</xdr:colOff>
      <xdr:row>16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35D7F7-E1DB-C7A5-17E0-E0E223ACD8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"/>
  <sheetViews>
    <sheetView tabSelected="1" workbookViewId="0">
      <selection activeCell="M4" sqref="M4"/>
    </sheetView>
  </sheetViews>
  <sheetFormatPr defaultRowHeight="18.75"/>
  <cols>
    <col min="2" max="2" width="13.75" bestFit="1" customWidth="1"/>
    <col min="3" max="3" width="12.75" bestFit="1" customWidth="1"/>
    <col min="4" max="4" width="12.75" customWidth="1"/>
    <col min="7" max="7" width="20.75" bestFit="1" customWidth="1"/>
    <col min="13" max="13" width="31.625" bestFit="1" customWidth="1"/>
    <col min="14" max="14" width="26.875" customWidth="1"/>
    <col min="15" max="15" width="16.75" bestFit="1" customWidth="1"/>
    <col min="16" max="16" width="16.125" bestFit="1" customWidth="1"/>
    <col min="18" max="18" width="13" bestFit="1" customWidth="1"/>
  </cols>
  <sheetData>
    <row r="1" spans="1:18" s="3" customFormat="1">
      <c r="A1" s="2" t="s">
        <v>5</v>
      </c>
      <c r="B1" s="2" t="s">
        <v>6</v>
      </c>
      <c r="C1" s="2" t="s">
        <v>7</v>
      </c>
      <c r="D1" s="4" t="s">
        <v>18</v>
      </c>
      <c r="E1" s="4" t="s">
        <v>8</v>
      </c>
      <c r="F1" s="4" t="s">
        <v>0</v>
      </c>
      <c r="G1" s="4" t="s">
        <v>9</v>
      </c>
      <c r="H1" s="5" t="s">
        <v>1</v>
      </c>
      <c r="I1" s="5" t="s">
        <v>2</v>
      </c>
      <c r="J1" s="5" t="s">
        <v>3</v>
      </c>
      <c r="K1" s="5" t="s">
        <v>4</v>
      </c>
      <c r="L1" s="5" t="s">
        <v>10</v>
      </c>
      <c r="M1" s="4" t="s">
        <v>12</v>
      </c>
      <c r="N1" s="4" t="s">
        <v>11</v>
      </c>
      <c r="O1" s="4" t="s">
        <v>14</v>
      </c>
      <c r="P1" s="4" t="s">
        <v>13</v>
      </c>
      <c r="R1" s="6" t="s">
        <v>15</v>
      </c>
    </row>
    <row r="2" spans="1:18">
      <c r="A2" s="1">
        <v>50000</v>
      </c>
      <c r="B2" s="1">
        <v>-0.14799962899999999</v>
      </c>
      <c r="C2" s="1">
        <v>0.34516057300000003</v>
      </c>
      <c r="D2" s="1" t="str">
        <f>COMPLEX(B2,C2)</f>
        <v>-0.147999629+0.345160573i</v>
      </c>
      <c r="E2" s="1">
        <f>IMABS(D2)</f>
        <v>0.37555254138113081</v>
      </c>
      <c r="F2" s="1">
        <f>A2/1000000</f>
        <v>0.05</v>
      </c>
      <c r="G2" s="1">
        <f>(1+E2)/(1-E2)</f>
        <v>2.2028315151182287</v>
      </c>
      <c r="H2" s="1">
        <f>(1-B2^2-C2^2)/((1-B2)^2+C2^2)</f>
        <v>0.59772929404828501</v>
      </c>
      <c r="I2" s="1">
        <f>2*C2/((1-B2)^2+C2^2)</f>
        <v>0.48037747112598722</v>
      </c>
      <c r="J2" s="1">
        <f>50*H2</f>
        <v>29.886464702414251</v>
      </c>
      <c r="K2" s="1">
        <f>50*I2</f>
        <v>24.018873556299361</v>
      </c>
      <c r="L2" s="1">
        <f>SQRT(J2^2+K2^2)</f>
        <v>38.34197516198337</v>
      </c>
      <c r="M2" s="1" t="str">
        <f>COMPLEX(B2,C2)</f>
        <v>-0.147999629+0.345160573i</v>
      </c>
      <c r="N2" s="1" t="str">
        <f>IMDIV(IMSUM(COMPLEX(1,0),COMPLEX(B2,C2)), IMSUB(COMPLEX(1,0),COMPLEX(B2,C2)))</f>
        <v>0.597729294048285+0.480377471125987i</v>
      </c>
      <c r="O2" s="1">
        <f>50*IMREAL(N2)</f>
        <v>29.886464702414251</v>
      </c>
      <c r="P2" s="1">
        <f>50*IMAGINARY(N2)</f>
        <v>24.018873556299351</v>
      </c>
      <c r="R2" s="7" t="s">
        <v>16</v>
      </c>
    </row>
    <row r="3" spans="1:18">
      <c r="A3" s="1">
        <v>349500</v>
      </c>
      <c r="B3" s="1">
        <v>-9.6353459999999995E-3</v>
      </c>
      <c r="C3" s="1">
        <v>5.8037212999999997E-2</v>
      </c>
      <c r="D3" s="1" t="str">
        <f t="shared" ref="D3:D66" si="0">COMPLEX(B3,C3)</f>
        <v>-0.009635346+0.058037213i</v>
      </c>
      <c r="E3" s="1">
        <f t="shared" ref="E3:E66" si="1">IMABS(D3)</f>
        <v>5.8831607026725734E-2</v>
      </c>
      <c r="F3" s="1">
        <f t="shared" ref="F3:F66" si="2">A3/1000000</f>
        <v>0.34949999999999998</v>
      </c>
      <c r="G3" s="1">
        <f t="shared" ref="G3:G66" si="3">(1+E3)/(1-E3)</f>
        <v>1.1250182378965552</v>
      </c>
      <c r="H3" s="1">
        <f t="shared" ref="H3:H66" si="4">(1-B3^2-C3^2)/((1-B3)^2+C3^2)</f>
        <v>0.97438917349540877</v>
      </c>
      <c r="I3" s="1">
        <f t="shared" ref="I3:I66" si="5">2*C3/((1-B3)^2+C3^2)</f>
        <v>0.11349448636185819</v>
      </c>
      <c r="J3" s="1">
        <f t="shared" ref="J3:J66" si="6">50*H3</f>
        <v>48.719458674770436</v>
      </c>
      <c r="K3" s="1">
        <f>50*I3</f>
        <v>5.6747243180929097</v>
      </c>
      <c r="L3" s="1">
        <f t="shared" ref="L3:L66" si="7">SQRT(J3^2+K3^2)</f>
        <v>49.04883433527263</v>
      </c>
      <c r="M3" s="1" t="str">
        <f>COMPLEX(B3,C3)</f>
        <v>-0.009635346+0.058037213i</v>
      </c>
      <c r="N3" s="1" t="str">
        <f t="shared" ref="N3:N66" si="8">IMDIV(IMSUM(COMPLEX(1,0),COMPLEX(B3,C3)), IMSUB(COMPLEX(1,0),COMPLEX(B3,C3)))</f>
        <v>0.974389173495409+0.113494486361858i</v>
      </c>
      <c r="O3" s="1">
        <f t="shared" ref="O3:O66" si="9">50*IMREAL(N3)</f>
        <v>48.719458674770451</v>
      </c>
      <c r="P3" s="1">
        <f t="shared" ref="P3:P66" si="10">50*IMAGINARY(N3)</f>
        <v>5.6747243180928999</v>
      </c>
      <c r="R3" s="8" t="s">
        <v>17</v>
      </c>
    </row>
    <row r="4" spans="1:18">
      <c r="A4" s="1">
        <v>649000</v>
      </c>
      <c r="B4" s="1">
        <v>-6.9782409999999996E-3</v>
      </c>
      <c r="C4" s="1">
        <v>3.1310345000000003E-2</v>
      </c>
      <c r="D4" s="1" t="str">
        <f t="shared" si="0"/>
        <v>-0.006978241+0.031310345i</v>
      </c>
      <c r="E4" s="1">
        <f t="shared" si="1"/>
        <v>3.2078552826976255E-2</v>
      </c>
      <c r="F4" s="1">
        <f t="shared" si="2"/>
        <v>0.64900000000000002</v>
      </c>
      <c r="G4" s="1">
        <f t="shared" si="3"/>
        <v>1.0662833805794201</v>
      </c>
      <c r="H4" s="1">
        <f t="shared" si="4"/>
        <v>0.9842218939506292</v>
      </c>
      <c r="I4" s="1">
        <f t="shared" si="5"/>
        <v>6.1696141511907422E-2</v>
      </c>
      <c r="J4" s="1">
        <f t="shared" si="6"/>
        <v>49.211094697531458</v>
      </c>
      <c r="K4" s="1">
        <f t="shared" ref="K3:K66" si="11">50*I4</f>
        <v>3.0848070755953709</v>
      </c>
      <c r="L4" s="1">
        <f t="shared" si="7"/>
        <v>49.307685770304126</v>
      </c>
      <c r="M4" s="1" t="str">
        <f t="shared" ref="M3:M66" si="12">COMPLEX(B4,C4)</f>
        <v>-0.006978241+0.031310345i</v>
      </c>
      <c r="N4" s="1" t="str">
        <f t="shared" si="8"/>
        <v>0.984221893950629+0.0616961415119074i</v>
      </c>
      <c r="O4" s="1">
        <f t="shared" si="9"/>
        <v>49.21109469753145</v>
      </c>
      <c r="P4" s="1">
        <f t="shared" si="10"/>
        <v>3.08480707559537</v>
      </c>
    </row>
    <row r="5" spans="1:18">
      <c r="A5" s="1">
        <v>948500</v>
      </c>
      <c r="B5" s="1">
        <v>-6.3130790000000001E-3</v>
      </c>
      <c r="C5" s="1">
        <v>2.1226819000000001E-2</v>
      </c>
      <c r="D5" s="1" t="str">
        <f t="shared" si="0"/>
        <v>-0.006313079+0.021226819i</v>
      </c>
      <c r="E5" s="1">
        <f t="shared" si="1"/>
        <v>2.2145717674507685E-2</v>
      </c>
      <c r="F5" s="1">
        <f t="shared" si="2"/>
        <v>0.94850000000000001</v>
      </c>
      <c r="G5" s="1">
        <f t="shared" si="3"/>
        <v>1.0452945148879271</v>
      </c>
      <c r="H5" s="1">
        <f t="shared" si="4"/>
        <v>0.98656914342727187</v>
      </c>
      <c r="I5" s="1">
        <f t="shared" si="5"/>
        <v>4.1904000373740286E-2</v>
      </c>
      <c r="J5" s="1">
        <f t="shared" si="6"/>
        <v>49.328457171363596</v>
      </c>
      <c r="K5" s="1">
        <f t="shared" si="11"/>
        <v>2.0952000186870143</v>
      </c>
      <c r="L5" s="1">
        <f t="shared" si="7"/>
        <v>49.372933374728291</v>
      </c>
      <c r="M5" s="1" t="str">
        <f t="shared" si="12"/>
        <v>-0.006313079+0.021226819i</v>
      </c>
      <c r="N5" s="1" t="str">
        <f t="shared" si="8"/>
        <v>0.986569143427272+0.0419040003737403i</v>
      </c>
      <c r="O5" s="1">
        <f t="shared" si="9"/>
        <v>49.328457171363596</v>
      </c>
      <c r="P5" s="1">
        <f t="shared" si="10"/>
        <v>2.0952000186870148</v>
      </c>
    </row>
    <row r="6" spans="1:18">
      <c r="A6" s="1">
        <v>1248000</v>
      </c>
      <c r="B6" s="1">
        <v>-6.1381500000000002E-3</v>
      </c>
      <c r="C6" s="1">
        <v>1.5779403000000001E-2</v>
      </c>
      <c r="D6" s="1" t="str">
        <f t="shared" si="0"/>
        <v>-0.00613815+0.015779403i</v>
      </c>
      <c r="E6" s="1">
        <f t="shared" si="1"/>
        <v>1.6931226903532687E-2</v>
      </c>
      <c r="F6" s="1">
        <f t="shared" si="2"/>
        <v>1.248</v>
      </c>
      <c r="G6" s="1">
        <f t="shared" si="3"/>
        <v>1.034445661111181</v>
      </c>
      <c r="H6" s="1">
        <f t="shared" si="4"/>
        <v>0.98730979374641914</v>
      </c>
      <c r="I6" s="1">
        <f t="shared" si="5"/>
        <v>3.1167252848300832E-2</v>
      </c>
      <c r="J6" s="1">
        <f t="shared" si="6"/>
        <v>49.365489687320959</v>
      </c>
      <c r="K6" s="1">
        <f t="shared" si="11"/>
        <v>1.5583626424150416</v>
      </c>
      <c r="L6" s="1">
        <f t="shared" si="7"/>
        <v>49.390080645755852</v>
      </c>
      <c r="M6" s="1" t="str">
        <f t="shared" si="12"/>
        <v>-0.00613815+0.015779403i</v>
      </c>
      <c r="N6" s="1" t="str">
        <f t="shared" si="8"/>
        <v>0.987309793746419+0.0311672528483008i</v>
      </c>
      <c r="O6" s="1">
        <f t="shared" si="9"/>
        <v>49.365489687320952</v>
      </c>
      <c r="P6" s="1">
        <f t="shared" si="10"/>
        <v>1.5583626424150401</v>
      </c>
    </row>
    <row r="7" spans="1:18">
      <c r="A7" s="1">
        <v>1547500</v>
      </c>
      <c r="B7" s="1">
        <v>-6.2598259999999996E-3</v>
      </c>
      <c r="C7" s="1">
        <v>1.227614E-2</v>
      </c>
      <c r="D7" s="1" t="str">
        <f t="shared" si="0"/>
        <v>-0.006259826+0.01227614i</v>
      </c>
      <c r="E7" s="1">
        <f t="shared" si="1"/>
        <v>1.3780023035172183E-2</v>
      </c>
      <c r="F7" s="1">
        <f t="shared" si="2"/>
        <v>1.5475000000000001</v>
      </c>
      <c r="G7" s="1">
        <f t="shared" si="3"/>
        <v>1.0279451306139251</v>
      </c>
      <c r="H7" s="1">
        <f t="shared" si="4"/>
        <v>0.98726245823998249</v>
      </c>
      <c r="I7" s="1">
        <f t="shared" si="5"/>
        <v>2.4244148006061984E-2</v>
      </c>
      <c r="J7" s="1">
        <f t="shared" si="6"/>
        <v>49.363122911999127</v>
      </c>
      <c r="K7" s="1">
        <f t="shared" si="11"/>
        <v>1.2122074003030991</v>
      </c>
      <c r="L7" s="1">
        <f t="shared" si="7"/>
        <v>49.378004722816442</v>
      </c>
      <c r="M7" s="1" t="str">
        <f t="shared" si="12"/>
        <v>-0.006259826+0.01227614i</v>
      </c>
      <c r="N7" s="1" t="str">
        <f t="shared" si="8"/>
        <v>0.987262458239982+0.024244148006062i</v>
      </c>
      <c r="O7" s="1">
        <f t="shared" si="9"/>
        <v>49.363122911999099</v>
      </c>
      <c r="P7" s="1">
        <f t="shared" si="10"/>
        <v>1.2122074003031</v>
      </c>
    </row>
    <row r="8" spans="1:18">
      <c r="A8" s="1">
        <v>1847000</v>
      </c>
      <c r="B8" s="1">
        <v>-6.5208510000000003E-3</v>
      </c>
      <c r="C8" s="1">
        <v>9.9734149999999994E-3</v>
      </c>
      <c r="D8" s="1" t="str">
        <f t="shared" si="0"/>
        <v>-0.006520851+0.009973415i</v>
      </c>
      <c r="E8" s="1">
        <f t="shared" si="1"/>
        <v>1.1915976859931626E-2</v>
      </c>
      <c r="F8" s="1">
        <f t="shared" si="2"/>
        <v>1.847</v>
      </c>
      <c r="G8" s="1">
        <f t="shared" si="3"/>
        <v>1.0241193594489333</v>
      </c>
      <c r="H8" s="1">
        <f t="shared" si="4"/>
        <v>0.98684771270240956</v>
      </c>
      <c r="I8" s="1">
        <f t="shared" si="5"/>
        <v>1.9687278967837202E-2</v>
      </c>
      <c r="J8" s="1">
        <f t="shared" si="6"/>
        <v>49.342385635120479</v>
      </c>
      <c r="K8" s="1">
        <f t="shared" si="11"/>
        <v>0.98436394839186003</v>
      </c>
      <c r="L8" s="1">
        <f t="shared" si="7"/>
        <v>49.352203522718597</v>
      </c>
      <c r="M8" s="1" t="str">
        <f t="shared" si="12"/>
        <v>-0.006520851+0.009973415i</v>
      </c>
      <c r="N8" s="1" t="str">
        <f t="shared" si="8"/>
        <v>0.98684771270241+0.0196872789678372i</v>
      </c>
      <c r="O8" s="1">
        <f t="shared" si="9"/>
        <v>49.3423856351205</v>
      </c>
      <c r="P8" s="1">
        <f t="shared" si="10"/>
        <v>0.98436394839185992</v>
      </c>
    </row>
    <row r="9" spans="1:18">
      <c r="A9" s="1">
        <v>2146500</v>
      </c>
      <c r="B9" s="1">
        <v>-6.834293E-3</v>
      </c>
      <c r="C9" s="1">
        <v>8.4151309999999993E-3</v>
      </c>
      <c r="D9" s="1" t="str">
        <f t="shared" si="0"/>
        <v>-0.006834293+0.008415131i</v>
      </c>
      <c r="E9" s="1">
        <f t="shared" si="1"/>
        <v>1.0840755995640248E-2</v>
      </c>
      <c r="F9" s="1">
        <f t="shared" si="2"/>
        <v>2.1465000000000001</v>
      </c>
      <c r="G9" s="1">
        <f t="shared" si="3"/>
        <v>1.0219191319524128</v>
      </c>
      <c r="H9" s="1">
        <f t="shared" si="4"/>
        <v>0.98628544041832167</v>
      </c>
      <c r="I9" s="1">
        <f t="shared" si="5"/>
        <v>1.6601393397823874E-2</v>
      </c>
      <c r="J9" s="1">
        <f t="shared" si="6"/>
        <v>49.314272020916086</v>
      </c>
      <c r="K9" s="1">
        <f t="shared" si="11"/>
        <v>0.83006966989119368</v>
      </c>
      <c r="L9" s="1">
        <f t="shared" si="7"/>
        <v>49.321257492178567</v>
      </c>
      <c r="M9" s="1" t="str">
        <f t="shared" si="12"/>
        <v>-0.006834293+0.008415131i</v>
      </c>
      <c r="N9" s="1" t="str">
        <f t="shared" si="8"/>
        <v>0.986285440418322+0.0166013933978239i</v>
      </c>
      <c r="O9" s="1">
        <f t="shared" si="9"/>
        <v>49.3142720209161</v>
      </c>
      <c r="P9" s="1">
        <f t="shared" si="10"/>
        <v>0.83006966989119502</v>
      </c>
    </row>
    <row r="10" spans="1:18">
      <c r="A10" s="1">
        <v>2446000</v>
      </c>
      <c r="B10" s="1">
        <v>-7.0766709999999997E-3</v>
      </c>
      <c r="C10" s="1">
        <v>7.3392910000000004E-3</v>
      </c>
      <c r="D10" s="1" t="str">
        <f t="shared" si="0"/>
        <v>-0.007076671+0.007339291i</v>
      </c>
      <c r="E10" s="1">
        <f t="shared" si="1"/>
        <v>1.0195315827620153E-2</v>
      </c>
      <c r="F10" s="1">
        <f t="shared" si="2"/>
        <v>2.4460000000000002</v>
      </c>
      <c r="G10" s="1">
        <f t="shared" si="3"/>
        <v>1.0206006619096675</v>
      </c>
      <c r="H10" s="1">
        <f t="shared" si="4"/>
        <v>0.98584064307814245</v>
      </c>
      <c r="I10" s="1">
        <f t="shared" si="5"/>
        <v>1.4472247028327423E-2</v>
      </c>
      <c r="J10" s="1">
        <f t="shared" si="6"/>
        <v>49.292032153907122</v>
      </c>
      <c r="K10" s="1">
        <f t="shared" si="11"/>
        <v>0.72361235141637115</v>
      </c>
      <c r="L10" s="1">
        <f t="shared" si="7"/>
        <v>49.297343221485434</v>
      </c>
      <c r="M10" s="1" t="str">
        <f t="shared" si="12"/>
        <v>-0.007076671+0.007339291i</v>
      </c>
      <c r="N10" s="1" t="str">
        <f t="shared" si="8"/>
        <v>0.985840643078143+0.0144722470283274i</v>
      </c>
      <c r="O10" s="1">
        <f t="shared" si="9"/>
        <v>49.292032153907151</v>
      </c>
      <c r="P10" s="1">
        <f t="shared" si="10"/>
        <v>0.72361235141637004</v>
      </c>
    </row>
    <row r="11" spans="1:18">
      <c r="A11" s="1">
        <v>2745500</v>
      </c>
      <c r="B11" s="1">
        <v>-7.2274460000000002E-3</v>
      </c>
      <c r="C11" s="1">
        <v>6.5827050000000003E-3</v>
      </c>
      <c r="D11" s="1" t="str">
        <f t="shared" si="0"/>
        <v>-0.007227446+0.006582705i</v>
      </c>
      <c r="E11" s="1">
        <f t="shared" si="1"/>
        <v>9.7758877243931674E-3</v>
      </c>
      <c r="F11" s="1">
        <f t="shared" si="2"/>
        <v>2.7454999999999998</v>
      </c>
      <c r="G11" s="1">
        <f t="shared" si="3"/>
        <v>1.0197447983808989</v>
      </c>
      <c r="H11" s="1">
        <f t="shared" si="4"/>
        <v>0.98556402215629879</v>
      </c>
      <c r="I11" s="1">
        <f t="shared" si="5"/>
        <v>1.2976594579878417E-2</v>
      </c>
      <c r="J11" s="1">
        <f t="shared" si="6"/>
        <v>49.278201107814937</v>
      </c>
      <c r="K11" s="1">
        <f t="shared" si="11"/>
        <v>0.64882972899392088</v>
      </c>
      <c r="L11" s="1">
        <f t="shared" si="7"/>
        <v>49.282472385620828</v>
      </c>
      <c r="M11" s="1" t="str">
        <f t="shared" si="12"/>
        <v>-0.007227446+0.006582705i</v>
      </c>
      <c r="N11" s="1" t="str">
        <f t="shared" si="8"/>
        <v>0.985564022156299+0.0129765945798784i</v>
      </c>
      <c r="O11" s="1">
        <f t="shared" si="9"/>
        <v>49.278201107814951</v>
      </c>
      <c r="P11" s="1">
        <f t="shared" si="10"/>
        <v>0.64882972899392</v>
      </c>
    </row>
    <row r="12" spans="1:18">
      <c r="A12" s="1">
        <v>3045000</v>
      </c>
      <c r="B12" s="1">
        <v>-7.3216330000000001E-3</v>
      </c>
      <c r="C12" s="1">
        <v>5.969167E-3</v>
      </c>
      <c r="D12" s="1" t="str">
        <f t="shared" si="0"/>
        <v>-0.007321633+0.005969167i</v>
      </c>
      <c r="E12" s="1">
        <f t="shared" si="1"/>
        <v>9.4465477535752712E-3</v>
      </c>
      <c r="F12" s="1">
        <f t="shared" si="2"/>
        <v>3.0449999999999999</v>
      </c>
      <c r="G12" s="1">
        <f t="shared" si="3"/>
        <v>1.0190732720826965</v>
      </c>
      <c r="H12" s="1">
        <f t="shared" si="4"/>
        <v>0.9853934505091354</v>
      </c>
      <c r="I12" s="1">
        <f t="shared" si="5"/>
        <v>1.1765006010543271E-2</v>
      </c>
      <c r="J12" s="1">
        <f t="shared" si="6"/>
        <v>49.26967252545677</v>
      </c>
      <c r="K12" s="1">
        <f t="shared" si="11"/>
        <v>0.58825030052716354</v>
      </c>
      <c r="L12" s="1">
        <f t="shared" si="7"/>
        <v>49.273184077973077</v>
      </c>
      <c r="M12" s="1" t="str">
        <f t="shared" si="12"/>
        <v>-0.007321633+0.005969167i</v>
      </c>
      <c r="N12" s="1" t="str">
        <f t="shared" si="8"/>
        <v>0.985393450509135+0.0117650060105433i</v>
      </c>
      <c r="O12" s="1">
        <f t="shared" si="9"/>
        <v>49.269672525456748</v>
      </c>
      <c r="P12" s="1">
        <f t="shared" si="10"/>
        <v>0.58825030052716498</v>
      </c>
    </row>
    <row r="13" spans="1:18">
      <c r="A13" s="1">
        <v>3344500</v>
      </c>
      <c r="B13" s="1">
        <v>-7.3698670000000004E-3</v>
      </c>
      <c r="C13" s="1">
        <v>5.4955239999999999E-3</v>
      </c>
      <c r="D13" s="1" t="str">
        <f t="shared" si="0"/>
        <v>-0.007369867+0.005495524i</v>
      </c>
      <c r="E13" s="1">
        <f t="shared" si="1"/>
        <v>9.1932433684888924E-3</v>
      </c>
      <c r="F13" s="1">
        <f t="shared" si="2"/>
        <v>3.3445</v>
      </c>
      <c r="G13" s="1">
        <f t="shared" si="3"/>
        <v>1.0185570865498406</v>
      </c>
      <c r="H13" s="1">
        <f t="shared" si="4"/>
        <v>0.9853090173482506</v>
      </c>
      <c r="I13" s="1">
        <f t="shared" si="5"/>
        <v>1.0830494051549518E-2</v>
      </c>
      <c r="J13" s="1">
        <f t="shared" si="6"/>
        <v>49.265450867412532</v>
      </c>
      <c r="K13" s="1">
        <f t="shared" si="11"/>
        <v>0.54152470257747587</v>
      </c>
      <c r="L13" s="1">
        <f t="shared" si="7"/>
        <v>49.268426991055236</v>
      </c>
      <c r="M13" s="1" t="str">
        <f t="shared" si="12"/>
        <v>-0.007369867+0.005495524i</v>
      </c>
      <c r="N13" s="1" t="str">
        <f t="shared" si="8"/>
        <v>0.985309017348251+0.0108304940515495i</v>
      </c>
      <c r="O13" s="1">
        <f t="shared" si="9"/>
        <v>49.265450867412554</v>
      </c>
      <c r="P13" s="1">
        <f t="shared" si="10"/>
        <v>0.54152470257747498</v>
      </c>
    </row>
    <row r="14" spans="1:18">
      <c r="A14" s="1">
        <v>3644000</v>
      </c>
      <c r="B14" s="1">
        <v>-7.3962530000000002E-3</v>
      </c>
      <c r="C14" s="1">
        <v>5.0930639999999996E-3</v>
      </c>
      <c r="D14" s="1" t="str">
        <f t="shared" si="0"/>
        <v>-0.007396253+0.005093064i</v>
      </c>
      <c r="E14" s="1">
        <f t="shared" si="1"/>
        <v>8.9801926119713604E-3</v>
      </c>
      <c r="F14" s="1">
        <f t="shared" si="2"/>
        <v>3.6440000000000001</v>
      </c>
      <c r="G14" s="1">
        <f t="shared" si="3"/>
        <v>1.0181231344621455</v>
      </c>
      <c r="H14" s="1">
        <f t="shared" si="4"/>
        <v>0.98526535683718819</v>
      </c>
      <c r="I14" s="1">
        <f t="shared" si="5"/>
        <v>1.0036848448903886E-2</v>
      </c>
      <c r="J14" s="1">
        <f t="shared" si="6"/>
        <v>49.26326784185941</v>
      </c>
      <c r="K14" s="1">
        <f t="shared" si="11"/>
        <v>0.50184242244519428</v>
      </c>
      <c r="L14" s="1">
        <f t="shared" si="7"/>
        <v>49.265823897259096</v>
      </c>
      <c r="M14" s="1" t="str">
        <f t="shared" si="12"/>
        <v>-0.007396253+0.005093064i</v>
      </c>
      <c r="N14" s="1" t="str">
        <f t="shared" si="8"/>
        <v>0.985265356837188+0.0100368484489039i</v>
      </c>
      <c r="O14" s="1">
        <f t="shared" si="9"/>
        <v>49.263267841859395</v>
      </c>
      <c r="P14" s="1">
        <f t="shared" si="10"/>
        <v>0.50184242244519495</v>
      </c>
    </row>
    <row r="15" spans="1:18">
      <c r="A15" s="1">
        <v>3943500</v>
      </c>
      <c r="B15" s="1">
        <v>-7.4099359999999998E-3</v>
      </c>
      <c r="C15" s="1">
        <v>4.7635849999999999E-3</v>
      </c>
      <c r="D15" s="1" t="str">
        <f t="shared" si="0"/>
        <v>-0.007409936+0.004763585i</v>
      </c>
      <c r="E15" s="1">
        <f t="shared" si="1"/>
        <v>8.8090234178551819E-3</v>
      </c>
      <c r="F15" s="1">
        <f t="shared" si="2"/>
        <v>3.9434999999999998</v>
      </c>
      <c r="G15" s="1">
        <f t="shared" si="3"/>
        <v>1.0177746239140126</v>
      </c>
      <c r="H15" s="1">
        <f t="shared" si="4"/>
        <v>0.98524474617719981</v>
      </c>
      <c r="I15" s="1">
        <f t="shared" si="5"/>
        <v>9.3873226342870986E-3</v>
      </c>
      <c r="J15" s="1">
        <f t="shared" si="6"/>
        <v>49.262237308859994</v>
      </c>
      <c r="K15" s="1">
        <f t="shared" si="11"/>
        <v>0.46936613171435493</v>
      </c>
      <c r="L15" s="1">
        <f t="shared" si="7"/>
        <v>49.264473297093495</v>
      </c>
      <c r="M15" s="1" t="str">
        <f t="shared" si="12"/>
        <v>-0.007409936+0.004763585i</v>
      </c>
      <c r="N15" s="1" t="str">
        <f t="shared" si="8"/>
        <v>0.9852447461772+0.0093873226342871i</v>
      </c>
      <c r="O15" s="1">
        <f t="shared" si="9"/>
        <v>49.262237308860001</v>
      </c>
      <c r="P15" s="1">
        <f t="shared" si="10"/>
        <v>0.46936613171435504</v>
      </c>
    </row>
    <row r="16" spans="1:18">
      <c r="A16" s="1">
        <v>4243000</v>
      </c>
      <c r="B16" s="1">
        <v>-7.4305159999999999E-3</v>
      </c>
      <c r="C16" s="1">
        <v>4.4491579999999999E-3</v>
      </c>
      <c r="D16" s="1" t="str">
        <f t="shared" si="0"/>
        <v>-0.007430516+0.004449158i</v>
      </c>
      <c r="E16" s="1">
        <f t="shared" si="1"/>
        <v>8.6606913658910621E-3</v>
      </c>
      <c r="F16" s="1">
        <f t="shared" si="2"/>
        <v>4.2430000000000003</v>
      </c>
      <c r="G16" s="1">
        <f t="shared" si="3"/>
        <v>1.0174727084671422</v>
      </c>
      <c r="H16" s="1">
        <f t="shared" si="4"/>
        <v>0.98520985898169766</v>
      </c>
      <c r="I16" s="1">
        <f t="shared" si="5"/>
        <v>8.7673662704170971E-3</v>
      </c>
      <c r="J16" s="1">
        <f t="shared" si="6"/>
        <v>49.260492949084885</v>
      </c>
      <c r="K16" s="1">
        <f t="shared" si="11"/>
        <v>0.43836831352085487</v>
      </c>
      <c r="L16" s="1">
        <f t="shared" si="7"/>
        <v>49.262443426662678</v>
      </c>
      <c r="M16" s="1" t="str">
        <f t="shared" si="12"/>
        <v>-0.007430516+0.004449158i</v>
      </c>
      <c r="N16" s="1" t="str">
        <f t="shared" si="8"/>
        <v>0.985209858981698+0.0087673662704171i</v>
      </c>
      <c r="O16" s="1">
        <f t="shared" si="9"/>
        <v>49.260492949084899</v>
      </c>
      <c r="P16" s="1">
        <f t="shared" si="10"/>
        <v>0.43836831352085504</v>
      </c>
    </row>
    <row r="17" spans="1:16">
      <c r="A17" s="1">
        <v>4542500</v>
      </c>
      <c r="B17" s="1">
        <v>-7.4243160000000002E-3</v>
      </c>
      <c r="C17" s="1">
        <v>4.1939029999999997E-3</v>
      </c>
      <c r="D17" s="1" t="str">
        <f t="shared" si="0"/>
        <v>-0.007424316+0.004193903i</v>
      </c>
      <c r="E17" s="1">
        <f t="shared" si="1"/>
        <v>8.5269742840743349E-3</v>
      </c>
      <c r="F17" s="1">
        <f t="shared" si="2"/>
        <v>4.5425000000000004</v>
      </c>
      <c r="G17" s="1">
        <f t="shared" si="3"/>
        <v>1.017200617793746</v>
      </c>
      <c r="H17" s="1">
        <f t="shared" si="4"/>
        <v>0.98522639147402469</v>
      </c>
      <c r="I17" s="1">
        <f t="shared" si="5"/>
        <v>8.264488742876528E-3</v>
      </c>
      <c r="J17" s="1">
        <f t="shared" si="6"/>
        <v>49.261319573701236</v>
      </c>
      <c r="K17" s="1">
        <f t="shared" si="11"/>
        <v>0.4132244371438264</v>
      </c>
      <c r="L17" s="1">
        <f t="shared" si="7"/>
        <v>49.263052692436482</v>
      </c>
      <c r="M17" s="1" t="str">
        <f t="shared" si="12"/>
        <v>-0.007424316+0.004193903i</v>
      </c>
      <c r="N17" s="1" t="str">
        <f t="shared" si="8"/>
        <v>0.985226391474025+0.00826448874287653i</v>
      </c>
      <c r="O17" s="1">
        <f t="shared" si="9"/>
        <v>49.26131957370125</v>
      </c>
      <c r="P17" s="1">
        <f t="shared" si="10"/>
        <v>0.41322443714382651</v>
      </c>
    </row>
    <row r="18" spans="1:16">
      <c r="A18" s="1">
        <v>4842000</v>
      </c>
      <c r="B18" s="1">
        <v>-7.4315199999999996E-3</v>
      </c>
      <c r="C18" s="1">
        <v>3.9450529999999996E-3</v>
      </c>
      <c r="D18" s="1" t="str">
        <f t="shared" si="0"/>
        <v>-0.00743152+0.003945053i</v>
      </c>
      <c r="E18" s="1">
        <f t="shared" si="1"/>
        <v>8.413734764253564E-3</v>
      </c>
      <c r="F18" s="1">
        <f t="shared" si="2"/>
        <v>4.8419999999999996</v>
      </c>
      <c r="G18" s="1">
        <f t="shared" si="3"/>
        <v>1.0169702527338926</v>
      </c>
      <c r="H18" s="1">
        <f t="shared" si="4"/>
        <v>0.98521615753848935</v>
      </c>
      <c r="I18" s="1">
        <f t="shared" si="5"/>
        <v>7.7740102453273336E-3</v>
      </c>
      <c r="J18" s="1">
        <f t="shared" si="6"/>
        <v>49.260807876924467</v>
      </c>
      <c r="K18" s="1">
        <f t="shared" si="11"/>
        <v>0.3887005122663667</v>
      </c>
      <c r="L18" s="1">
        <f t="shared" si="7"/>
        <v>49.262341405738113</v>
      </c>
      <c r="M18" s="1" t="str">
        <f t="shared" si="12"/>
        <v>-0.00743152+0.003945053i</v>
      </c>
      <c r="N18" s="1" t="str">
        <f t="shared" si="8"/>
        <v>0.985216157538489+0.00777401024532733i</v>
      </c>
      <c r="O18" s="1">
        <f t="shared" si="9"/>
        <v>49.260807876924453</v>
      </c>
      <c r="P18" s="1">
        <f t="shared" si="10"/>
        <v>0.38870051226636648</v>
      </c>
    </row>
    <row r="19" spans="1:16">
      <c r="A19" s="1">
        <v>5141500</v>
      </c>
      <c r="B19" s="1">
        <v>-7.4097499999999997E-3</v>
      </c>
      <c r="C19" s="1">
        <v>3.7397900000000002E-3</v>
      </c>
      <c r="D19" s="1" t="str">
        <f t="shared" si="0"/>
        <v>-0.00740975+0.00373979i</v>
      </c>
      <c r="E19" s="1">
        <f t="shared" si="1"/>
        <v>8.3000255605991963E-3</v>
      </c>
      <c r="F19" s="1">
        <f t="shared" si="2"/>
        <v>5.1414999999999997</v>
      </c>
      <c r="G19" s="1">
        <f t="shared" si="3"/>
        <v>1.0167389851255992</v>
      </c>
      <c r="H19" s="1">
        <f t="shared" si="4"/>
        <v>0.98526214213332375</v>
      </c>
      <c r="I19" s="1">
        <f t="shared" si="5"/>
        <v>7.3698547254766817E-3</v>
      </c>
      <c r="J19" s="1">
        <f t="shared" si="6"/>
        <v>49.26310710666619</v>
      </c>
      <c r="K19" s="1">
        <f t="shared" si="11"/>
        <v>0.36849273627383411</v>
      </c>
      <c r="L19" s="1">
        <f t="shared" si="7"/>
        <v>49.264485267782426</v>
      </c>
      <c r="M19" s="1" t="str">
        <f t="shared" si="12"/>
        <v>-0.00740975+0.00373979i</v>
      </c>
      <c r="N19" s="1" t="str">
        <f t="shared" si="8"/>
        <v>0.985262142133324+0.00736985472547668i</v>
      </c>
      <c r="O19" s="1">
        <f t="shared" si="9"/>
        <v>49.263107106666197</v>
      </c>
      <c r="P19" s="1">
        <f t="shared" si="10"/>
        <v>0.368492736273834</v>
      </c>
    </row>
    <row r="20" spans="1:16">
      <c r="A20" s="1">
        <v>5441000</v>
      </c>
      <c r="B20" s="1">
        <v>-7.406653E-3</v>
      </c>
      <c r="C20" s="1">
        <v>3.5462419999999998E-3</v>
      </c>
      <c r="D20" s="1" t="str">
        <f t="shared" si="0"/>
        <v>-0.007406653+0.003546242i</v>
      </c>
      <c r="E20" s="1">
        <f t="shared" si="1"/>
        <v>8.2118415099764926E-3</v>
      </c>
      <c r="F20" s="1">
        <f t="shared" si="2"/>
        <v>5.4409999999999998</v>
      </c>
      <c r="G20" s="1">
        <f t="shared" si="3"/>
        <v>1.016559668392248</v>
      </c>
      <c r="H20" s="1">
        <f t="shared" si="4"/>
        <v>0.98527100368763743</v>
      </c>
      <c r="I20" s="1">
        <f t="shared" si="5"/>
        <v>6.9884900935424472E-3</v>
      </c>
      <c r="J20" s="1">
        <f t="shared" si="6"/>
        <v>49.26355018438187</v>
      </c>
      <c r="K20" s="1">
        <f t="shared" si="11"/>
        <v>0.34942450467712238</v>
      </c>
      <c r="L20" s="1">
        <f t="shared" si="7"/>
        <v>49.264789396216642</v>
      </c>
      <c r="M20" s="1" t="str">
        <f t="shared" si="12"/>
        <v>-0.007406653+0.003546242i</v>
      </c>
      <c r="N20" s="1" t="str">
        <f t="shared" si="8"/>
        <v>0.985271003687638+0.00698849009354245i</v>
      </c>
      <c r="O20" s="1">
        <f t="shared" si="9"/>
        <v>49.263550184381899</v>
      </c>
      <c r="P20" s="1">
        <f t="shared" si="10"/>
        <v>0.34942450467712249</v>
      </c>
    </row>
    <row r="21" spans="1:16">
      <c r="A21" s="1">
        <v>5740500</v>
      </c>
      <c r="B21" s="1">
        <v>-7.3679879999999998E-3</v>
      </c>
      <c r="C21" s="1">
        <v>3.381808E-3</v>
      </c>
      <c r="D21" s="1" t="str">
        <f t="shared" si="0"/>
        <v>-0.007367988+0.003381808i</v>
      </c>
      <c r="E21" s="1">
        <f t="shared" si="1"/>
        <v>8.1070261204098746E-3</v>
      </c>
      <c r="F21" s="1">
        <f t="shared" si="2"/>
        <v>5.7404999999999999</v>
      </c>
      <c r="G21" s="1">
        <f t="shared" si="3"/>
        <v>1.0163465743460223</v>
      </c>
      <c r="H21" s="1">
        <f t="shared" si="4"/>
        <v>0.9853494296009736</v>
      </c>
      <c r="I21" s="1">
        <f t="shared" si="5"/>
        <v>6.6649632148326815E-3</v>
      </c>
      <c r="J21" s="1">
        <f t="shared" si="6"/>
        <v>49.267471480048677</v>
      </c>
      <c r="K21" s="1">
        <f t="shared" si="11"/>
        <v>0.33324816074163405</v>
      </c>
      <c r="L21" s="1">
        <f t="shared" si="7"/>
        <v>49.268598522527995</v>
      </c>
      <c r="M21" s="1" t="str">
        <f t="shared" si="12"/>
        <v>-0.007367988+0.003381808i</v>
      </c>
      <c r="N21" s="1" t="str">
        <f t="shared" si="8"/>
        <v>0.985349429600973+0.00666496321483268i</v>
      </c>
      <c r="O21" s="1">
        <f t="shared" si="9"/>
        <v>49.267471480048656</v>
      </c>
      <c r="P21" s="1">
        <f t="shared" si="10"/>
        <v>0.33324816074163399</v>
      </c>
    </row>
    <row r="22" spans="1:16">
      <c r="A22" s="1">
        <v>6040000</v>
      </c>
      <c r="B22" s="1">
        <v>-7.376942E-3</v>
      </c>
      <c r="C22" s="1">
        <v>3.208121E-3</v>
      </c>
      <c r="D22" s="1" t="str">
        <f t="shared" si="0"/>
        <v>-0.007376942+0.003208121i</v>
      </c>
      <c r="E22" s="1">
        <f t="shared" si="1"/>
        <v>8.0443342559844561E-3</v>
      </c>
      <c r="F22" s="1">
        <f t="shared" si="2"/>
        <v>6.04</v>
      </c>
      <c r="G22" s="1">
        <f t="shared" si="3"/>
        <v>1.0162191407011134</v>
      </c>
      <c r="H22" s="1">
        <f t="shared" si="4"/>
        <v>0.98533402255735714</v>
      </c>
      <c r="I22" s="1">
        <f t="shared" si="5"/>
        <v>6.3225506801214137E-3</v>
      </c>
      <c r="J22" s="1">
        <f t="shared" si="6"/>
        <v>49.266701127867854</v>
      </c>
      <c r="K22" s="1">
        <f t="shared" si="11"/>
        <v>0.31612753400607069</v>
      </c>
      <c r="L22" s="1">
        <f t="shared" si="7"/>
        <v>49.2677153584415</v>
      </c>
      <c r="M22" s="1" t="str">
        <f t="shared" si="12"/>
        <v>-0.007376942+0.003208121i</v>
      </c>
      <c r="N22" s="1" t="str">
        <f t="shared" si="8"/>
        <v>0.985334022557357+0.00632255068012141i</v>
      </c>
      <c r="O22" s="1">
        <f t="shared" si="9"/>
        <v>49.266701127867854</v>
      </c>
      <c r="P22" s="1">
        <f t="shared" si="10"/>
        <v>0.31612753400607052</v>
      </c>
    </row>
    <row r="23" spans="1:16">
      <c r="A23" s="1">
        <v>6339500</v>
      </c>
      <c r="B23" s="1">
        <v>-7.3771160000000004E-3</v>
      </c>
      <c r="C23" s="1">
        <v>3.0575849999999998E-3</v>
      </c>
      <c r="D23" s="1" t="str">
        <f t="shared" si="0"/>
        <v>-0.007377116+0.003057585i</v>
      </c>
      <c r="E23" s="1">
        <f t="shared" si="1"/>
        <v>7.9856537935025073E-3</v>
      </c>
      <c r="F23" s="1">
        <f t="shared" si="2"/>
        <v>6.3395000000000001</v>
      </c>
      <c r="G23" s="1">
        <f t="shared" si="3"/>
        <v>1.0160998756198234</v>
      </c>
      <c r="H23" s="1">
        <f t="shared" si="4"/>
        <v>0.98533552489814291</v>
      </c>
      <c r="I23" s="1">
        <f t="shared" si="5"/>
        <v>6.0258785160806532E-3</v>
      </c>
      <c r="J23" s="1">
        <f t="shared" si="6"/>
        <v>49.266776244907149</v>
      </c>
      <c r="K23" s="1">
        <f t="shared" si="11"/>
        <v>0.30129392580403264</v>
      </c>
      <c r="L23" s="1">
        <f t="shared" si="7"/>
        <v>49.26769752683267</v>
      </c>
      <c r="M23" s="1" t="str">
        <f t="shared" si="12"/>
        <v>-0.007377116+0.003057585i</v>
      </c>
      <c r="N23" s="1" t="str">
        <f t="shared" si="8"/>
        <v>0.985335524898143+0.00602587851608065i</v>
      </c>
      <c r="O23" s="1">
        <f t="shared" si="9"/>
        <v>49.266776244907149</v>
      </c>
      <c r="P23" s="1">
        <f t="shared" si="10"/>
        <v>0.30129392580403247</v>
      </c>
    </row>
    <row r="24" spans="1:16">
      <c r="A24" s="1">
        <v>6639000</v>
      </c>
      <c r="B24" s="1">
        <v>-7.376344E-3</v>
      </c>
      <c r="C24" s="1">
        <v>2.8756060000000002E-3</v>
      </c>
      <c r="D24" s="1" t="str">
        <f t="shared" si="0"/>
        <v>-0.007376344+0.002875606i</v>
      </c>
      <c r="E24" s="1">
        <f t="shared" si="1"/>
        <v>7.9170424195890224E-3</v>
      </c>
      <c r="F24" s="1">
        <f t="shared" si="2"/>
        <v>6.6390000000000002</v>
      </c>
      <c r="G24" s="1">
        <f t="shared" si="3"/>
        <v>1.0159604443541657</v>
      </c>
      <c r="H24" s="1">
        <f t="shared" si="4"/>
        <v>0.9853391586322644</v>
      </c>
      <c r="I24" s="1">
        <f t="shared" si="5"/>
        <v>5.6672496139118103E-3</v>
      </c>
      <c r="J24" s="1">
        <f t="shared" si="6"/>
        <v>49.26695793161322</v>
      </c>
      <c r="K24" s="1">
        <f t="shared" si="11"/>
        <v>0.2833624806955905</v>
      </c>
      <c r="L24" s="1">
        <f t="shared" si="7"/>
        <v>49.267772814800679</v>
      </c>
      <c r="M24" s="1" t="str">
        <f t="shared" si="12"/>
        <v>-0.007376344+0.002875606i</v>
      </c>
      <c r="N24" s="1" t="str">
        <f t="shared" si="8"/>
        <v>0.985339158632265+0.00566724961391181i</v>
      </c>
      <c r="O24" s="1">
        <f t="shared" si="9"/>
        <v>49.266957931613248</v>
      </c>
      <c r="P24" s="1">
        <f t="shared" si="10"/>
        <v>0.2833624806955905</v>
      </c>
    </row>
    <row r="25" spans="1:16">
      <c r="A25" s="1">
        <v>6938500</v>
      </c>
      <c r="B25" s="1">
        <v>-7.3810589999999997E-3</v>
      </c>
      <c r="C25" s="1">
        <v>2.7608630000000001E-3</v>
      </c>
      <c r="D25" s="1" t="str">
        <f t="shared" si="0"/>
        <v>-0.007381059+0.002760863i</v>
      </c>
      <c r="E25" s="1">
        <f t="shared" si="1"/>
        <v>7.8805073736562172E-3</v>
      </c>
      <c r="F25" s="1">
        <f t="shared" si="2"/>
        <v>6.9385000000000003</v>
      </c>
      <c r="G25" s="1">
        <f t="shared" si="3"/>
        <v>1.0158862061117153</v>
      </c>
      <c r="H25" s="1">
        <f t="shared" si="4"/>
        <v>0.98533113174307474</v>
      </c>
      <c r="I25" s="1">
        <f t="shared" si="5"/>
        <v>5.4410664320199221E-3</v>
      </c>
      <c r="J25" s="1">
        <f t="shared" si="6"/>
        <v>49.266556587153737</v>
      </c>
      <c r="K25" s="1">
        <f t="shared" si="11"/>
        <v>0.2720533216009961</v>
      </c>
      <c r="L25" s="1">
        <f t="shared" si="7"/>
        <v>49.267307730025351</v>
      </c>
      <c r="M25" s="1" t="str">
        <f t="shared" si="12"/>
        <v>-0.007381059+0.002760863i</v>
      </c>
      <c r="N25" s="1" t="str">
        <f t="shared" si="8"/>
        <v>0.985331131743075+0.00544106643201992i</v>
      </c>
      <c r="O25" s="1">
        <f t="shared" si="9"/>
        <v>49.266556587153751</v>
      </c>
      <c r="P25" s="1">
        <f t="shared" si="10"/>
        <v>0.27205332160099599</v>
      </c>
    </row>
    <row r="26" spans="1:16">
      <c r="A26" s="1">
        <v>7238000</v>
      </c>
      <c r="B26" s="1">
        <v>-7.3830279999999998E-3</v>
      </c>
      <c r="C26" s="1">
        <v>2.6253610000000001E-3</v>
      </c>
      <c r="D26" s="1" t="str">
        <f t="shared" si="0"/>
        <v>-0.007383028+0.002625361i</v>
      </c>
      <c r="E26" s="1">
        <f t="shared" si="1"/>
        <v>7.835918761007225E-3</v>
      </c>
      <c r="F26" s="1">
        <f t="shared" si="2"/>
        <v>7.2380000000000004</v>
      </c>
      <c r="G26" s="1">
        <f t="shared" si="3"/>
        <v>1.0157956106437998</v>
      </c>
      <c r="H26" s="1">
        <f t="shared" si="4"/>
        <v>0.98532867914262545</v>
      </c>
      <c r="I26" s="1">
        <f t="shared" si="5"/>
        <v>5.1740046650880864E-3</v>
      </c>
      <c r="J26" s="1">
        <f t="shared" si="6"/>
        <v>49.266433957131269</v>
      </c>
      <c r="K26" s="1">
        <f t="shared" si="11"/>
        <v>0.25870023325440433</v>
      </c>
      <c r="L26" s="1">
        <f t="shared" si="7"/>
        <v>49.267113175657684</v>
      </c>
      <c r="M26" s="1" t="str">
        <f t="shared" si="12"/>
        <v>-0.007383028+0.002625361i</v>
      </c>
      <c r="N26" s="1" t="str">
        <f t="shared" si="8"/>
        <v>0.985328679142625+0.00517400466508809i</v>
      </c>
      <c r="O26" s="1">
        <f t="shared" si="9"/>
        <v>49.266433957131248</v>
      </c>
      <c r="P26" s="1">
        <f t="shared" si="10"/>
        <v>0.2587002332544045</v>
      </c>
    </row>
    <row r="27" spans="1:16">
      <c r="A27" s="1">
        <v>7537500</v>
      </c>
      <c r="B27" s="1">
        <v>-7.4255069999999996E-3</v>
      </c>
      <c r="C27" s="1">
        <v>2.4951830000000002E-3</v>
      </c>
      <c r="D27" s="1" t="str">
        <f t="shared" si="0"/>
        <v>-0.007425507+0.002495183i</v>
      </c>
      <c r="E27" s="1">
        <f t="shared" si="1"/>
        <v>7.8335236267300552E-3</v>
      </c>
      <c r="F27" s="1">
        <f t="shared" si="2"/>
        <v>7.5374999999999996</v>
      </c>
      <c r="G27" s="1">
        <f t="shared" si="3"/>
        <v>1.015790744422981</v>
      </c>
      <c r="H27" s="1">
        <f t="shared" si="4"/>
        <v>0.98524627100029538</v>
      </c>
      <c r="I27" s="1">
        <f t="shared" si="5"/>
        <v>4.9170412221986063E-3</v>
      </c>
      <c r="J27" s="1">
        <f t="shared" si="6"/>
        <v>49.262313550014767</v>
      </c>
      <c r="K27" s="1">
        <f t="shared" si="11"/>
        <v>0.24585206110993033</v>
      </c>
      <c r="L27" s="1">
        <f t="shared" si="7"/>
        <v>49.262927029724089</v>
      </c>
      <c r="M27" s="1" t="str">
        <f t="shared" si="12"/>
        <v>-0.007425507+0.002495183i</v>
      </c>
      <c r="N27" s="1" t="str">
        <f t="shared" si="8"/>
        <v>0.985246271000295+0.00491704122219861i</v>
      </c>
      <c r="O27" s="1">
        <f t="shared" si="9"/>
        <v>49.262313550014753</v>
      </c>
      <c r="P27" s="1">
        <f t="shared" si="10"/>
        <v>0.24585206110993049</v>
      </c>
    </row>
    <row r="28" spans="1:16">
      <c r="A28" s="1">
        <v>7837000</v>
      </c>
      <c r="B28" s="1">
        <v>-7.4112220000000003E-3</v>
      </c>
      <c r="C28" s="1">
        <v>2.4038890000000002E-3</v>
      </c>
      <c r="D28" s="1" t="str">
        <f t="shared" si="0"/>
        <v>-0.007411222+0.002403889i</v>
      </c>
      <c r="E28" s="1">
        <f t="shared" si="1"/>
        <v>7.7913345363682732E-3</v>
      </c>
      <c r="F28" s="1">
        <f t="shared" si="2"/>
        <v>7.8369999999999997</v>
      </c>
      <c r="G28" s="1">
        <f t="shared" si="3"/>
        <v>1.0157050322327665</v>
      </c>
      <c r="H28" s="1">
        <f t="shared" si="4"/>
        <v>0.98527529617177811</v>
      </c>
      <c r="I28" s="1">
        <f t="shared" si="5"/>
        <v>4.7372724685005342E-3</v>
      </c>
      <c r="J28" s="1">
        <f t="shared" si="6"/>
        <v>49.263764808588903</v>
      </c>
      <c r="K28" s="1">
        <f t="shared" si="11"/>
        <v>0.2368636234250267</v>
      </c>
      <c r="L28" s="1">
        <f t="shared" si="7"/>
        <v>49.264334233723936</v>
      </c>
      <c r="M28" s="1" t="str">
        <f t="shared" si="12"/>
        <v>-0.007411222+0.002403889i</v>
      </c>
      <c r="N28" s="1" t="str">
        <f t="shared" si="8"/>
        <v>0.985275296171778+0.00473727246850054i</v>
      </c>
      <c r="O28" s="1">
        <f t="shared" si="9"/>
        <v>49.263764808588903</v>
      </c>
      <c r="P28" s="1">
        <f t="shared" si="10"/>
        <v>0.23686362342502701</v>
      </c>
    </row>
    <row r="29" spans="1:16">
      <c r="A29" s="1">
        <v>8136500</v>
      </c>
      <c r="B29" s="1">
        <v>-7.4484219999999997E-3</v>
      </c>
      <c r="C29" s="1">
        <v>2.2890620000000001E-3</v>
      </c>
      <c r="D29" s="1" t="str">
        <f t="shared" si="0"/>
        <v>-0.007448422+0.002289062i</v>
      </c>
      <c r="E29" s="1">
        <f t="shared" si="1"/>
        <v>7.7922265835849514E-3</v>
      </c>
      <c r="F29" s="1">
        <f t="shared" si="2"/>
        <v>8.1364999999999998</v>
      </c>
      <c r="G29" s="1">
        <f t="shared" si="3"/>
        <v>1.0157068444581006</v>
      </c>
      <c r="H29" s="1">
        <f t="shared" si="4"/>
        <v>0.98520304479637533</v>
      </c>
      <c r="I29" s="1">
        <f t="shared" si="5"/>
        <v>4.5106555858277783E-3</v>
      </c>
      <c r="J29" s="1">
        <f t="shared" si="6"/>
        <v>49.260152239818765</v>
      </c>
      <c r="K29" s="1">
        <f t="shared" si="11"/>
        <v>0.22553277929138893</v>
      </c>
      <c r="L29" s="1">
        <f t="shared" si="7"/>
        <v>49.260668526976538</v>
      </c>
      <c r="M29" s="1" t="str">
        <f t="shared" si="12"/>
        <v>-0.007448422+0.002289062i</v>
      </c>
      <c r="N29" s="1" t="str">
        <f t="shared" si="8"/>
        <v>0.985203044796375+0.00451065558582778i</v>
      </c>
      <c r="O29" s="1">
        <f t="shared" si="9"/>
        <v>49.260152239818751</v>
      </c>
      <c r="P29" s="1">
        <f t="shared" si="10"/>
        <v>0.22553277929138901</v>
      </c>
    </row>
    <row r="30" spans="1:16">
      <c r="A30" s="1">
        <v>8436000</v>
      </c>
      <c r="B30" s="1">
        <v>-7.4940670000000001E-3</v>
      </c>
      <c r="C30" s="1">
        <v>2.1738959999999998E-3</v>
      </c>
      <c r="D30" s="1" t="str">
        <f t="shared" si="0"/>
        <v>-0.007494067+0.002173896i</v>
      </c>
      <c r="E30" s="1">
        <f t="shared" si="1"/>
        <v>7.8030035255217583E-3</v>
      </c>
      <c r="F30" s="1">
        <f t="shared" si="2"/>
        <v>8.4359999999999999</v>
      </c>
      <c r="G30" s="1">
        <f t="shared" si="3"/>
        <v>1.0157287384526414</v>
      </c>
      <c r="H30" s="1">
        <f t="shared" si="4"/>
        <v>0.98511411033609286</v>
      </c>
      <c r="I30" s="1">
        <f t="shared" si="5"/>
        <v>4.2833320466622565E-3</v>
      </c>
      <c r="J30" s="1">
        <f t="shared" si="6"/>
        <v>49.255705516804646</v>
      </c>
      <c r="K30" s="1">
        <f t="shared" si="11"/>
        <v>0.21416660233311283</v>
      </c>
      <c r="L30" s="1">
        <f t="shared" si="7"/>
        <v>49.256171118873361</v>
      </c>
      <c r="M30" s="1" t="str">
        <f t="shared" si="12"/>
        <v>-0.007494067+0.002173896i</v>
      </c>
      <c r="N30" s="1" t="str">
        <f t="shared" si="8"/>
        <v>0.985114110336093+0.00428333204666226i</v>
      </c>
      <c r="O30" s="1">
        <f t="shared" si="9"/>
        <v>49.255705516804646</v>
      </c>
      <c r="P30" s="1">
        <f t="shared" si="10"/>
        <v>0.21416660233311299</v>
      </c>
    </row>
    <row r="31" spans="1:16">
      <c r="A31" s="1">
        <v>8735500</v>
      </c>
      <c r="B31" s="1">
        <v>-7.4846119999999999E-3</v>
      </c>
      <c r="C31" s="1">
        <v>2.0534250000000002E-3</v>
      </c>
      <c r="D31" s="1" t="str">
        <f t="shared" si="0"/>
        <v>-0.007484612+0.002053425i</v>
      </c>
      <c r="E31" s="1">
        <f t="shared" si="1"/>
        <v>7.7611836095513812E-3</v>
      </c>
      <c r="F31" s="1">
        <f t="shared" si="2"/>
        <v>8.7355</v>
      </c>
      <c r="G31" s="1">
        <f t="shared" si="3"/>
        <v>1.015643781479513</v>
      </c>
      <c r="H31" s="1">
        <f t="shared" si="4"/>
        <v>0.98513373597799492</v>
      </c>
      <c r="I31" s="1">
        <f t="shared" si="5"/>
        <v>4.0460402007615123E-3</v>
      </c>
      <c r="J31" s="1">
        <f t="shared" si="6"/>
        <v>49.256686798899743</v>
      </c>
      <c r="K31" s="1">
        <f t="shared" si="11"/>
        <v>0.20230201003807563</v>
      </c>
      <c r="L31" s="1">
        <f t="shared" si="7"/>
        <v>49.257102234177047</v>
      </c>
      <c r="M31" s="1" t="str">
        <f t="shared" si="12"/>
        <v>-0.007484612+0.002053425i</v>
      </c>
      <c r="N31" s="1" t="str">
        <f t="shared" si="8"/>
        <v>0.985133735977995+0.00404604020076151i</v>
      </c>
      <c r="O31" s="1">
        <f t="shared" si="9"/>
        <v>49.25668679889975</v>
      </c>
      <c r="P31" s="1">
        <f t="shared" si="10"/>
        <v>0.20230201003807549</v>
      </c>
    </row>
    <row r="32" spans="1:16">
      <c r="A32" s="1">
        <v>9035000</v>
      </c>
      <c r="B32" s="1">
        <v>-7.5151649999999999E-3</v>
      </c>
      <c r="C32" s="1">
        <v>1.9321469999999999E-3</v>
      </c>
      <c r="D32" s="1" t="str">
        <f t="shared" si="0"/>
        <v>-0.007515165+0.001932147i</v>
      </c>
      <c r="E32" s="1">
        <f t="shared" si="1"/>
        <v>7.7595680940909335E-3</v>
      </c>
      <c r="F32" s="1">
        <f t="shared" si="2"/>
        <v>9.0350000000000001</v>
      </c>
      <c r="G32" s="1">
        <f t="shared" si="3"/>
        <v>1.0156404997107127</v>
      </c>
      <c r="H32" s="1">
        <f t="shared" si="4"/>
        <v>0.98507448234063411</v>
      </c>
      <c r="I32" s="1">
        <f t="shared" si="5"/>
        <v>3.8068466253120955E-3</v>
      </c>
      <c r="J32" s="1">
        <f t="shared" si="6"/>
        <v>49.253724117031709</v>
      </c>
      <c r="K32" s="1">
        <f t="shared" si="11"/>
        <v>0.19034233126560476</v>
      </c>
      <c r="L32" s="1">
        <f t="shared" si="7"/>
        <v>49.254091907167904</v>
      </c>
      <c r="M32" s="1" t="str">
        <f t="shared" si="12"/>
        <v>-0.007515165+0.001932147i</v>
      </c>
      <c r="N32" s="1" t="str">
        <f t="shared" si="8"/>
        <v>0.985074482340634+0.0038068466253121i</v>
      </c>
      <c r="O32" s="1">
        <f t="shared" si="9"/>
        <v>49.253724117031702</v>
      </c>
      <c r="P32" s="1">
        <f t="shared" si="10"/>
        <v>0.19034233126560499</v>
      </c>
    </row>
    <row r="33" spans="1:16">
      <c r="A33" s="1">
        <v>9334500</v>
      </c>
      <c r="B33" s="1">
        <v>-7.5690640000000003E-3</v>
      </c>
      <c r="C33" s="1">
        <v>1.8393280000000001E-3</v>
      </c>
      <c r="D33" s="1" t="str">
        <f t="shared" si="0"/>
        <v>-0.007569064+0.001839328i</v>
      </c>
      <c r="E33" s="1">
        <f t="shared" si="1"/>
        <v>7.789342547845743E-3</v>
      </c>
      <c r="F33" s="1">
        <f t="shared" si="2"/>
        <v>9.3345000000000002</v>
      </c>
      <c r="G33" s="1">
        <f t="shared" si="3"/>
        <v>1.0157009854496979</v>
      </c>
      <c r="H33" s="1">
        <f t="shared" si="4"/>
        <v>0.98496897781327397</v>
      </c>
      <c r="I33" s="1">
        <f t="shared" si="5"/>
        <v>3.6235818967376853E-3</v>
      </c>
      <c r="J33" s="1">
        <f t="shared" si="6"/>
        <v>49.248448890663695</v>
      </c>
      <c r="K33" s="1">
        <f t="shared" si="11"/>
        <v>0.18117909483688427</v>
      </c>
      <c r="L33" s="1">
        <f t="shared" si="7"/>
        <v>49.248782157538876</v>
      </c>
      <c r="M33" s="1" t="str">
        <f t="shared" si="12"/>
        <v>-0.007569064+0.001839328i</v>
      </c>
      <c r="N33" s="1" t="str">
        <f t="shared" si="8"/>
        <v>0.984968977813274+0.00362358189673768i</v>
      </c>
      <c r="O33" s="1">
        <f t="shared" si="9"/>
        <v>49.248448890663695</v>
      </c>
      <c r="P33" s="1">
        <f t="shared" si="10"/>
        <v>0.18117909483688399</v>
      </c>
    </row>
    <row r="34" spans="1:16">
      <c r="A34" s="1">
        <v>9634000</v>
      </c>
      <c r="B34" s="1">
        <v>-7.5854640000000001E-3</v>
      </c>
      <c r="C34" s="1">
        <v>1.76757E-3</v>
      </c>
      <c r="D34" s="1" t="str">
        <f t="shared" si="0"/>
        <v>-0.007585464+0.00176757i</v>
      </c>
      <c r="E34" s="1">
        <f t="shared" si="1"/>
        <v>7.7886820322950658E-3</v>
      </c>
      <c r="F34" s="1">
        <f t="shared" si="2"/>
        <v>9.6340000000000003</v>
      </c>
      <c r="G34" s="1">
        <f t="shared" si="3"/>
        <v>1.0156996435965842</v>
      </c>
      <c r="H34" s="1">
        <f t="shared" si="4"/>
        <v>0.98493717565271521</v>
      </c>
      <c r="I34" s="1">
        <f t="shared" si="5"/>
        <v>3.4821020438703647E-3</v>
      </c>
      <c r="J34" s="1">
        <f t="shared" si="6"/>
        <v>49.246858782635762</v>
      </c>
      <c r="K34" s="1">
        <f t="shared" si="11"/>
        <v>0.17410510219351824</v>
      </c>
      <c r="L34" s="1">
        <f t="shared" si="7"/>
        <v>49.247166543299514</v>
      </c>
      <c r="M34" s="1" t="str">
        <f t="shared" si="12"/>
        <v>-0.007585464+0.00176757i</v>
      </c>
      <c r="N34" s="1" t="str">
        <f t="shared" si="8"/>
        <v>0.984937175652715+0.00348210204387037i</v>
      </c>
      <c r="O34" s="1">
        <f t="shared" si="9"/>
        <v>49.246858782635748</v>
      </c>
      <c r="P34" s="1">
        <f t="shared" si="10"/>
        <v>0.17410510219351849</v>
      </c>
    </row>
    <row r="35" spans="1:16">
      <c r="A35" s="1">
        <v>9933500</v>
      </c>
      <c r="B35" s="1">
        <v>-7.643525E-3</v>
      </c>
      <c r="C35" s="1">
        <v>1.666552E-3</v>
      </c>
      <c r="D35" s="1" t="str">
        <f t="shared" si="0"/>
        <v>-0.007643525+0.001666552i</v>
      </c>
      <c r="E35" s="1">
        <f t="shared" si="1"/>
        <v>7.8230984906448049E-3</v>
      </c>
      <c r="F35" s="1">
        <f t="shared" si="2"/>
        <v>9.9335000000000004</v>
      </c>
      <c r="G35" s="1">
        <f t="shared" si="3"/>
        <v>1.0157695638323043</v>
      </c>
      <c r="H35" s="1">
        <f t="shared" si="4"/>
        <v>0.9848234812767096</v>
      </c>
      <c r="I35" s="1">
        <f t="shared" si="5"/>
        <v>3.282719990056665E-3</v>
      </c>
      <c r="J35" s="1">
        <f t="shared" si="6"/>
        <v>49.24117406383548</v>
      </c>
      <c r="K35" s="1">
        <f t="shared" si="11"/>
        <v>0.16413599950283325</v>
      </c>
      <c r="L35" s="1">
        <f t="shared" si="7"/>
        <v>49.241447620995842</v>
      </c>
      <c r="M35" s="1" t="str">
        <f t="shared" si="12"/>
        <v>-0.007643525+0.001666552i</v>
      </c>
      <c r="N35" s="1" t="str">
        <f t="shared" si="8"/>
        <v>0.98482348127671+0.00328271999005667i</v>
      </c>
      <c r="O35" s="1">
        <f t="shared" si="9"/>
        <v>49.241174063835501</v>
      </c>
      <c r="P35" s="1">
        <f t="shared" si="10"/>
        <v>0.1641359995028335</v>
      </c>
    </row>
    <row r="36" spans="1:16">
      <c r="A36" s="1">
        <v>10233000</v>
      </c>
      <c r="B36" s="1">
        <v>-7.6950200000000003E-3</v>
      </c>
      <c r="C36" s="1">
        <v>1.61473E-3</v>
      </c>
      <c r="D36" s="1" t="str">
        <f t="shared" si="0"/>
        <v>-0.00769502+0.00161473i</v>
      </c>
      <c r="E36" s="1">
        <f t="shared" si="1"/>
        <v>7.8626131644193211E-3</v>
      </c>
      <c r="F36" s="1">
        <f t="shared" si="2"/>
        <v>10.233000000000001</v>
      </c>
      <c r="G36" s="1">
        <f t="shared" si="3"/>
        <v>1.01584984754883</v>
      </c>
      <c r="H36" s="1">
        <f t="shared" si="4"/>
        <v>0.98472238618867702</v>
      </c>
      <c r="I36" s="1">
        <f t="shared" si="5"/>
        <v>3.1803181667509305E-3</v>
      </c>
      <c r="J36" s="1">
        <f t="shared" si="6"/>
        <v>49.236119309433853</v>
      </c>
      <c r="K36" s="1">
        <f t="shared" si="11"/>
        <v>0.15901590833754653</v>
      </c>
      <c r="L36" s="1">
        <f t="shared" si="7"/>
        <v>49.236376092396462</v>
      </c>
      <c r="M36" s="1" t="str">
        <f t="shared" si="12"/>
        <v>-0.00769502+0.00161473i</v>
      </c>
      <c r="N36" s="1" t="str">
        <f t="shared" si="8"/>
        <v>0.984722386188677+0.00318031816675093i</v>
      </c>
      <c r="O36" s="1">
        <f t="shared" si="9"/>
        <v>49.236119309433853</v>
      </c>
      <c r="P36" s="1">
        <f t="shared" si="10"/>
        <v>0.1590159083375465</v>
      </c>
    </row>
    <row r="37" spans="1:16">
      <c r="A37" s="1">
        <v>10532500</v>
      </c>
      <c r="B37" s="1">
        <v>-7.7257350000000001E-3</v>
      </c>
      <c r="C37" s="1">
        <v>1.499982E-3</v>
      </c>
      <c r="D37" s="1" t="str">
        <f t="shared" si="0"/>
        <v>-0.007725735+0.001499982i</v>
      </c>
      <c r="E37" s="1">
        <f t="shared" si="1"/>
        <v>7.8700017338339257E-3</v>
      </c>
      <c r="F37" s="1">
        <f t="shared" si="2"/>
        <v>10.532500000000001</v>
      </c>
      <c r="G37" s="1">
        <f t="shared" si="3"/>
        <v>1.0158648599429259</v>
      </c>
      <c r="H37" s="1">
        <f t="shared" si="4"/>
        <v>0.98466259160309011</v>
      </c>
      <c r="I37" s="1">
        <f t="shared" si="5"/>
        <v>2.9541352970190705E-3</v>
      </c>
      <c r="J37" s="1">
        <f t="shared" si="6"/>
        <v>49.233129580154504</v>
      </c>
      <c r="K37" s="1">
        <f t="shared" si="11"/>
        <v>0.14770676485095352</v>
      </c>
      <c r="L37" s="1">
        <f t="shared" si="7"/>
        <v>49.233351150867918</v>
      </c>
      <c r="M37" s="1" t="str">
        <f t="shared" si="12"/>
        <v>-0.007725735+0.001499982i</v>
      </c>
      <c r="N37" s="1" t="str">
        <f t="shared" si="8"/>
        <v>0.98466259160309+0.00295413529701907i</v>
      </c>
      <c r="O37" s="1">
        <f t="shared" si="9"/>
        <v>49.233129580154497</v>
      </c>
      <c r="P37" s="1">
        <f t="shared" si="10"/>
        <v>0.14770676485095349</v>
      </c>
    </row>
    <row r="38" spans="1:16">
      <c r="A38" s="1">
        <v>10832000</v>
      </c>
      <c r="B38" s="1">
        <v>-7.7994930000000002E-3</v>
      </c>
      <c r="C38" s="1">
        <v>1.451354E-3</v>
      </c>
      <c r="D38" s="1" t="str">
        <f t="shared" si="0"/>
        <v>-0.007799493+0.001451354i</v>
      </c>
      <c r="E38" s="1">
        <f t="shared" si="1"/>
        <v>7.9333800797872396E-3</v>
      </c>
      <c r="F38" s="1">
        <f t="shared" si="2"/>
        <v>10.832000000000001</v>
      </c>
      <c r="G38" s="1">
        <f t="shared" si="3"/>
        <v>1.015993643814818</v>
      </c>
      <c r="H38" s="1">
        <f t="shared" si="4"/>
        <v>0.98451762081519378</v>
      </c>
      <c r="I38" s="1">
        <f t="shared" si="5"/>
        <v>2.8579470490372777E-3</v>
      </c>
      <c r="J38" s="1">
        <f t="shared" si="6"/>
        <v>49.225881040759688</v>
      </c>
      <c r="K38" s="1">
        <f t="shared" si="11"/>
        <v>0.14289735245186388</v>
      </c>
      <c r="L38" s="1">
        <f t="shared" si="7"/>
        <v>49.226088448020747</v>
      </c>
      <c r="M38" s="1" t="str">
        <f t="shared" si="12"/>
        <v>-0.007799493+0.001451354i</v>
      </c>
      <c r="N38" s="1" t="str">
        <f t="shared" si="8"/>
        <v>0.984517620815194+0.00285794704903728i</v>
      </c>
      <c r="O38" s="1">
        <f t="shared" si="9"/>
        <v>49.225881040759703</v>
      </c>
      <c r="P38" s="1">
        <f t="shared" si="10"/>
        <v>0.142897352451864</v>
      </c>
    </row>
    <row r="39" spans="1:16">
      <c r="A39" s="1">
        <v>11131500</v>
      </c>
      <c r="B39" s="1">
        <v>-7.8592820000000004E-3</v>
      </c>
      <c r="C39" s="1">
        <v>1.362455E-3</v>
      </c>
      <c r="D39" s="1" t="str">
        <f t="shared" si="0"/>
        <v>-0.007859282+0.001362455i</v>
      </c>
      <c r="E39" s="1">
        <f t="shared" si="1"/>
        <v>7.9765028165574552E-3</v>
      </c>
      <c r="F39" s="1">
        <f t="shared" si="2"/>
        <v>11.131500000000001</v>
      </c>
      <c r="G39" s="1">
        <f t="shared" si="3"/>
        <v>1.0160812779923145</v>
      </c>
      <c r="H39" s="1">
        <f t="shared" si="4"/>
        <v>0.98440038290467691</v>
      </c>
      <c r="I39" s="1">
        <f t="shared" si="5"/>
        <v>2.6825731250152752E-3</v>
      </c>
      <c r="J39" s="1">
        <f t="shared" si="6"/>
        <v>49.220019145233849</v>
      </c>
      <c r="K39" s="1">
        <f t="shared" si="11"/>
        <v>0.13412865625076376</v>
      </c>
      <c r="L39" s="1">
        <f t="shared" si="7"/>
        <v>49.22020190078068</v>
      </c>
      <c r="M39" s="1" t="str">
        <f t="shared" si="12"/>
        <v>-0.007859282+0.001362455i</v>
      </c>
      <c r="N39" s="1" t="str">
        <f t="shared" si="8"/>
        <v>0.984400382904677+0.00268257312501528i</v>
      </c>
      <c r="O39" s="1">
        <f t="shared" si="9"/>
        <v>49.220019145233849</v>
      </c>
      <c r="P39" s="1">
        <f t="shared" si="10"/>
        <v>0.13412865625076401</v>
      </c>
    </row>
    <row r="40" spans="1:16">
      <c r="A40" s="1">
        <v>11431000</v>
      </c>
      <c r="B40" s="1">
        <v>-7.8907160000000007E-3</v>
      </c>
      <c r="C40" s="1">
        <v>1.296153E-3</v>
      </c>
      <c r="D40" s="1" t="str">
        <f t="shared" si="0"/>
        <v>-0.007890716+0.001296153i</v>
      </c>
      <c r="E40" s="1">
        <f t="shared" si="1"/>
        <v>7.9964624423594349E-3</v>
      </c>
      <c r="F40" s="1">
        <f t="shared" si="2"/>
        <v>11.430999999999999</v>
      </c>
      <c r="G40" s="1">
        <f t="shared" si="3"/>
        <v>1.0161218425935195</v>
      </c>
      <c r="H40" s="1">
        <f t="shared" si="4"/>
        <v>0.98433883816546597</v>
      </c>
      <c r="I40" s="1">
        <f t="shared" si="5"/>
        <v>2.5518706515247663E-3</v>
      </c>
      <c r="J40" s="1">
        <f t="shared" si="6"/>
        <v>49.216941908273299</v>
      </c>
      <c r="K40" s="1">
        <f t="shared" si="11"/>
        <v>0.12759353257623832</v>
      </c>
      <c r="L40" s="1">
        <f t="shared" si="7"/>
        <v>49.217107299311117</v>
      </c>
      <c r="M40" s="1" t="str">
        <f t="shared" si="12"/>
        <v>-0.007890716+0.001296153i</v>
      </c>
      <c r="N40" s="1" t="str">
        <f t="shared" si="8"/>
        <v>0.984338838165466+0.00255187065152477i</v>
      </c>
      <c r="O40" s="1">
        <f t="shared" si="9"/>
        <v>49.216941908273299</v>
      </c>
      <c r="P40" s="1">
        <f t="shared" si="10"/>
        <v>0.12759353257623848</v>
      </c>
    </row>
    <row r="41" spans="1:16">
      <c r="A41" s="1">
        <v>11730500</v>
      </c>
      <c r="B41" s="1">
        <v>-7.9925010000000008E-3</v>
      </c>
      <c r="C41" s="1">
        <v>1.238236E-3</v>
      </c>
      <c r="D41" s="1" t="str">
        <f t="shared" si="0"/>
        <v>-0.007992501+0.001238236i</v>
      </c>
      <c r="E41" s="1">
        <f t="shared" si="1"/>
        <v>8.0878489493002408E-3</v>
      </c>
      <c r="F41" s="1">
        <f t="shared" si="2"/>
        <v>11.730499999999999</v>
      </c>
      <c r="G41" s="1">
        <f t="shared" si="3"/>
        <v>1.0163075912332216</v>
      </c>
      <c r="H41" s="1">
        <f t="shared" si="4"/>
        <v>0.98413875103187176</v>
      </c>
      <c r="I41" s="1">
        <f t="shared" si="5"/>
        <v>2.4373514962515584E-3</v>
      </c>
      <c r="J41" s="1">
        <f t="shared" si="6"/>
        <v>49.20693755159359</v>
      </c>
      <c r="K41" s="1">
        <f t="shared" si="11"/>
        <v>0.12186757481257793</v>
      </c>
      <c r="L41" s="1">
        <f t="shared" si="7"/>
        <v>49.207088462052113</v>
      </c>
      <c r="M41" s="1" t="str">
        <f t="shared" si="12"/>
        <v>-0.007992501+0.001238236i</v>
      </c>
      <c r="N41" s="1" t="str">
        <f t="shared" si="8"/>
        <v>0.984138751031872+0.00243735149625156i</v>
      </c>
      <c r="O41" s="1">
        <f t="shared" si="9"/>
        <v>49.206937551593597</v>
      </c>
      <c r="P41" s="1">
        <f t="shared" si="10"/>
        <v>0.12186757481257801</v>
      </c>
    </row>
    <row r="42" spans="1:16">
      <c r="A42" s="1">
        <v>12030000</v>
      </c>
      <c r="B42" s="1">
        <v>-8.0561409999999993E-3</v>
      </c>
      <c r="C42" s="1">
        <v>1.170052E-3</v>
      </c>
      <c r="D42" s="1" t="str">
        <f t="shared" si="0"/>
        <v>-0.008056141+0.001170052i</v>
      </c>
      <c r="E42" s="1">
        <f t="shared" si="1"/>
        <v>8.1406651751920727E-3</v>
      </c>
      <c r="F42" s="1">
        <f t="shared" si="2"/>
        <v>12.03</v>
      </c>
      <c r="G42" s="1">
        <f t="shared" si="3"/>
        <v>1.0164149590357587</v>
      </c>
      <c r="H42" s="1">
        <f t="shared" si="4"/>
        <v>0.9840138105452525</v>
      </c>
      <c r="I42" s="1">
        <f t="shared" si="5"/>
        <v>2.3028472647894857E-3</v>
      </c>
      <c r="J42" s="1">
        <f t="shared" si="6"/>
        <v>49.200690527262623</v>
      </c>
      <c r="K42" s="1">
        <f t="shared" si="11"/>
        <v>0.11514236323947429</v>
      </c>
      <c r="L42" s="1">
        <f t="shared" si="7"/>
        <v>49.200825258559256</v>
      </c>
      <c r="M42" s="1" t="str">
        <f t="shared" si="12"/>
        <v>-0.008056141+0.001170052i</v>
      </c>
      <c r="N42" s="1" t="str">
        <f t="shared" si="8"/>
        <v>0.984013810545252+0.00230284726478949i</v>
      </c>
      <c r="O42" s="1">
        <f t="shared" si="9"/>
        <v>49.200690527262601</v>
      </c>
      <c r="P42" s="1">
        <f t="shared" si="10"/>
        <v>0.11514236323947451</v>
      </c>
    </row>
    <row r="43" spans="1:16">
      <c r="A43" s="1">
        <v>12329500</v>
      </c>
      <c r="B43" s="1">
        <v>-8.1270400000000003E-3</v>
      </c>
      <c r="C43" s="1">
        <v>1.0959870000000001E-3</v>
      </c>
      <c r="D43" s="1" t="str">
        <f t="shared" si="0"/>
        <v>-0.00812704+0.001095987i</v>
      </c>
      <c r="E43" s="1">
        <f t="shared" si="1"/>
        <v>8.200607701004177E-3</v>
      </c>
      <c r="F43" s="1">
        <f t="shared" si="2"/>
        <v>12.329499999999999</v>
      </c>
      <c r="G43" s="1">
        <f t="shared" si="3"/>
        <v>1.0165368274364337</v>
      </c>
      <c r="H43" s="1">
        <f t="shared" si="4"/>
        <v>0.98387460791178238</v>
      </c>
      <c r="I43" s="1">
        <f t="shared" si="5"/>
        <v>2.1567726026884577E-3</v>
      </c>
      <c r="J43" s="1">
        <f t="shared" si="6"/>
        <v>49.193730395589121</v>
      </c>
      <c r="K43" s="1">
        <f t="shared" si="11"/>
        <v>0.10783863013442288</v>
      </c>
      <c r="L43" s="1">
        <f t="shared" si="7"/>
        <v>49.193848593132643</v>
      </c>
      <c r="M43" s="1" t="str">
        <f t="shared" si="12"/>
        <v>-0.00812704+0.001095987i</v>
      </c>
      <c r="N43" s="1" t="str">
        <f t="shared" si="8"/>
        <v>0.983874607911782+0.00215677260268846i</v>
      </c>
      <c r="O43" s="1">
        <f t="shared" si="9"/>
        <v>49.1937303955891</v>
      </c>
      <c r="P43" s="1">
        <f t="shared" si="10"/>
        <v>0.10783863013442299</v>
      </c>
    </row>
    <row r="44" spans="1:16">
      <c r="A44" s="1">
        <v>12629000</v>
      </c>
      <c r="B44" s="1">
        <v>-8.1967050000000003E-3</v>
      </c>
      <c r="C44" s="1">
        <v>1.054648E-3</v>
      </c>
      <c r="D44" s="1" t="str">
        <f t="shared" si="0"/>
        <v>-0.008196705+0.001054648i</v>
      </c>
      <c r="E44" s="1">
        <f t="shared" si="1"/>
        <v>8.2642758461300789E-3</v>
      </c>
      <c r="F44" s="1">
        <f t="shared" si="2"/>
        <v>12.629</v>
      </c>
      <c r="G44" s="1">
        <f t="shared" si="3"/>
        <v>1.0166662864810703</v>
      </c>
      <c r="H44" s="1">
        <f t="shared" si="4"/>
        <v>0.98373769874824368</v>
      </c>
      <c r="I44" s="1">
        <f t="shared" si="5"/>
        <v>2.0751357211680611E-3</v>
      </c>
      <c r="J44" s="1">
        <f t="shared" si="6"/>
        <v>49.186884937412181</v>
      </c>
      <c r="K44" s="1">
        <f t="shared" si="11"/>
        <v>0.10375678605840305</v>
      </c>
      <c r="L44" s="1">
        <f t="shared" si="7"/>
        <v>49.186994371651522</v>
      </c>
      <c r="M44" s="1" t="str">
        <f t="shared" si="12"/>
        <v>-0.008196705+0.001054648i</v>
      </c>
      <c r="N44" s="1" t="str">
        <f t="shared" si="8"/>
        <v>0.983737698748244+0.00207513572116806i</v>
      </c>
      <c r="O44" s="1">
        <f t="shared" si="9"/>
        <v>49.186884937412202</v>
      </c>
      <c r="P44" s="1">
        <f t="shared" si="10"/>
        <v>0.10375678605840299</v>
      </c>
    </row>
    <row r="45" spans="1:16">
      <c r="A45" s="1">
        <v>12928500</v>
      </c>
      <c r="B45" s="1">
        <v>-8.2918230000000002E-3</v>
      </c>
      <c r="C45" s="1">
        <v>9.9764800000000007E-4</v>
      </c>
      <c r="D45" s="1" t="str">
        <f t="shared" si="0"/>
        <v>-0.008291823+0.000997648i</v>
      </c>
      <c r="E45" s="1">
        <f t="shared" si="1"/>
        <v>8.3516244045833982E-3</v>
      </c>
      <c r="F45" s="1">
        <f t="shared" si="2"/>
        <v>12.9285</v>
      </c>
      <c r="G45" s="1">
        <f t="shared" si="3"/>
        <v>1.0168439229269524</v>
      </c>
      <c r="H45" s="1">
        <f t="shared" si="4"/>
        <v>0.98355078994250145</v>
      </c>
      <c r="I45" s="1">
        <f t="shared" si="5"/>
        <v>1.9626118484197576E-3</v>
      </c>
      <c r="J45" s="1">
        <f t="shared" si="6"/>
        <v>49.177539497125075</v>
      </c>
      <c r="K45" s="1">
        <f t="shared" si="11"/>
        <v>9.8130592420987872E-2</v>
      </c>
      <c r="L45" s="1">
        <f t="shared" si="7"/>
        <v>49.177637403645832</v>
      </c>
      <c r="M45" s="1" t="str">
        <f t="shared" si="12"/>
        <v>-0.008291823+0.000997648i</v>
      </c>
      <c r="N45" s="1" t="str">
        <f t="shared" si="8"/>
        <v>0.983550789942501+0.00196261184841976i</v>
      </c>
      <c r="O45" s="1">
        <f t="shared" si="9"/>
        <v>49.177539497125053</v>
      </c>
      <c r="P45" s="1">
        <f t="shared" si="10"/>
        <v>9.8130592420988011E-2</v>
      </c>
    </row>
    <row r="46" spans="1:16">
      <c r="A46" s="1">
        <v>13228000</v>
      </c>
      <c r="B46" s="1">
        <v>-8.3953099999999996E-3</v>
      </c>
      <c r="C46" s="1">
        <v>9.20797E-4</v>
      </c>
      <c r="D46" s="1" t="str">
        <f t="shared" si="0"/>
        <v>-0.00839531+0.000920797i</v>
      </c>
      <c r="E46" s="1">
        <f t="shared" si="1"/>
        <v>8.4456555169690056E-3</v>
      </c>
      <c r="F46" s="1">
        <f t="shared" si="2"/>
        <v>13.228</v>
      </c>
      <c r="G46" s="1">
        <f t="shared" si="3"/>
        <v>1.0170351843324781</v>
      </c>
      <c r="H46" s="1">
        <f t="shared" si="4"/>
        <v>0.98334751515753149</v>
      </c>
      <c r="I46" s="1">
        <f t="shared" si="5"/>
        <v>1.8110560648229408E-3</v>
      </c>
      <c r="J46" s="1">
        <f t="shared" si="6"/>
        <v>49.167375757876577</v>
      </c>
      <c r="K46" s="1">
        <f t="shared" si="11"/>
        <v>9.0552803241147034E-2</v>
      </c>
      <c r="L46" s="1">
        <f t="shared" si="7"/>
        <v>49.167459144503333</v>
      </c>
      <c r="M46" s="1" t="str">
        <f t="shared" si="12"/>
        <v>-0.00839531+0.000920797i</v>
      </c>
      <c r="N46" s="1" t="str">
        <f t="shared" si="8"/>
        <v>0.983347515157531+0.00181105606482294i</v>
      </c>
      <c r="O46" s="1">
        <f t="shared" si="9"/>
        <v>49.167375757876556</v>
      </c>
      <c r="P46" s="1">
        <f t="shared" si="10"/>
        <v>9.0552803241146992E-2</v>
      </c>
    </row>
    <row r="47" spans="1:16">
      <c r="A47" s="1">
        <v>13527500</v>
      </c>
      <c r="B47" s="1">
        <v>-8.4695940000000004E-3</v>
      </c>
      <c r="C47" s="1">
        <v>9.1161400000000004E-4</v>
      </c>
      <c r="D47" s="1" t="str">
        <f t="shared" si="0"/>
        <v>-0.008469594+0.000911614i</v>
      </c>
      <c r="E47" s="1">
        <f t="shared" si="1"/>
        <v>8.5185129341823519E-3</v>
      </c>
      <c r="F47" s="1">
        <f t="shared" si="2"/>
        <v>13.5275</v>
      </c>
      <c r="G47" s="1">
        <f t="shared" si="3"/>
        <v>1.0171834029082922</v>
      </c>
      <c r="H47" s="1">
        <f t="shared" si="4"/>
        <v>0.98320145458125519</v>
      </c>
      <c r="I47" s="1">
        <f t="shared" si="5"/>
        <v>1.7927305112350632E-3</v>
      </c>
      <c r="J47" s="1">
        <f t="shared" si="6"/>
        <v>49.160072729062762</v>
      </c>
      <c r="K47" s="1">
        <f t="shared" si="11"/>
        <v>8.9636525561753153E-2</v>
      </c>
      <c r="L47" s="1">
        <f t="shared" si="7"/>
        <v>49.160154448836458</v>
      </c>
      <c r="M47" s="1" t="str">
        <f t="shared" si="12"/>
        <v>-0.008469594+0.000911614i</v>
      </c>
      <c r="N47" s="1" t="str">
        <f t="shared" si="8"/>
        <v>0.983201454581255+0.00179273051123506i</v>
      </c>
      <c r="O47" s="1">
        <f t="shared" si="9"/>
        <v>49.160072729062747</v>
      </c>
      <c r="P47" s="1">
        <f t="shared" si="10"/>
        <v>8.9636525561753E-2</v>
      </c>
    </row>
    <row r="48" spans="1:16">
      <c r="A48" s="1">
        <v>13827000</v>
      </c>
      <c r="B48" s="1">
        <v>-8.5569700000000005E-3</v>
      </c>
      <c r="C48" s="1">
        <v>8.5443800000000001E-4</v>
      </c>
      <c r="D48" s="1" t="str">
        <f t="shared" si="0"/>
        <v>-0.00855697+0.000854438i</v>
      </c>
      <c r="E48" s="1">
        <f t="shared" si="1"/>
        <v>8.5995232354325324E-3</v>
      </c>
      <c r="F48" s="1">
        <f t="shared" si="2"/>
        <v>13.827</v>
      </c>
      <c r="G48" s="1">
        <f t="shared" si="3"/>
        <v>1.0173482330036738</v>
      </c>
      <c r="H48" s="1">
        <f t="shared" si="4"/>
        <v>0.98302983771345376</v>
      </c>
      <c r="I48" s="1">
        <f t="shared" si="5"/>
        <v>1.6800003360010567E-3</v>
      </c>
      <c r="J48" s="1">
        <f t="shared" si="6"/>
        <v>49.151491885672691</v>
      </c>
      <c r="K48" s="1">
        <f t="shared" si="11"/>
        <v>8.400001680005284E-2</v>
      </c>
      <c r="L48" s="1">
        <f t="shared" si="7"/>
        <v>49.151563663734755</v>
      </c>
      <c r="M48" s="1" t="str">
        <f t="shared" si="12"/>
        <v>-0.00855697+0.000854438i</v>
      </c>
      <c r="N48" s="1" t="str">
        <f t="shared" si="8"/>
        <v>0.983029837713454+0.00168000033600106i</v>
      </c>
      <c r="O48" s="1">
        <f t="shared" si="9"/>
        <v>49.151491885672698</v>
      </c>
      <c r="P48" s="1">
        <f t="shared" si="10"/>
        <v>8.4000016800052993E-2</v>
      </c>
    </row>
    <row r="49" spans="1:16">
      <c r="A49" s="1">
        <v>14126500</v>
      </c>
      <c r="B49" s="1">
        <v>-8.6819259999999995E-3</v>
      </c>
      <c r="C49" s="1">
        <v>7.9140899999999997E-4</v>
      </c>
      <c r="D49" s="1" t="str">
        <f t="shared" si="0"/>
        <v>-0.008681926+0.000791409i</v>
      </c>
      <c r="E49" s="1">
        <f t="shared" si="1"/>
        <v>8.7179221879274075E-3</v>
      </c>
      <c r="F49" s="1">
        <f t="shared" si="2"/>
        <v>14.1265</v>
      </c>
      <c r="G49" s="1">
        <f t="shared" si="3"/>
        <v>1.017589185526625</v>
      </c>
      <c r="H49" s="1">
        <f t="shared" si="4"/>
        <v>0.98278438154077885</v>
      </c>
      <c r="I49" s="1">
        <f t="shared" si="5"/>
        <v>1.5556870448086191E-3</v>
      </c>
      <c r="J49" s="1">
        <f t="shared" si="6"/>
        <v>49.139219077038945</v>
      </c>
      <c r="K49" s="1">
        <f t="shared" si="11"/>
        <v>7.7784352240430954E-2</v>
      </c>
      <c r="L49" s="1">
        <f t="shared" si="7"/>
        <v>49.139280640915793</v>
      </c>
      <c r="M49" s="1" t="str">
        <f t="shared" si="12"/>
        <v>-0.008681926+0.000791409i</v>
      </c>
      <c r="N49" s="1" t="str">
        <f t="shared" si="8"/>
        <v>0.982784381540779+0.00155568704480862i</v>
      </c>
      <c r="O49" s="1">
        <f t="shared" si="9"/>
        <v>49.139219077038945</v>
      </c>
      <c r="P49" s="1">
        <f t="shared" si="10"/>
        <v>7.7784352240430996E-2</v>
      </c>
    </row>
    <row r="50" spans="1:16">
      <c r="A50" s="1">
        <v>14426000</v>
      </c>
      <c r="B50" s="1">
        <v>-8.7708449999999993E-3</v>
      </c>
      <c r="C50" s="1">
        <v>7.5539100000000001E-4</v>
      </c>
      <c r="D50" s="1" t="str">
        <f t="shared" si="0"/>
        <v>-0.008770845+0.000755391i</v>
      </c>
      <c r="E50" s="1">
        <f t="shared" si="1"/>
        <v>8.8033140110361837E-3</v>
      </c>
      <c r="F50" s="1">
        <f t="shared" si="2"/>
        <v>14.426</v>
      </c>
      <c r="G50" s="1">
        <f t="shared" si="3"/>
        <v>1.0177630013002974</v>
      </c>
      <c r="H50" s="1">
        <f t="shared" si="4"/>
        <v>0.98260971601364588</v>
      </c>
      <c r="I50" s="1">
        <f t="shared" si="5"/>
        <v>1.4846241278803653E-3</v>
      </c>
      <c r="J50" s="1">
        <f t="shared" si="6"/>
        <v>49.130485800682294</v>
      </c>
      <c r="K50" s="1">
        <f t="shared" si="11"/>
        <v>7.423120639401827E-2</v>
      </c>
      <c r="L50" s="1">
        <f t="shared" si="7"/>
        <v>49.130541878581461</v>
      </c>
      <c r="M50" s="1" t="str">
        <f t="shared" si="12"/>
        <v>-0.008770845+0.000755391i</v>
      </c>
      <c r="N50" s="1" t="str">
        <f t="shared" si="8"/>
        <v>0.982609716013646+0.00148462412788037i</v>
      </c>
      <c r="O50" s="1">
        <f t="shared" si="9"/>
        <v>49.130485800682301</v>
      </c>
      <c r="P50" s="1">
        <f t="shared" si="10"/>
        <v>7.4231206394018506E-2</v>
      </c>
    </row>
    <row r="51" spans="1:16">
      <c r="A51" s="1">
        <v>14725500</v>
      </c>
      <c r="B51" s="1">
        <v>-8.8723010000000008E-3</v>
      </c>
      <c r="C51" s="1">
        <v>6.9685299999999999E-4</v>
      </c>
      <c r="D51" s="1" t="str">
        <f t="shared" si="0"/>
        <v>-0.008872301+0.000696853i</v>
      </c>
      <c r="E51" s="1">
        <f t="shared" si="1"/>
        <v>8.899625224592889E-3</v>
      </c>
      <c r="F51" s="1">
        <f t="shared" si="2"/>
        <v>14.7255</v>
      </c>
      <c r="G51" s="1">
        <f t="shared" si="3"/>
        <v>1.0179590795263489</v>
      </c>
      <c r="H51" s="1">
        <f t="shared" si="4"/>
        <v>0.98241050311012612</v>
      </c>
      <c r="I51" s="1">
        <f t="shared" si="5"/>
        <v>1.3692998657555578E-3</v>
      </c>
      <c r="J51" s="1">
        <f t="shared" si="6"/>
        <v>49.120525155506307</v>
      </c>
      <c r="K51" s="1">
        <f t="shared" si="11"/>
        <v>6.8464993287777887E-2</v>
      </c>
      <c r="L51" s="1">
        <f t="shared" si="7"/>
        <v>49.120572869298194</v>
      </c>
      <c r="M51" s="1" t="str">
        <f t="shared" si="12"/>
        <v>-0.008872301+0.000696853i</v>
      </c>
      <c r="N51" s="1" t="str">
        <f t="shared" si="8"/>
        <v>0.982410503110126+0.00136929986575556i</v>
      </c>
      <c r="O51" s="1">
        <f t="shared" si="9"/>
        <v>49.1205251555063</v>
      </c>
      <c r="P51" s="1">
        <f t="shared" si="10"/>
        <v>6.8464993287777998E-2</v>
      </c>
    </row>
    <row r="52" spans="1:16">
      <c r="A52" s="1">
        <v>15025000</v>
      </c>
      <c r="B52" s="1">
        <v>-8.9865989999999996E-3</v>
      </c>
      <c r="C52" s="1">
        <v>6.8061200000000004E-4</v>
      </c>
      <c r="D52" s="1" t="str">
        <f t="shared" si="0"/>
        <v>-0.008986599+0.000680612i</v>
      </c>
      <c r="E52" s="1">
        <f t="shared" si="1"/>
        <v>9.012335672917704E-3</v>
      </c>
      <c r="F52" s="1">
        <f t="shared" si="2"/>
        <v>15.025</v>
      </c>
      <c r="G52" s="1">
        <f t="shared" si="3"/>
        <v>1.0181885930518366</v>
      </c>
      <c r="H52" s="1">
        <f t="shared" si="4"/>
        <v>0.98218597942426122</v>
      </c>
      <c r="I52" s="1">
        <f t="shared" si="5"/>
        <v>1.3370837285301797E-3</v>
      </c>
      <c r="J52" s="1">
        <f t="shared" si="6"/>
        <v>49.109298971213065</v>
      </c>
      <c r="K52" s="1">
        <f t="shared" si="11"/>
        <v>6.6854186426508991E-2</v>
      </c>
      <c r="L52" s="1">
        <f t="shared" si="7"/>
        <v>49.109344476649568</v>
      </c>
      <c r="M52" s="1" t="str">
        <f t="shared" si="12"/>
        <v>-0.008986599+0.000680612i</v>
      </c>
      <c r="N52" s="1" t="str">
        <f t="shared" si="8"/>
        <v>0.982185979424261+0.00133708372853018i</v>
      </c>
      <c r="O52" s="1">
        <f t="shared" si="9"/>
        <v>49.10929897121305</v>
      </c>
      <c r="P52" s="1">
        <f t="shared" si="10"/>
        <v>6.6854186426509005E-2</v>
      </c>
    </row>
    <row r="53" spans="1:16">
      <c r="A53" s="1">
        <v>15324500</v>
      </c>
      <c r="B53" s="1">
        <v>-9.1027320000000005E-3</v>
      </c>
      <c r="C53" s="1">
        <v>6.5152899999999998E-4</v>
      </c>
      <c r="D53" s="1" t="str">
        <f t="shared" si="0"/>
        <v>-0.009102732+0.000651529i</v>
      </c>
      <c r="E53" s="1">
        <f t="shared" si="1"/>
        <v>9.126018841842538E-3</v>
      </c>
      <c r="F53" s="1">
        <f t="shared" si="2"/>
        <v>15.3245</v>
      </c>
      <c r="G53" s="1">
        <f t="shared" si="3"/>
        <v>1.018420140230498</v>
      </c>
      <c r="H53" s="1">
        <f t="shared" si="4"/>
        <v>0.98195793435612477</v>
      </c>
      <c r="I53" s="1">
        <f t="shared" si="5"/>
        <v>1.2796547170710777E-3</v>
      </c>
      <c r="J53" s="1">
        <f t="shared" si="6"/>
        <v>49.097896717806236</v>
      </c>
      <c r="K53" s="1">
        <f t="shared" si="11"/>
        <v>6.3982735853553879E-2</v>
      </c>
      <c r="L53" s="1">
        <f t="shared" si="7"/>
        <v>49.097938407868575</v>
      </c>
      <c r="M53" s="1" t="str">
        <f t="shared" si="12"/>
        <v>-0.009102732+0.000651529i</v>
      </c>
      <c r="N53" s="1" t="str">
        <f t="shared" si="8"/>
        <v>0.981957934356125+0.00127965471707108i</v>
      </c>
      <c r="O53" s="1">
        <f t="shared" si="9"/>
        <v>49.09789671780625</v>
      </c>
      <c r="P53" s="1">
        <f t="shared" si="10"/>
        <v>6.398273585355399E-2</v>
      </c>
    </row>
    <row r="54" spans="1:16">
      <c r="A54" s="1">
        <v>15624000</v>
      </c>
      <c r="B54" s="1">
        <v>-9.2574470000000002E-3</v>
      </c>
      <c r="C54" s="1">
        <v>6.3057300000000005E-4</v>
      </c>
      <c r="D54" s="1" t="str">
        <f t="shared" si="0"/>
        <v>-0.009257447+0.000630573i</v>
      </c>
      <c r="E54" s="1">
        <f t="shared" si="1"/>
        <v>9.2788979553682979E-3</v>
      </c>
      <c r="F54" s="1">
        <f t="shared" si="2"/>
        <v>15.624000000000001</v>
      </c>
      <c r="G54" s="1">
        <f t="shared" si="3"/>
        <v>1.0187316045579704</v>
      </c>
      <c r="H54" s="1">
        <f t="shared" si="4"/>
        <v>0.98165416091063473</v>
      </c>
      <c r="I54" s="1">
        <f t="shared" si="5"/>
        <v>1.2381158176461805E-3</v>
      </c>
      <c r="J54" s="1">
        <f t="shared" si="6"/>
        <v>49.082708045531739</v>
      </c>
      <c r="K54" s="1">
        <f t="shared" si="11"/>
        <v>6.1905790882309027E-2</v>
      </c>
      <c r="L54" s="1">
        <f t="shared" si="7"/>
        <v>49.082747084997706</v>
      </c>
      <c r="M54" s="1" t="str">
        <f t="shared" si="12"/>
        <v>-0.009257447+0.000630573i</v>
      </c>
      <c r="N54" s="1" t="str">
        <f t="shared" si="8"/>
        <v>0.981654160910635+0.00123811581764618i</v>
      </c>
      <c r="O54" s="1">
        <f t="shared" si="9"/>
        <v>49.082708045531746</v>
      </c>
      <c r="P54" s="1">
        <f t="shared" si="10"/>
        <v>6.1905790882309006E-2</v>
      </c>
    </row>
    <row r="55" spans="1:16">
      <c r="A55" s="1">
        <v>15923500</v>
      </c>
      <c r="B55" s="1">
        <v>-9.3364190000000003E-3</v>
      </c>
      <c r="C55" s="1">
        <v>5.9028300000000004E-4</v>
      </c>
      <c r="D55" s="1" t="str">
        <f t="shared" si="0"/>
        <v>-0.009336419+0.000590283i</v>
      </c>
      <c r="E55" s="1">
        <f t="shared" si="1"/>
        <v>9.3550603292362582E-3</v>
      </c>
      <c r="F55" s="1">
        <f t="shared" si="2"/>
        <v>15.923500000000001</v>
      </c>
      <c r="G55" s="1">
        <f t="shared" si="3"/>
        <v>1.0188868078856697</v>
      </c>
      <c r="H55" s="1">
        <f t="shared" si="4"/>
        <v>0.98149920910037525</v>
      </c>
      <c r="I55" s="1">
        <f t="shared" si="5"/>
        <v>1.1588260124451102E-3</v>
      </c>
      <c r="J55" s="1">
        <f t="shared" si="6"/>
        <v>49.074960455018761</v>
      </c>
      <c r="K55" s="1">
        <f t="shared" si="11"/>
        <v>5.7941300622255512E-2</v>
      </c>
      <c r="L55" s="1">
        <f t="shared" si="7"/>
        <v>49.074994659765096</v>
      </c>
      <c r="M55" s="1" t="str">
        <f t="shared" si="12"/>
        <v>-0.009336419+0.000590283i</v>
      </c>
      <c r="N55" s="1" t="str">
        <f t="shared" si="8"/>
        <v>0.981499209100375+0.00115882601244511i</v>
      </c>
      <c r="O55" s="1">
        <f t="shared" si="9"/>
        <v>49.074960455018754</v>
      </c>
      <c r="P55" s="1">
        <f t="shared" si="10"/>
        <v>5.7941300622255498E-2</v>
      </c>
    </row>
    <row r="56" spans="1:16">
      <c r="A56" s="1">
        <v>16223000</v>
      </c>
      <c r="B56" s="1">
        <v>-9.4751829999999999E-3</v>
      </c>
      <c r="C56" s="1">
        <v>5.9176499999999996E-4</v>
      </c>
      <c r="D56" s="1" t="str">
        <f t="shared" si="0"/>
        <v>-0.009475183+0.000591765i</v>
      </c>
      <c r="E56" s="1">
        <f t="shared" si="1"/>
        <v>9.4936441211325162E-3</v>
      </c>
      <c r="F56" s="1">
        <f t="shared" si="2"/>
        <v>16.222999999999999</v>
      </c>
      <c r="G56" s="1">
        <f t="shared" si="3"/>
        <v>1.0191692745125474</v>
      </c>
      <c r="H56" s="1">
        <f t="shared" si="4"/>
        <v>0.98122682597401067</v>
      </c>
      <c r="I56" s="1">
        <f t="shared" si="5"/>
        <v>1.1614160629370423E-3</v>
      </c>
      <c r="J56" s="1">
        <f t="shared" si="6"/>
        <v>49.061341298700533</v>
      </c>
      <c r="K56" s="1">
        <f t="shared" si="11"/>
        <v>5.8070803146852111E-2</v>
      </c>
      <c r="L56" s="1">
        <f t="shared" si="7"/>
        <v>49.061375666054822</v>
      </c>
      <c r="M56" s="1" t="str">
        <f t="shared" si="12"/>
        <v>-0.009475183+0.000591765i</v>
      </c>
      <c r="N56" s="1" t="str">
        <f t="shared" si="8"/>
        <v>0.981226825974011+0.00116141606293704i</v>
      </c>
      <c r="O56" s="1">
        <f t="shared" si="9"/>
        <v>49.061341298700547</v>
      </c>
      <c r="P56" s="1">
        <f t="shared" si="10"/>
        <v>5.8070803146852007E-2</v>
      </c>
    </row>
    <row r="57" spans="1:16">
      <c r="A57" s="1">
        <v>16522500</v>
      </c>
      <c r="B57" s="1">
        <v>-9.5941210000000006E-3</v>
      </c>
      <c r="C57" s="1">
        <v>5.6318399999999999E-4</v>
      </c>
      <c r="D57" s="1" t="str">
        <f t="shared" si="0"/>
        <v>-0.009594121+0.000563184i</v>
      </c>
      <c r="E57" s="1">
        <f t="shared" si="1"/>
        <v>9.6106365023601332E-3</v>
      </c>
      <c r="F57" s="1">
        <f t="shared" si="2"/>
        <v>16.522500000000001</v>
      </c>
      <c r="G57" s="1">
        <f t="shared" si="3"/>
        <v>1.0194077942606721</v>
      </c>
      <c r="H57" s="1">
        <f t="shared" si="4"/>
        <v>0.98099348643781314</v>
      </c>
      <c r="I57" s="1">
        <f t="shared" si="5"/>
        <v>1.1050617396235745E-3</v>
      </c>
      <c r="J57" s="1">
        <f t="shared" si="6"/>
        <v>49.049674321890656</v>
      </c>
      <c r="K57" s="1">
        <f t="shared" si="11"/>
        <v>5.5253086981178721E-2</v>
      </c>
      <c r="L57" s="1">
        <f t="shared" si="7"/>
        <v>49.049705442409746</v>
      </c>
      <c r="M57" s="1" t="str">
        <f t="shared" si="12"/>
        <v>-0.009594121+0.000563184i</v>
      </c>
      <c r="N57" s="1" t="str">
        <f t="shared" si="8"/>
        <v>0.980993486437813+0.00110506173962357i</v>
      </c>
      <c r="O57" s="1">
        <f t="shared" si="9"/>
        <v>49.049674321890649</v>
      </c>
      <c r="P57" s="1">
        <f t="shared" si="10"/>
        <v>5.5253086981178492E-2</v>
      </c>
    </row>
    <row r="58" spans="1:16">
      <c r="A58" s="1">
        <v>16822000</v>
      </c>
      <c r="B58" s="1">
        <v>-9.7310529999999999E-3</v>
      </c>
      <c r="C58" s="1">
        <v>5.6329100000000005E-4</v>
      </c>
      <c r="D58" s="1" t="str">
        <f t="shared" si="0"/>
        <v>-0.009731053+0.000563291i</v>
      </c>
      <c r="E58" s="1">
        <f t="shared" si="1"/>
        <v>9.7473426758009282E-3</v>
      </c>
      <c r="F58" s="1">
        <f t="shared" si="2"/>
        <v>16.821999999999999</v>
      </c>
      <c r="G58" s="1">
        <f t="shared" si="3"/>
        <v>1.0196865771653461</v>
      </c>
      <c r="H58" s="1">
        <f t="shared" si="4"/>
        <v>0.98072483919067277</v>
      </c>
      <c r="I58" s="1">
        <f t="shared" si="5"/>
        <v>1.1049719349302345E-3</v>
      </c>
      <c r="J58" s="1">
        <f t="shared" si="6"/>
        <v>49.036241959533641</v>
      </c>
      <c r="K58" s="1">
        <f t="shared" si="11"/>
        <v>5.5248596746511724E-2</v>
      </c>
      <c r="L58" s="1">
        <f t="shared" si="7"/>
        <v>49.036273083518182</v>
      </c>
      <c r="M58" s="1" t="str">
        <f t="shared" si="12"/>
        <v>-0.009731053+0.000563291i</v>
      </c>
      <c r="N58" s="1" t="str">
        <f t="shared" si="8"/>
        <v>0.980724839190673+0.00110497193493023i</v>
      </c>
      <c r="O58" s="1">
        <f t="shared" si="9"/>
        <v>49.036241959533648</v>
      </c>
      <c r="P58" s="1">
        <f t="shared" si="10"/>
        <v>5.5248596746511495E-2</v>
      </c>
    </row>
    <row r="59" spans="1:16">
      <c r="A59" s="1">
        <v>17121500</v>
      </c>
      <c r="B59" s="1">
        <v>-9.8574060000000008E-3</v>
      </c>
      <c r="C59" s="1">
        <v>5.4893100000000001E-4</v>
      </c>
      <c r="D59" s="1" t="str">
        <f t="shared" si="0"/>
        <v>-0.009857406+0.000548931i</v>
      </c>
      <c r="E59" s="1">
        <f t="shared" si="1"/>
        <v>9.8726783747672547E-3</v>
      </c>
      <c r="F59" s="1">
        <f t="shared" si="2"/>
        <v>17.121500000000001</v>
      </c>
      <c r="G59" s="1">
        <f t="shared" si="3"/>
        <v>1.0199422400718363</v>
      </c>
      <c r="H59" s="1">
        <f t="shared" si="4"/>
        <v>0.98047704277314074</v>
      </c>
      <c r="I59" s="1">
        <f t="shared" si="5"/>
        <v>1.0765334166064459E-3</v>
      </c>
      <c r="J59" s="1">
        <f t="shared" si="6"/>
        <v>49.023852138657034</v>
      </c>
      <c r="K59" s="1">
        <f t="shared" si="11"/>
        <v>5.3826670830322297E-2</v>
      </c>
      <c r="L59" s="1">
        <f t="shared" si="7"/>
        <v>49.023881688656608</v>
      </c>
      <c r="M59" s="1" t="str">
        <f t="shared" si="12"/>
        <v>-0.009857406+0.000548931i</v>
      </c>
      <c r="N59" s="1" t="str">
        <f t="shared" si="8"/>
        <v>0.980477042773141+0.00107653341660645i</v>
      </c>
      <c r="O59" s="1">
        <f t="shared" si="9"/>
        <v>49.023852138657048</v>
      </c>
      <c r="P59" s="1">
        <f t="shared" si="10"/>
        <v>5.3826670830322498E-2</v>
      </c>
    </row>
    <row r="60" spans="1:16">
      <c r="A60" s="1">
        <v>17421000</v>
      </c>
      <c r="B60" s="1">
        <v>-9.9970809999999997E-3</v>
      </c>
      <c r="C60" s="1">
        <v>5.4486699999999999E-4</v>
      </c>
      <c r="D60" s="1" t="str">
        <f t="shared" si="0"/>
        <v>-0.009997081+0.000544867i</v>
      </c>
      <c r="E60" s="1">
        <f t="shared" si="1"/>
        <v>1.0011918326087664E-2</v>
      </c>
      <c r="F60" s="1">
        <f t="shared" si="2"/>
        <v>17.420999999999999</v>
      </c>
      <c r="G60" s="1">
        <f t="shared" si="3"/>
        <v>1.02022634112758</v>
      </c>
      <c r="H60" s="1">
        <f t="shared" si="4"/>
        <v>0.98020316648432881</v>
      </c>
      <c r="I60" s="1">
        <f t="shared" si="5"/>
        <v>1.0682677989965563E-3</v>
      </c>
      <c r="J60" s="1">
        <f t="shared" si="6"/>
        <v>49.010158324216441</v>
      </c>
      <c r="K60" s="1">
        <f t="shared" si="11"/>
        <v>5.3413389949827819E-2</v>
      </c>
      <c r="L60" s="1">
        <f t="shared" si="7"/>
        <v>49.010187430318894</v>
      </c>
      <c r="M60" s="1" t="str">
        <f t="shared" si="12"/>
        <v>-0.009997081+0.000544867i</v>
      </c>
      <c r="N60" s="1" t="str">
        <f t="shared" si="8"/>
        <v>0.980203166484329+0.00106826779899656i</v>
      </c>
      <c r="O60" s="1">
        <f t="shared" si="9"/>
        <v>49.010158324216455</v>
      </c>
      <c r="P60" s="1">
        <f t="shared" si="10"/>
        <v>5.3413389949828E-2</v>
      </c>
    </row>
    <row r="61" spans="1:16">
      <c r="A61" s="1">
        <v>17720500</v>
      </c>
      <c r="B61" s="1">
        <v>-1.0145257E-2</v>
      </c>
      <c r="C61" s="1">
        <v>5.2556399999999996E-4</v>
      </c>
      <c r="D61" s="1" t="str">
        <f t="shared" si="0"/>
        <v>-0.010145257+0.000525564i</v>
      </c>
      <c r="E61" s="1">
        <f t="shared" si="1"/>
        <v>1.0158861014609119E-2</v>
      </c>
      <c r="F61" s="1">
        <f t="shared" si="2"/>
        <v>17.720500000000001</v>
      </c>
      <c r="G61" s="1">
        <f t="shared" si="3"/>
        <v>1.0205262453023971</v>
      </c>
      <c r="H61" s="1">
        <f t="shared" si="4"/>
        <v>0.97991273507112997</v>
      </c>
      <c r="I61" s="1">
        <f t="shared" si="5"/>
        <v>1.0301200243074777E-3</v>
      </c>
      <c r="J61" s="1">
        <f t="shared" si="6"/>
        <v>48.995636753556497</v>
      </c>
      <c r="K61" s="1">
        <f t="shared" si="11"/>
        <v>5.1506001215373888E-2</v>
      </c>
      <c r="L61" s="1">
        <f t="shared" si="7"/>
        <v>48.995663826042986</v>
      </c>
      <c r="M61" s="1" t="str">
        <f t="shared" si="12"/>
        <v>-0.010145257+0.000525564i</v>
      </c>
      <c r="N61" s="1" t="str">
        <f t="shared" si="8"/>
        <v>0.97991273507113+0.00103012002430748i</v>
      </c>
      <c r="O61" s="1">
        <f t="shared" si="9"/>
        <v>48.995636753556497</v>
      </c>
      <c r="P61" s="1">
        <f t="shared" si="10"/>
        <v>5.1506001215373992E-2</v>
      </c>
    </row>
    <row r="62" spans="1:16">
      <c r="A62" s="1">
        <v>18020000</v>
      </c>
      <c r="B62" s="1">
        <v>-1.0289975E-2</v>
      </c>
      <c r="C62" s="1">
        <v>5.4015499999999995E-4</v>
      </c>
      <c r="D62" s="1" t="str">
        <f t="shared" si="0"/>
        <v>-0.010289975+0.000540155i</v>
      </c>
      <c r="E62" s="1">
        <f t="shared" si="1"/>
        <v>1.0304142512827063E-2</v>
      </c>
      <c r="F62" s="1">
        <f t="shared" si="2"/>
        <v>18.02</v>
      </c>
      <c r="G62" s="1">
        <f t="shared" si="3"/>
        <v>1.0208228466045906</v>
      </c>
      <c r="H62" s="1">
        <f t="shared" si="4"/>
        <v>0.97962909440092572</v>
      </c>
      <c r="I62" s="1">
        <f t="shared" si="5"/>
        <v>1.0584154846098833E-3</v>
      </c>
      <c r="J62" s="1">
        <f t="shared" si="6"/>
        <v>48.981454720046287</v>
      </c>
      <c r="K62" s="1">
        <f t="shared" si="11"/>
        <v>5.2920774230494162E-2</v>
      </c>
      <c r="L62" s="1">
        <f t="shared" si="7"/>
        <v>48.981483308494141</v>
      </c>
      <c r="M62" s="1" t="str">
        <f t="shared" si="12"/>
        <v>-0.010289975+0.000540155i</v>
      </c>
      <c r="N62" s="1" t="str">
        <f t="shared" si="8"/>
        <v>0.979629094400926+0.00105841548460988i</v>
      </c>
      <c r="O62" s="1">
        <f t="shared" si="9"/>
        <v>48.981454720046301</v>
      </c>
      <c r="P62" s="1">
        <f t="shared" si="10"/>
        <v>5.2920774230494003E-2</v>
      </c>
    </row>
    <row r="63" spans="1:16">
      <c r="A63" s="1">
        <v>18319500</v>
      </c>
      <c r="B63" s="1">
        <v>-1.0432062000000001E-2</v>
      </c>
      <c r="C63" s="1">
        <v>5.2196700000000003E-4</v>
      </c>
      <c r="D63" s="1" t="str">
        <f t="shared" si="0"/>
        <v>-0.010432062+0.000521967i</v>
      </c>
      <c r="E63" s="1">
        <f t="shared" si="1"/>
        <v>1.0445112116245237E-2</v>
      </c>
      <c r="F63" s="1">
        <f t="shared" si="2"/>
        <v>18.319500000000001</v>
      </c>
      <c r="G63" s="1">
        <f t="shared" si="3"/>
        <v>1.0211107281549241</v>
      </c>
      <c r="H63" s="1">
        <f t="shared" si="4"/>
        <v>0.97935075648305037</v>
      </c>
      <c r="I63" s="1">
        <f t="shared" si="5"/>
        <v>1.022489106555279E-3</v>
      </c>
      <c r="J63" s="1">
        <f t="shared" si="6"/>
        <v>48.967537824152515</v>
      </c>
      <c r="K63" s="1">
        <f t="shared" si="11"/>
        <v>5.1124455327763954E-2</v>
      </c>
      <c r="L63" s="1">
        <f t="shared" si="7"/>
        <v>48.967564512335507</v>
      </c>
      <c r="M63" s="1" t="str">
        <f t="shared" si="12"/>
        <v>-0.010432062+0.000521967i</v>
      </c>
      <c r="N63" s="1" t="str">
        <f t="shared" si="8"/>
        <v>0.97935075648305+0.00102248910655528i</v>
      </c>
      <c r="O63" s="1">
        <f t="shared" si="9"/>
        <v>48.967537824152501</v>
      </c>
      <c r="P63" s="1">
        <f t="shared" si="10"/>
        <v>5.1124455327763996E-2</v>
      </c>
    </row>
    <row r="64" spans="1:16">
      <c r="A64" s="1">
        <v>18619000</v>
      </c>
      <c r="B64" s="1">
        <v>-1.0565082E-2</v>
      </c>
      <c r="C64" s="1">
        <v>5.2052499999999998E-4</v>
      </c>
      <c r="D64" s="1" t="str">
        <f t="shared" si="0"/>
        <v>-0.010565082+0.000520525i</v>
      </c>
      <c r="E64" s="1">
        <f t="shared" si="1"/>
        <v>1.0577896952719336E-2</v>
      </c>
      <c r="F64" s="1">
        <f t="shared" si="2"/>
        <v>18.619</v>
      </c>
      <c r="G64" s="1">
        <f t="shared" si="3"/>
        <v>1.0213819701826772</v>
      </c>
      <c r="H64" s="1">
        <f t="shared" si="4"/>
        <v>0.97909021893053194</v>
      </c>
      <c r="I64" s="1">
        <f t="shared" si="5"/>
        <v>1.0193959345696202E-3</v>
      </c>
      <c r="J64" s="1">
        <f t="shared" si="6"/>
        <v>48.954510946526597</v>
      </c>
      <c r="K64" s="1">
        <f t="shared" si="11"/>
        <v>5.0969796728481009E-2</v>
      </c>
      <c r="L64" s="1">
        <f t="shared" si="7"/>
        <v>48.954537480541795</v>
      </c>
      <c r="M64" s="1" t="str">
        <f t="shared" si="12"/>
        <v>-0.010565082+0.000520525i</v>
      </c>
      <c r="N64" s="1" t="str">
        <f t="shared" si="8"/>
        <v>0.979090218930532+0.00101939593456962i</v>
      </c>
      <c r="O64" s="1">
        <f t="shared" si="9"/>
        <v>48.954510946526604</v>
      </c>
      <c r="P64" s="1">
        <f t="shared" si="10"/>
        <v>5.0969796728481002E-2</v>
      </c>
    </row>
    <row r="65" spans="1:16">
      <c r="A65" s="1">
        <v>18918500</v>
      </c>
      <c r="B65" s="1">
        <v>-1.0726281000000001E-2</v>
      </c>
      <c r="C65" s="1">
        <v>5.5972300000000003E-4</v>
      </c>
      <c r="D65" s="1" t="str">
        <f t="shared" si="0"/>
        <v>-0.010726281+0.000559723i</v>
      </c>
      <c r="E65" s="1">
        <f t="shared" si="1"/>
        <v>1.0740874914442027E-2</v>
      </c>
      <c r="F65" s="1">
        <f t="shared" si="2"/>
        <v>18.918500000000002</v>
      </c>
      <c r="G65" s="1">
        <f t="shared" si="3"/>
        <v>1.0217149877965757</v>
      </c>
      <c r="H65" s="1">
        <f t="shared" si="4"/>
        <v>0.97877449537600003</v>
      </c>
      <c r="I65" s="1">
        <f t="shared" si="5"/>
        <v>1.0958116135849653E-3</v>
      </c>
      <c r="J65" s="1">
        <f t="shared" si="6"/>
        <v>48.9387247688</v>
      </c>
      <c r="K65" s="1">
        <f t="shared" si="11"/>
        <v>5.4790580679248267E-2</v>
      </c>
      <c r="L65" s="1">
        <f t="shared" si="7"/>
        <v>48.938755439876992</v>
      </c>
      <c r="M65" s="1" t="str">
        <f t="shared" si="12"/>
        <v>-0.010726281+0.000559723i</v>
      </c>
      <c r="N65" s="1" t="str">
        <f t="shared" si="8"/>
        <v>0.978774495376+0.00109581161358497i</v>
      </c>
      <c r="O65" s="1">
        <f t="shared" si="9"/>
        <v>48.9387247688</v>
      </c>
      <c r="P65" s="1">
        <f t="shared" si="10"/>
        <v>5.4790580679248503E-2</v>
      </c>
    </row>
    <row r="66" spans="1:16">
      <c r="A66" s="1">
        <v>19218000</v>
      </c>
      <c r="B66" s="1">
        <v>-1.0873641999999999E-2</v>
      </c>
      <c r="C66" s="1">
        <v>5.6456699999999998E-4</v>
      </c>
      <c r="D66" s="1" t="str">
        <f t="shared" si="0"/>
        <v>-0.010873642+0.000564567i</v>
      </c>
      <c r="E66" s="1">
        <f t="shared" si="1"/>
        <v>1.0888288490008566E-2</v>
      </c>
      <c r="F66" s="1">
        <f t="shared" si="2"/>
        <v>19.218</v>
      </c>
      <c r="G66" s="1">
        <f t="shared" si="3"/>
        <v>1.0220162967707385</v>
      </c>
      <c r="H66" s="1">
        <f t="shared" si="4"/>
        <v>0.97848602740479573</v>
      </c>
      <c r="I66" s="1">
        <f t="shared" si="5"/>
        <v>1.1049728419309634E-3</v>
      </c>
      <c r="J66" s="1">
        <f t="shared" si="6"/>
        <v>48.924301370239789</v>
      </c>
      <c r="K66" s="1">
        <f t="shared" si="11"/>
        <v>5.5248642096548173E-2</v>
      </c>
      <c r="L66" s="1">
        <f t="shared" si="7"/>
        <v>48.924332565488314</v>
      </c>
      <c r="M66" s="1" t="str">
        <f t="shared" si="12"/>
        <v>-0.010873642+0.000564567i</v>
      </c>
      <c r="N66" s="1" t="str">
        <f t="shared" si="8"/>
        <v>0.978486027404796+0.00110497284193096i</v>
      </c>
      <c r="O66" s="1">
        <f t="shared" si="9"/>
        <v>48.924301370239796</v>
      </c>
      <c r="P66" s="1">
        <f t="shared" si="10"/>
        <v>5.5248642096547992E-2</v>
      </c>
    </row>
    <row r="67" spans="1:16">
      <c r="A67" s="1">
        <v>19517500</v>
      </c>
      <c r="B67" s="1">
        <v>-1.1006688000000001E-2</v>
      </c>
      <c r="C67" s="1">
        <v>5.7424099999999997E-4</v>
      </c>
      <c r="D67" s="1" t="str">
        <f t="shared" ref="D67:D102" si="13">COMPLEX(B67,C67)</f>
        <v>-0.011006688+0.000574241i</v>
      </c>
      <c r="E67" s="1">
        <f t="shared" ref="E67:E102" si="14">IMABS(D67)</f>
        <v>1.1021657473149175E-2</v>
      </c>
      <c r="F67" s="1">
        <f t="shared" ref="F67:F102" si="15">A67/1000000</f>
        <v>19.517499999999998</v>
      </c>
      <c r="G67" s="1">
        <f t="shared" ref="G67:G102" si="16">(1+E67)/(1-E67)</f>
        <v>1.0222889764097134</v>
      </c>
      <c r="H67" s="1">
        <f t="shared" ref="H67:H102" si="17">(1-B67^2-C67^2)/((1-B67)^2+C67^2)</f>
        <v>0.97822564233766551</v>
      </c>
      <c r="I67" s="1">
        <f t="shared" ref="I67:I102" si="18">2*C67/((1-B67)^2+C67^2)</f>
        <v>1.1236110349861735E-3</v>
      </c>
      <c r="J67" s="1">
        <f t="shared" ref="J67:J102" si="19">50*H67</f>
        <v>48.911282116883278</v>
      </c>
      <c r="K67" s="1">
        <f t="shared" ref="K67:K102" si="20">50*I67</f>
        <v>5.6180551749308673E-2</v>
      </c>
      <c r="L67" s="1">
        <f t="shared" ref="L67:L102" si="21">SQRT(J67^2+K67^2)</f>
        <v>48.911314381968317</v>
      </c>
      <c r="M67" s="1" t="str">
        <f t="shared" ref="M67:M102" si="22">COMPLEX(B67,C67)</f>
        <v>-0.011006688+0.000574241i</v>
      </c>
      <c r="N67" s="1" t="str">
        <f t="shared" ref="N67:N102" si="23">IMDIV(IMSUM(COMPLEX(1,0),COMPLEX(B67,C67)), IMSUB(COMPLEX(1,0),COMPLEX(B67,C67)))</f>
        <v>0.978225642337666+0.00112361103498617i</v>
      </c>
      <c r="O67" s="1">
        <f t="shared" ref="O67:O102" si="24">50*IMREAL(N67)</f>
        <v>48.911282116883299</v>
      </c>
      <c r="P67" s="1">
        <f t="shared" ref="P67:P102" si="25">50*IMAGINARY(N67)</f>
        <v>5.6180551749308499E-2</v>
      </c>
    </row>
    <row r="68" spans="1:16">
      <c r="A68" s="1">
        <v>19817000</v>
      </c>
      <c r="B68" s="1">
        <v>-1.1168691E-2</v>
      </c>
      <c r="C68" s="1">
        <v>6.0602900000000001E-4</v>
      </c>
      <c r="D68" s="1" t="str">
        <f t="shared" si="13"/>
        <v>-0.011168691+0.000606029i</v>
      </c>
      <c r="E68" s="1">
        <f t="shared" si="14"/>
        <v>1.1185120911385892E-2</v>
      </c>
      <c r="F68" s="1">
        <f t="shared" si="15"/>
        <v>19.817</v>
      </c>
      <c r="G68" s="1">
        <f t="shared" si="16"/>
        <v>1.0226232860122313</v>
      </c>
      <c r="H68" s="1">
        <f t="shared" si="17"/>
        <v>0.97790863126602656</v>
      </c>
      <c r="I68" s="1">
        <f t="shared" si="18"/>
        <v>1.1854302853385309E-3</v>
      </c>
      <c r="J68" s="1">
        <f t="shared" si="19"/>
        <v>48.895431563301329</v>
      </c>
      <c r="K68" s="1">
        <f t="shared" si="20"/>
        <v>5.9271514266926548E-2</v>
      </c>
      <c r="L68" s="1">
        <f t="shared" si="21"/>
        <v>48.895467488039088</v>
      </c>
      <c r="M68" s="1" t="str">
        <f t="shared" si="22"/>
        <v>-0.011168691+0.000606029i</v>
      </c>
      <c r="N68" s="1" t="str">
        <f t="shared" si="23"/>
        <v>0.977908631266027+0.00118543028533853i</v>
      </c>
      <c r="O68" s="1">
        <f t="shared" si="24"/>
        <v>48.895431563301351</v>
      </c>
      <c r="P68" s="1">
        <f t="shared" si="25"/>
        <v>5.9271514266926506E-2</v>
      </c>
    </row>
    <row r="69" spans="1:16">
      <c r="A69" s="1">
        <v>20116500</v>
      </c>
      <c r="B69" s="1">
        <v>-1.1341403E-2</v>
      </c>
      <c r="C69" s="1">
        <v>6.4453299999999998E-4</v>
      </c>
      <c r="D69" s="1" t="str">
        <f t="shared" si="13"/>
        <v>-0.011341403+0.000644533i</v>
      </c>
      <c r="E69" s="1">
        <f t="shared" si="14"/>
        <v>1.1359702672011184E-2</v>
      </c>
      <c r="F69" s="1">
        <f t="shared" si="15"/>
        <v>20.116499999999998</v>
      </c>
      <c r="G69" s="1">
        <f t="shared" si="16"/>
        <v>1.0229804564970963</v>
      </c>
      <c r="H69" s="1">
        <f t="shared" si="17"/>
        <v>0.97757076072641946</v>
      </c>
      <c r="I69" s="1">
        <f t="shared" si="18"/>
        <v>1.2603158649911231E-3</v>
      </c>
      <c r="J69" s="1">
        <f t="shared" si="19"/>
        <v>48.878538036320975</v>
      </c>
      <c r="K69" s="1">
        <f t="shared" si="20"/>
        <v>6.3015793249556154E-2</v>
      </c>
      <c r="L69" s="1">
        <f t="shared" si="21"/>
        <v>48.878578657304217</v>
      </c>
      <c r="M69" s="1" t="str">
        <f t="shared" si="22"/>
        <v>-0.011341403+0.000644533i</v>
      </c>
      <c r="N69" s="1" t="str">
        <f t="shared" si="23"/>
        <v>0.97757076072642+0.00126031586499112i</v>
      </c>
      <c r="O69" s="1">
        <f t="shared" si="24"/>
        <v>48.878538036321004</v>
      </c>
      <c r="P69" s="1">
        <f t="shared" si="25"/>
        <v>6.3015793249556001E-2</v>
      </c>
    </row>
    <row r="70" spans="1:16">
      <c r="A70" s="1">
        <v>20416000</v>
      </c>
      <c r="B70" s="1">
        <v>-1.1466663E-2</v>
      </c>
      <c r="C70" s="1">
        <v>6.7629699999999997E-4</v>
      </c>
      <c r="D70" s="1" t="str">
        <f t="shared" si="13"/>
        <v>-0.011466663+0.000676297i</v>
      </c>
      <c r="E70" s="1">
        <f t="shared" si="14"/>
        <v>1.1486589484602381E-2</v>
      </c>
      <c r="F70" s="1">
        <f t="shared" si="15"/>
        <v>20.416</v>
      </c>
      <c r="G70" s="1">
        <f t="shared" si="16"/>
        <v>1.0232401287881636</v>
      </c>
      <c r="H70" s="1">
        <f t="shared" si="17"/>
        <v>0.97732577753590943</v>
      </c>
      <c r="I70" s="1">
        <f t="shared" si="18"/>
        <v>1.3220994228360476E-3</v>
      </c>
      <c r="J70" s="1">
        <f t="shared" si="19"/>
        <v>48.866288876795473</v>
      </c>
      <c r="K70" s="1">
        <f t="shared" si="20"/>
        <v>6.6104971141802388E-2</v>
      </c>
      <c r="L70" s="1">
        <f t="shared" si="21"/>
        <v>48.86633358926813</v>
      </c>
      <c r="M70" s="1" t="str">
        <f t="shared" si="22"/>
        <v>-0.011466663+0.000676297i</v>
      </c>
      <c r="N70" s="1" t="str">
        <f t="shared" si="23"/>
        <v>0.97732577753591+0.00132209942283605i</v>
      </c>
      <c r="O70" s="1">
        <f t="shared" si="24"/>
        <v>48.866288876795501</v>
      </c>
      <c r="P70" s="1">
        <f t="shared" si="25"/>
        <v>6.6104971141802499E-2</v>
      </c>
    </row>
    <row r="71" spans="1:16">
      <c r="A71" s="1">
        <v>20715500</v>
      </c>
      <c r="B71" s="1">
        <v>-1.1640151E-2</v>
      </c>
      <c r="C71" s="1">
        <v>7.27847E-4</v>
      </c>
      <c r="D71" s="1" t="str">
        <f t="shared" si="13"/>
        <v>-0.011640151+0.000727847i</v>
      </c>
      <c r="E71" s="1">
        <f t="shared" si="14"/>
        <v>1.1662884572789444E-2</v>
      </c>
      <c r="F71" s="1">
        <f t="shared" si="15"/>
        <v>20.715499999999999</v>
      </c>
      <c r="G71" s="1">
        <f t="shared" si="16"/>
        <v>1.0236010251780299</v>
      </c>
      <c r="H71" s="1">
        <f t="shared" si="17"/>
        <v>0.97698654283636033</v>
      </c>
      <c r="I71" s="1">
        <f t="shared" si="18"/>
        <v>1.4223869256488383E-3</v>
      </c>
      <c r="J71" s="1">
        <f t="shared" si="19"/>
        <v>48.849327141818016</v>
      </c>
      <c r="K71" s="1">
        <f t="shared" si="20"/>
        <v>7.1119346282441917E-2</v>
      </c>
      <c r="L71" s="1">
        <f t="shared" si="21"/>
        <v>48.849378912835462</v>
      </c>
      <c r="M71" s="1" t="str">
        <f t="shared" si="22"/>
        <v>-0.011640151+0.000727847i</v>
      </c>
      <c r="N71" s="1" t="str">
        <f t="shared" si="23"/>
        <v>0.97698654283636+0.00142238692564884i</v>
      </c>
      <c r="O71" s="1">
        <f t="shared" si="24"/>
        <v>48.849327141818002</v>
      </c>
      <c r="P71" s="1">
        <f t="shared" si="25"/>
        <v>7.1119346282442E-2</v>
      </c>
    </row>
    <row r="72" spans="1:16">
      <c r="A72" s="1">
        <v>21015000</v>
      </c>
      <c r="B72" s="1">
        <v>-1.1845565000000001E-2</v>
      </c>
      <c r="C72" s="1">
        <v>7.9290600000000001E-4</v>
      </c>
      <c r="D72" s="1" t="str">
        <f t="shared" si="13"/>
        <v>-0.011845565+0.000792906i</v>
      </c>
      <c r="E72" s="1">
        <f t="shared" si="14"/>
        <v>1.1872072695787415E-2</v>
      </c>
      <c r="F72" s="1">
        <f t="shared" si="15"/>
        <v>21.015000000000001</v>
      </c>
      <c r="G72" s="1">
        <f t="shared" si="16"/>
        <v>1.0240294244656691</v>
      </c>
      <c r="H72" s="1">
        <f t="shared" si="17"/>
        <v>0.97658500570594531</v>
      </c>
      <c r="I72" s="1">
        <f t="shared" si="18"/>
        <v>1.5488985322916133E-3</v>
      </c>
      <c r="J72" s="1">
        <f t="shared" si="19"/>
        <v>48.829250285297263</v>
      </c>
      <c r="K72" s="1">
        <f t="shared" si="20"/>
        <v>7.7444926614580661E-2</v>
      </c>
      <c r="L72" s="1">
        <f t="shared" si="21"/>
        <v>48.829311700461858</v>
      </c>
      <c r="M72" s="1" t="str">
        <f t="shared" si="22"/>
        <v>-0.011845565+0.000792906i</v>
      </c>
      <c r="N72" s="1" t="str">
        <f t="shared" si="23"/>
        <v>0.976585005705945+0.00154889853229161i</v>
      </c>
      <c r="O72" s="1">
        <f t="shared" si="24"/>
        <v>48.829250285297249</v>
      </c>
      <c r="P72" s="1">
        <f t="shared" si="25"/>
        <v>7.7444926614580495E-2</v>
      </c>
    </row>
    <row r="73" spans="1:16">
      <c r="A73" s="1">
        <v>21314500</v>
      </c>
      <c r="B73" s="1">
        <v>-1.1981871999999999E-2</v>
      </c>
      <c r="C73" s="1">
        <v>8.1909400000000003E-4</v>
      </c>
      <c r="D73" s="1" t="str">
        <f t="shared" si="13"/>
        <v>-0.011981872+0.000819094i</v>
      </c>
      <c r="E73" s="1">
        <f t="shared" si="14"/>
        <v>1.2009836452059618E-2</v>
      </c>
      <c r="F73" s="1">
        <f t="shared" si="15"/>
        <v>21.314499999999999</v>
      </c>
      <c r="G73" s="1">
        <f t="shared" si="16"/>
        <v>1.0243116518669204</v>
      </c>
      <c r="H73" s="1">
        <f t="shared" si="17"/>
        <v>0.97631869215671319</v>
      </c>
      <c r="I73" s="1">
        <f t="shared" si="18"/>
        <v>1.5996242893503241E-3</v>
      </c>
      <c r="J73" s="1">
        <f t="shared" si="19"/>
        <v>48.815934607835658</v>
      </c>
      <c r="K73" s="1">
        <f t="shared" si="20"/>
        <v>7.9981214467516201E-2</v>
      </c>
      <c r="L73" s="1">
        <f t="shared" si="21"/>
        <v>48.816000129375148</v>
      </c>
      <c r="M73" s="1" t="str">
        <f t="shared" si="22"/>
        <v>-0.011981872+0.000819094i</v>
      </c>
      <c r="N73" s="1" t="str">
        <f t="shared" si="23"/>
        <v>0.976318692156713+0.00159962428935032i</v>
      </c>
      <c r="O73" s="1">
        <f t="shared" si="24"/>
        <v>48.815934607835651</v>
      </c>
      <c r="P73" s="1">
        <f t="shared" si="25"/>
        <v>7.9981214467515993E-2</v>
      </c>
    </row>
    <row r="74" spans="1:16">
      <c r="A74" s="1">
        <v>21614000</v>
      </c>
      <c r="B74" s="1">
        <v>-1.2215666E-2</v>
      </c>
      <c r="C74" s="1">
        <v>8.5134800000000004E-4</v>
      </c>
      <c r="D74" s="1" t="str">
        <f t="shared" si="13"/>
        <v>-0.012215666+0.000851348i</v>
      </c>
      <c r="E74" s="1">
        <f t="shared" si="14"/>
        <v>1.2245296617095888E-2</v>
      </c>
      <c r="F74" s="1">
        <f t="shared" si="15"/>
        <v>21.614000000000001</v>
      </c>
      <c r="G74" s="1">
        <f t="shared" si="16"/>
        <v>1.0247942056365971</v>
      </c>
      <c r="H74" s="1">
        <f t="shared" si="17"/>
        <v>0.97586211354980323</v>
      </c>
      <c r="I74" s="1">
        <f t="shared" si="18"/>
        <v>1.6618457065516294E-3</v>
      </c>
      <c r="J74" s="1">
        <f t="shared" si="19"/>
        <v>48.793105677490161</v>
      </c>
      <c r="K74" s="1">
        <f t="shared" si="20"/>
        <v>8.3092285327581464E-2</v>
      </c>
      <c r="L74" s="1">
        <f t="shared" si="21"/>
        <v>48.793176428498725</v>
      </c>
      <c r="M74" s="1" t="str">
        <f t="shared" si="22"/>
        <v>-0.012215666+0.000851348i</v>
      </c>
      <c r="N74" s="1" t="str">
        <f t="shared" si="23"/>
        <v>0.975862113549803+0.00166184570655163i</v>
      </c>
      <c r="O74" s="1">
        <f t="shared" si="24"/>
        <v>48.793105677490153</v>
      </c>
      <c r="P74" s="1">
        <f t="shared" si="25"/>
        <v>8.3092285327581505E-2</v>
      </c>
    </row>
    <row r="75" spans="1:16">
      <c r="A75" s="1">
        <v>21913500</v>
      </c>
      <c r="B75" s="1">
        <v>-1.2380712E-2</v>
      </c>
      <c r="C75" s="1">
        <v>9.0343599999999997E-4</v>
      </c>
      <c r="D75" s="1" t="str">
        <f t="shared" si="13"/>
        <v>-0.012380712+0.000903436i</v>
      </c>
      <c r="E75" s="1">
        <f t="shared" si="14"/>
        <v>1.2413630662825442E-2</v>
      </c>
      <c r="F75" s="1">
        <f t="shared" si="15"/>
        <v>21.913499999999999</v>
      </c>
      <c r="G75" s="1">
        <f t="shared" si="16"/>
        <v>1.0251393317045414</v>
      </c>
      <c r="H75" s="1">
        <f t="shared" si="17"/>
        <v>0.97553981776174914</v>
      </c>
      <c r="I75" s="1">
        <f t="shared" si="18"/>
        <v>1.7629472486427654E-3</v>
      </c>
      <c r="J75" s="1">
        <f t="shared" si="19"/>
        <v>48.776990888087454</v>
      </c>
      <c r="K75" s="1">
        <f t="shared" si="20"/>
        <v>8.8147362432138276E-2</v>
      </c>
      <c r="L75" s="1">
        <f t="shared" si="21"/>
        <v>48.777070535796533</v>
      </c>
      <c r="M75" s="1" t="str">
        <f t="shared" si="22"/>
        <v>-0.012380712+0.000903436i</v>
      </c>
      <c r="N75" s="1" t="str">
        <f t="shared" si="23"/>
        <v>0.975539817761749+0.00176294724864276i</v>
      </c>
      <c r="O75" s="1">
        <f t="shared" si="24"/>
        <v>48.776990888087454</v>
      </c>
      <c r="P75" s="1">
        <f t="shared" si="25"/>
        <v>8.8147362432137999E-2</v>
      </c>
    </row>
    <row r="76" spans="1:16">
      <c r="A76" s="1">
        <v>22213000</v>
      </c>
      <c r="B76" s="1">
        <v>-1.2533832999999999E-2</v>
      </c>
      <c r="C76" s="1">
        <v>9.3225399999999998E-4</v>
      </c>
      <c r="D76" s="1" t="str">
        <f t="shared" si="13"/>
        <v>-0.012533833+0.000932254i</v>
      </c>
      <c r="E76" s="1">
        <f t="shared" si="14"/>
        <v>1.2568455242885062E-2</v>
      </c>
      <c r="F76" s="1">
        <f t="shared" si="15"/>
        <v>22.213000000000001</v>
      </c>
      <c r="G76" s="1">
        <f t="shared" si="16"/>
        <v>1.0254568639408348</v>
      </c>
      <c r="H76" s="1">
        <f t="shared" si="17"/>
        <v>0.9752409641932156</v>
      </c>
      <c r="I76" s="1">
        <f t="shared" si="18"/>
        <v>1.8186318617888415E-3</v>
      </c>
      <c r="J76" s="1">
        <f t="shared" si="19"/>
        <v>48.762048209660783</v>
      </c>
      <c r="K76" s="1">
        <f t="shared" si="20"/>
        <v>9.093159308944207E-2</v>
      </c>
      <c r="L76" s="1">
        <f t="shared" si="21"/>
        <v>48.762132994321568</v>
      </c>
      <c r="M76" s="1" t="str">
        <f t="shared" si="22"/>
        <v>-0.012533833+0.000932254i</v>
      </c>
      <c r="N76" s="1" t="str">
        <f t="shared" si="23"/>
        <v>0.975240964193215+0.00181863186178884i</v>
      </c>
      <c r="O76" s="1">
        <f t="shared" si="24"/>
        <v>48.762048209660755</v>
      </c>
      <c r="P76" s="1">
        <f t="shared" si="25"/>
        <v>9.0931593089442E-2</v>
      </c>
    </row>
    <row r="77" spans="1:16">
      <c r="A77" s="1">
        <v>22512500</v>
      </c>
      <c r="B77" s="1">
        <v>-1.2725574E-2</v>
      </c>
      <c r="C77" s="1">
        <v>9.8005199999999992E-4</v>
      </c>
      <c r="D77" s="1" t="str">
        <f t="shared" si="13"/>
        <v>-0.012725574+0.000980052i</v>
      </c>
      <c r="E77" s="1">
        <f t="shared" si="14"/>
        <v>1.2763257246964036E-2</v>
      </c>
      <c r="F77" s="1">
        <f t="shared" si="15"/>
        <v>22.512499999999999</v>
      </c>
      <c r="G77" s="1">
        <f t="shared" si="16"/>
        <v>1.0258565280124645</v>
      </c>
      <c r="H77" s="1">
        <f t="shared" si="17"/>
        <v>0.97486681320045876</v>
      </c>
      <c r="I77" s="1">
        <f t="shared" si="18"/>
        <v>1.9111516680339463E-3</v>
      </c>
      <c r="J77" s="1">
        <f t="shared" si="19"/>
        <v>48.743340660022938</v>
      </c>
      <c r="K77" s="1">
        <f t="shared" si="20"/>
        <v>9.5557583401697316E-2</v>
      </c>
      <c r="L77" s="1">
        <f t="shared" si="21"/>
        <v>48.743434326592038</v>
      </c>
      <c r="M77" s="1" t="str">
        <f t="shared" si="22"/>
        <v>-0.012725574+0.000980052i</v>
      </c>
      <c r="N77" s="1" t="str">
        <f t="shared" si="23"/>
        <v>0.974866813200459+0.00191115166803395i</v>
      </c>
      <c r="O77" s="1">
        <f t="shared" si="24"/>
        <v>48.743340660022952</v>
      </c>
      <c r="P77" s="1">
        <f t="shared" si="25"/>
        <v>9.5557583401697496E-2</v>
      </c>
    </row>
    <row r="78" spans="1:16">
      <c r="A78" s="1">
        <v>22812000</v>
      </c>
      <c r="B78" s="1">
        <v>-1.2923950999999999E-2</v>
      </c>
      <c r="C78" s="1">
        <v>1.022799E-3</v>
      </c>
      <c r="D78" s="1" t="str">
        <f t="shared" si="13"/>
        <v>-0.012923951+0.001022799i</v>
      </c>
      <c r="E78" s="1">
        <f t="shared" si="14"/>
        <v>1.2964359885655826E-2</v>
      </c>
      <c r="F78" s="1">
        <f t="shared" si="15"/>
        <v>22.812000000000001</v>
      </c>
      <c r="G78" s="1">
        <f t="shared" si="16"/>
        <v>1.0262692842259555</v>
      </c>
      <c r="H78" s="1">
        <f t="shared" si="17"/>
        <v>0.97447987960132665</v>
      </c>
      <c r="I78" s="1">
        <f t="shared" si="18"/>
        <v>1.9937291880428218E-3</v>
      </c>
      <c r="J78" s="1">
        <f t="shared" si="19"/>
        <v>48.723993980066332</v>
      </c>
      <c r="K78" s="1">
        <f t="shared" si="20"/>
        <v>9.9686459402141089E-2</v>
      </c>
      <c r="L78" s="1">
        <f t="shared" si="21"/>
        <v>48.724095956310244</v>
      </c>
      <c r="M78" s="1" t="str">
        <f t="shared" si="22"/>
        <v>-0.012923951+0.001022799i</v>
      </c>
      <c r="N78" s="1" t="str">
        <f t="shared" si="23"/>
        <v>0.974479879601327+0.00199372918804282i</v>
      </c>
      <c r="O78" s="1">
        <f t="shared" si="24"/>
        <v>48.723993980066346</v>
      </c>
      <c r="P78" s="1">
        <f t="shared" si="25"/>
        <v>9.9686459402141006E-2</v>
      </c>
    </row>
    <row r="79" spans="1:16">
      <c r="A79" s="1">
        <v>23111500</v>
      </c>
      <c r="B79" s="1">
        <v>-1.3095966000000001E-2</v>
      </c>
      <c r="C79" s="1">
        <v>1.097404E-3</v>
      </c>
      <c r="D79" s="1" t="str">
        <f t="shared" si="13"/>
        <v>-0.013095966+0.001097404i</v>
      </c>
      <c r="E79" s="1">
        <f t="shared" si="14"/>
        <v>1.3141865202944827E-2</v>
      </c>
      <c r="F79" s="1">
        <f t="shared" si="15"/>
        <v>23.111499999999999</v>
      </c>
      <c r="G79" s="1">
        <f t="shared" si="16"/>
        <v>1.0266337475257221</v>
      </c>
      <c r="H79" s="1">
        <f t="shared" si="17"/>
        <v>0.9741443263030104</v>
      </c>
      <c r="I79" s="1">
        <f t="shared" si="18"/>
        <v>2.1384290856629753E-3</v>
      </c>
      <c r="J79" s="1">
        <f t="shared" si="19"/>
        <v>48.707216315150518</v>
      </c>
      <c r="K79" s="1">
        <f t="shared" si="20"/>
        <v>0.10692145428314877</v>
      </c>
      <c r="L79" s="1">
        <f t="shared" si="21"/>
        <v>48.7073336713092</v>
      </c>
      <c r="M79" s="1" t="str">
        <f t="shared" si="22"/>
        <v>-0.013095966+0.001097404i</v>
      </c>
      <c r="N79" s="1" t="str">
        <f t="shared" si="23"/>
        <v>0.97414432630301+0.00213842908566297i</v>
      </c>
      <c r="O79" s="1">
        <f t="shared" si="24"/>
        <v>48.707216315150497</v>
      </c>
      <c r="P79" s="1">
        <f t="shared" si="25"/>
        <v>0.1069214542831485</v>
      </c>
    </row>
    <row r="80" spans="1:16">
      <c r="A80" s="1">
        <v>23411000</v>
      </c>
      <c r="B80" s="1">
        <v>-1.3318846000000001E-2</v>
      </c>
      <c r="C80" s="1">
        <v>1.1951799999999999E-3</v>
      </c>
      <c r="D80" s="1" t="str">
        <f t="shared" si="13"/>
        <v>-0.013318846+0.00119518i</v>
      </c>
      <c r="E80" s="1">
        <f t="shared" si="14"/>
        <v>1.3372363815126929E-2</v>
      </c>
      <c r="F80" s="1">
        <f t="shared" si="15"/>
        <v>23.411000000000001</v>
      </c>
      <c r="G80" s="1">
        <f t="shared" si="16"/>
        <v>1.0271072151735696</v>
      </c>
      <c r="H80" s="1">
        <f t="shared" si="17"/>
        <v>0.97370968239259181</v>
      </c>
      <c r="I80" s="1">
        <f t="shared" si="18"/>
        <v>2.3279329576408351E-3</v>
      </c>
      <c r="J80" s="1">
        <f t="shared" si="19"/>
        <v>48.685484119629592</v>
      </c>
      <c r="K80" s="1">
        <f t="shared" si="20"/>
        <v>0.11639664788204175</v>
      </c>
      <c r="L80" s="1">
        <f t="shared" si="21"/>
        <v>48.685623259257383</v>
      </c>
      <c r="M80" s="1" t="str">
        <f t="shared" si="22"/>
        <v>-0.013318846+0.00119518i</v>
      </c>
      <c r="N80" s="1" t="str">
        <f t="shared" si="23"/>
        <v>0.973709682392592+0.00232793295764084i</v>
      </c>
      <c r="O80" s="1">
        <f t="shared" si="24"/>
        <v>48.685484119629599</v>
      </c>
      <c r="P80" s="1">
        <f t="shared" si="25"/>
        <v>0.116396647882042</v>
      </c>
    </row>
    <row r="81" spans="1:16">
      <c r="A81" s="1">
        <v>23710500</v>
      </c>
      <c r="B81" s="1">
        <v>-1.3492097999999999E-2</v>
      </c>
      <c r="C81" s="1">
        <v>1.282257E-3</v>
      </c>
      <c r="D81" s="1" t="str">
        <f t="shared" si="13"/>
        <v>-0.013492098+0.001282257i</v>
      </c>
      <c r="E81" s="1">
        <f t="shared" si="14"/>
        <v>1.3552892364940148E-2</v>
      </c>
      <c r="F81" s="1">
        <f t="shared" si="15"/>
        <v>23.7105</v>
      </c>
      <c r="G81" s="1">
        <f t="shared" si="16"/>
        <v>1.027478193731912</v>
      </c>
      <c r="H81" s="1">
        <f t="shared" si="17"/>
        <v>0.97337187192254704</v>
      </c>
      <c r="I81" s="1">
        <f t="shared" si="18"/>
        <v>2.4966843859652765E-3</v>
      </c>
      <c r="J81" s="1">
        <f t="shared" si="19"/>
        <v>48.668593596127351</v>
      </c>
      <c r="K81" s="1">
        <f t="shared" si="20"/>
        <v>0.12483421929826383</v>
      </c>
      <c r="L81" s="1">
        <f t="shared" si="21"/>
        <v>48.668753694822676</v>
      </c>
      <c r="M81" s="1" t="str">
        <f t="shared" si="22"/>
        <v>-0.013492098+0.001282257i</v>
      </c>
      <c r="N81" s="1" t="str">
        <f t="shared" si="23"/>
        <v>0.973371871922547+0.00249668438596528i</v>
      </c>
      <c r="O81" s="1">
        <f t="shared" si="24"/>
        <v>48.668593596127351</v>
      </c>
      <c r="P81" s="1">
        <f t="shared" si="25"/>
        <v>0.12483421929826401</v>
      </c>
    </row>
    <row r="82" spans="1:16">
      <c r="A82" s="1">
        <v>24010000</v>
      </c>
      <c r="B82" s="1">
        <v>-1.3657855999999999E-2</v>
      </c>
      <c r="C82" s="1">
        <v>1.345108E-3</v>
      </c>
      <c r="D82" s="1" t="str">
        <f t="shared" si="13"/>
        <v>-0.013657856+0.001345108i</v>
      </c>
      <c r="E82" s="1">
        <f t="shared" si="14"/>
        <v>1.3723933330077057E-2</v>
      </c>
      <c r="F82" s="1">
        <f t="shared" si="15"/>
        <v>24.01</v>
      </c>
      <c r="G82" s="1">
        <f t="shared" si="16"/>
        <v>1.0278298009935793</v>
      </c>
      <c r="H82" s="1">
        <f t="shared" si="17"/>
        <v>0.97304886100725219</v>
      </c>
      <c r="I82" s="1">
        <f t="shared" si="18"/>
        <v>2.6182047439602175E-3</v>
      </c>
      <c r="J82" s="1">
        <f t="shared" si="19"/>
        <v>48.652443050362606</v>
      </c>
      <c r="K82" s="1">
        <f t="shared" si="20"/>
        <v>0.13091023719801087</v>
      </c>
      <c r="L82" s="1">
        <f t="shared" si="21"/>
        <v>48.652619171623023</v>
      </c>
      <c r="M82" s="1" t="str">
        <f t="shared" si="22"/>
        <v>-0.013657856+0.001345108i</v>
      </c>
      <c r="N82" s="1" t="str">
        <f t="shared" si="23"/>
        <v>0.973048861007252+0.00261820474396022i</v>
      </c>
      <c r="O82" s="1">
        <f t="shared" si="24"/>
        <v>48.652443050362599</v>
      </c>
      <c r="P82" s="1">
        <f t="shared" si="25"/>
        <v>0.13091023719801101</v>
      </c>
    </row>
    <row r="83" spans="1:16">
      <c r="A83" s="1">
        <v>24309500</v>
      </c>
      <c r="B83" s="1">
        <v>-1.3848777E-2</v>
      </c>
      <c r="C83" s="1">
        <v>1.408159E-3</v>
      </c>
      <c r="D83" s="1" t="str">
        <f t="shared" si="13"/>
        <v>-0.013848777+0.001408159i</v>
      </c>
      <c r="E83" s="1">
        <f t="shared" si="14"/>
        <v>1.3920184487463159E-2</v>
      </c>
      <c r="F83" s="1">
        <f t="shared" si="15"/>
        <v>24.3095</v>
      </c>
      <c r="G83" s="1">
        <f t="shared" si="16"/>
        <v>1.0282333828732269</v>
      </c>
      <c r="H83" s="1">
        <f t="shared" si="17"/>
        <v>0.97267697822269261</v>
      </c>
      <c r="I83" s="1">
        <f t="shared" si="18"/>
        <v>2.7398985963141211E-3</v>
      </c>
      <c r="J83" s="1">
        <f t="shared" si="19"/>
        <v>48.633848911134628</v>
      </c>
      <c r="K83" s="1">
        <f t="shared" si="20"/>
        <v>0.13699492981570605</v>
      </c>
      <c r="L83" s="1">
        <f t="shared" si="21"/>
        <v>48.634041858783092</v>
      </c>
      <c r="M83" s="1" t="str">
        <f t="shared" si="22"/>
        <v>-0.013848777+0.001408159i</v>
      </c>
      <c r="N83" s="1" t="str">
        <f t="shared" si="23"/>
        <v>0.972676978222693+0.00273989859631412i</v>
      </c>
      <c r="O83" s="1">
        <f t="shared" si="24"/>
        <v>48.633848911134649</v>
      </c>
      <c r="P83" s="1">
        <f t="shared" si="25"/>
        <v>0.13699492981570602</v>
      </c>
    </row>
    <row r="84" spans="1:16">
      <c r="A84" s="1">
        <v>24609000</v>
      </c>
      <c r="B84" s="1">
        <v>-1.4015522000000001E-2</v>
      </c>
      <c r="C84" s="1">
        <v>1.492249E-3</v>
      </c>
      <c r="D84" s="1" t="str">
        <f t="shared" si="13"/>
        <v>-0.014015522+0.001492249i</v>
      </c>
      <c r="E84" s="1">
        <f t="shared" si="14"/>
        <v>1.4094738876988287E-2</v>
      </c>
      <c r="F84" s="1">
        <f t="shared" si="15"/>
        <v>24.609000000000002</v>
      </c>
      <c r="G84" s="1">
        <f t="shared" si="16"/>
        <v>1.0285924813119132</v>
      </c>
      <c r="H84" s="1">
        <f t="shared" si="17"/>
        <v>0.97235212407167082</v>
      </c>
      <c r="I84" s="1">
        <f t="shared" si="18"/>
        <v>2.902559596907064E-3</v>
      </c>
      <c r="J84" s="1">
        <f t="shared" si="19"/>
        <v>48.617606203583541</v>
      </c>
      <c r="K84" s="1">
        <f t="shared" si="20"/>
        <v>0.14512797984535319</v>
      </c>
      <c r="L84" s="1">
        <f t="shared" si="21"/>
        <v>48.617822813215923</v>
      </c>
      <c r="M84" s="1" t="str">
        <f t="shared" si="22"/>
        <v>-0.014015522+0.001492249i</v>
      </c>
      <c r="N84" s="1" t="str">
        <f t="shared" si="23"/>
        <v>0.972352124071671+0.00290255959690706i</v>
      </c>
      <c r="O84" s="1">
        <f t="shared" si="24"/>
        <v>48.617606203583549</v>
      </c>
      <c r="P84" s="1">
        <f t="shared" si="25"/>
        <v>0.145127979845353</v>
      </c>
    </row>
    <row r="85" spans="1:16">
      <c r="A85" s="1">
        <v>24908500</v>
      </c>
      <c r="B85" s="1">
        <v>-1.4202627000000001E-2</v>
      </c>
      <c r="C85" s="1">
        <v>1.596704E-3</v>
      </c>
      <c r="D85" s="1" t="str">
        <f t="shared" si="13"/>
        <v>-0.014202627+0.001596704i</v>
      </c>
      <c r="E85" s="1">
        <f t="shared" si="14"/>
        <v>1.4292098424120407E-2</v>
      </c>
      <c r="F85" s="1">
        <f t="shared" si="15"/>
        <v>24.9085</v>
      </c>
      <c r="G85" s="1">
        <f t="shared" si="16"/>
        <v>1.0289986483851274</v>
      </c>
      <c r="H85" s="1">
        <f t="shared" si="17"/>
        <v>0.97198763802167909</v>
      </c>
      <c r="I85" s="1">
        <f t="shared" si="18"/>
        <v>3.1045872548107361E-3</v>
      </c>
      <c r="J85" s="1">
        <f t="shared" si="19"/>
        <v>48.599381901083952</v>
      </c>
      <c r="K85" s="1">
        <f t="shared" si="20"/>
        <v>0.15522936274053681</v>
      </c>
      <c r="L85" s="1">
        <f t="shared" si="21"/>
        <v>48.599629806434358</v>
      </c>
      <c r="M85" s="1" t="str">
        <f t="shared" si="22"/>
        <v>-0.014202627+0.001596704i</v>
      </c>
      <c r="N85" s="1" t="str">
        <f t="shared" si="23"/>
        <v>0.971987638021679+0.00310458725481074i</v>
      </c>
      <c r="O85" s="1">
        <f t="shared" si="24"/>
        <v>48.599381901083952</v>
      </c>
      <c r="P85" s="1">
        <f t="shared" si="25"/>
        <v>0.155229362740537</v>
      </c>
    </row>
    <row r="86" spans="1:16">
      <c r="A86" s="1">
        <v>25208000</v>
      </c>
      <c r="B86" s="1">
        <v>-1.4419487E-2</v>
      </c>
      <c r="C86" s="1">
        <v>1.699833E-3</v>
      </c>
      <c r="D86" s="1" t="str">
        <f t="shared" si="13"/>
        <v>-0.014419487+0.001699833i</v>
      </c>
      <c r="E86" s="1">
        <f t="shared" si="14"/>
        <v>1.4519333234382975E-2</v>
      </c>
      <c r="F86" s="1">
        <f t="shared" si="15"/>
        <v>25.207999999999998</v>
      </c>
      <c r="G86" s="1">
        <f t="shared" si="16"/>
        <v>1.0294665004074324</v>
      </c>
      <c r="H86" s="1">
        <f t="shared" si="17"/>
        <v>0.97156542229482701</v>
      </c>
      <c r="I86" s="1">
        <f t="shared" si="18"/>
        <v>3.303694388193158E-3</v>
      </c>
      <c r="J86" s="1">
        <f t="shared" si="19"/>
        <v>48.578271114741348</v>
      </c>
      <c r="K86" s="1">
        <f t="shared" si="20"/>
        <v>0.1651847194096579</v>
      </c>
      <c r="L86" s="1">
        <f t="shared" si="21"/>
        <v>48.578551959572032</v>
      </c>
      <c r="M86" s="1" t="str">
        <f t="shared" si="22"/>
        <v>-0.014419487+0.001699833i</v>
      </c>
      <c r="N86" s="1" t="str">
        <f t="shared" si="23"/>
        <v>0.971565422294827+0.00330369438819316i</v>
      </c>
      <c r="O86" s="1">
        <f t="shared" si="24"/>
        <v>48.578271114741348</v>
      </c>
      <c r="P86" s="1">
        <f t="shared" si="25"/>
        <v>0.16518471940965801</v>
      </c>
    </row>
    <row r="87" spans="1:16">
      <c r="A87" s="1">
        <v>25507500</v>
      </c>
      <c r="B87" s="1">
        <v>-1.4612929E-2</v>
      </c>
      <c r="C87" s="1">
        <v>1.827288E-3</v>
      </c>
      <c r="D87" s="1" t="str">
        <f t="shared" si="13"/>
        <v>-0.014612929+0.001827288i</v>
      </c>
      <c r="E87" s="1">
        <f t="shared" si="14"/>
        <v>1.4726733357876248E-2</v>
      </c>
      <c r="F87" s="1">
        <f t="shared" si="15"/>
        <v>25.5075</v>
      </c>
      <c r="G87" s="1">
        <f t="shared" si="16"/>
        <v>1.0298937033135303</v>
      </c>
      <c r="H87" s="1">
        <f t="shared" si="17"/>
        <v>0.97118867290841537</v>
      </c>
      <c r="I87" s="1">
        <f t="shared" si="18"/>
        <v>3.5500527391184779E-3</v>
      </c>
      <c r="J87" s="1">
        <f t="shared" si="19"/>
        <v>48.559433645420768</v>
      </c>
      <c r="K87" s="1">
        <f t="shared" si="20"/>
        <v>0.17750263695592389</v>
      </c>
      <c r="L87" s="1">
        <f t="shared" si="21"/>
        <v>48.559758063134424</v>
      </c>
      <c r="M87" s="1" t="str">
        <f t="shared" si="22"/>
        <v>-0.014612929+0.001827288i</v>
      </c>
      <c r="N87" s="1" t="str">
        <f t="shared" si="23"/>
        <v>0.971188672908415+0.00355005273911848i</v>
      </c>
      <c r="O87" s="1">
        <f t="shared" si="24"/>
        <v>48.559433645420754</v>
      </c>
      <c r="P87" s="1">
        <f t="shared" si="25"/>
        <v>0.177502636955924</v>
      </c>
    </row>
    <row r="88" spans="1:16">
      <c r="A88" s="1">
        <v>25807000</v>
      </c>
      <c r="B88" s="1">
        <v>-1.4782267999999999E-2</v>
      </c>
      <c r="C88" s="1">
        <v>1.8863700000000001E-3</v>
      </c>
      <c r="D88" s="1" t="str">
        <f t="shared" si="13"/>
        <v>-0.014782268+0.00188637i</v>
      </c>
      <c r="E88" s="1">
        <f t="shared" si="14"/>
        <v>1.4902142094367642E-2</v>
      </c>
      <c r="F88" s="1">
        <f t="shared" si="15"/>
        <v>25.806999999999999</v>
      </c>
      <c r="G88" s="1">
        <f t="shared" si="16"/>
        <v>1.0302551507442119</v>
      </c>
      <c r="H88" s="1">
        <f t="shared" si="17"/>
        <v>0.97085931843424034</v>
      </c>
      <c r="I88" s="1">
        <f t="shared" si="18"/>
        <v>3.6636133777170001E-3</v>
      </c>
      <c r="J88" s="1">
        <f t="shared" si="19"/>
        <v>48.542965921712018</v>
      </c>
      <c r="K88" s="1">
        <f t="shared" si="20"/>
        <v>0.18318066888585</v>
      </c>
      <c r="L88" s="1">
        <f t="shared" si="21"/>
        <v>48.543311543753866</v>
      </c>
      <c r="M88" s="1" t="str">
        <f t="shared" si="22"/>
        <v>-0.014782268+0.00188637i</v>
      </c>
      <c r="N88" s="1" t="str">
        <f t="shared" si="23"/>
        <v>0.97085931843424+0.003663613377717i</v>
      </c>
      <c r="O88" s="1">
        <f t="shared" si="24"/>
        <v>48.542965921712003</v>
      </c>
      <c r="P88" s="1">
        <f t="shared" si="25"/>
        <v>0.18318066888585</v>
      </c>
    </row>
    <row r="89" spans="1:16">
      <c r="A89" s="1">
        <v>26106500</v>
      </c>
      <c r="B89" s="1">
        <v>-1.4995444E-2</v>
      </c>
      <c r="C89" s="1">
        <v>2.0589610000000002E-3</v>
      </c>
      <c r="D89" s="1" t="str">
        <f t="shared" si="13"/>
        <v>-0.014995444+0.002058961i</v>
      </c>
      <c r="E89" s="1">
        <f t="shared" si="14"/>
        <v>1.5136137590437561E-2</v>
      </c>
      <c r="F89" s="1">
        <f t="shared" si="15"/>
        <v>26.1065</v>
      </c>
      <c r="G89" s="1">
        <f t="shared" si="16"/>
        <v>1.0307375225514022</v>
      </c>
      <c r="H89" s="1">
        <f t="shared" si="17"/>
        <v>0.97044408611914801</v>
      </c>
      <c r="I89" s="1">
        <f t="shared" si="18"/>
        <v>3.9971288048461107E-3</v>
      </c>
      <c r="J89" s="1">
        <f t="shared" si="19"/>
        <v>48.522204305957402</v>
      </c>
      <c r="K89" s="1">
        <f t="shared" si="20"/>
        <v>0.19985644024230553</v>
      </c>
      <c r="L89" s="1">
        <f t="shared" si="21"/>
        <v>48.522615895124382</v>
      </c>
      <c r="M89" s="1" t="str">
        <f t="shared" si="22"/>
        <v>-0.014995444+0.002058961i</v>
      </c>
      <c r="N89" s="1" t="str">
        <f t="shared" si="23"/>
        <v>0.970444086119148+0.00399712880484611i</v>
      </c>
      <c r="O89" s="1">
        <f t="shared" si="24"/>
        <v>48.522204305957402</v>
      </c>
      <c r="P89" s="1">
        <f t="shared" si="25"/>
        <v>0.19985644024230551</v>
      </c>
    </row>
    <row r="90" spans="1:16">
      <c r="A90" s="1">
        <v>26406000</v>
      </c>
      <c r="B90" s="1">
        <v>-1.5135762000000001E-2</v>
      </c>
      <c r="C90" s="1">
        <v>2.1423589999999999E-3</v>
      </c>
      <c r="D90" s="1" t="str">
        <f t="shared" si="13"/>
        <v>-0.015135762+0.002142359i</v>
      </c>
      <c r="E90" s="1">
        <f t="shared" si="14"/>
        <v>1.5286627927882754E-2</v>
      </c>
      <c r="F90" s="1">
        <f t="shared" si="15"/>
        <v>26.405999999999999</v>
      </c>
      <c r="G90" s="1">
        <f t="shared" si="16"/>
        <v>1.0310478731404151</v>
      </c>
      <c r="H90" s="1">
        <f t="shared" si="17"/>
        <v>0.97017105218114086</v>
      </c>
      <c r="I90" s="1">
        <f t="shared" si="18"/>
        <v>4.1578809881192384E-3</v>
      </c>
      <c r="J90" s="1">
        <f t="shared" si="19"/>
        <v>48.508552609057041</v>
      </c>
      <c r="K90" s="1">
        <f t="shared" si="20"/>
        <v>0.20789404940596193</v>
      </c>
      <c r="L90" s="1">
        <f t="shared" si="21"/>
        <v>48.508998094801264</v>
      </c>
      <c r="M90" s="1" t="str">
        <f t="shared" si="22"/>
        <v>-0.015135762+0.002142359i</v>
      </c>
      <c r="N90" s="1" t="str">
        <f t="shared" si="23"/>
        <v>0.970171052181141+0.00415788098811924i</v>
      </c>
      <c r="O90" s="1">
        <f t="shared" si="24"/>
        <v>48.508552609057048</v>
      </c>
      <c r="P90" s="1">
        <f t="shared" si="25"/>
        <v>0.20789404940596201</v>
      </c>
    </row>
    <row r="91" spans="1:16">
      <c r="A91" s="1">
        <v>26705500</v>
      </c>
      <c r="B91" s="1">
        <v>-1.5380614000000001E-2</v>
      </c>
      <c r="C91" s="1">
        <v>2.2647610000000001E-3</v>
      </c>
      <c r="D91" s="1" t="str">
        <f t="shared" si="13"/>
        <v>-0.015380614+0.002264761i</v>
      </c>
      <c r="E91" s="1">
        <f t="shared" si="14"/>
        <v>1.554646034967822E-2</v>
      </c>
      <c r="F91" s="1">
        <f t="shared" si="15"/>
        <v>26.705500000000001</v>
      </c>
      <c r="G91" s="1">
        <f t="shared" si="16"/>
        <v>1.0315839391571497</v>
      </c>
      <c r="H91" s="1">
        <f t="shared" si="17"/>
        <v>0.96969493273036034</v>
      </c>
      <c r="I91" s="1">
        <f t="shared" si="18"/>
        <v>4.3933163623954561E-3</v>
      </c>
      <c r="J91" s="1">
        <f t="shared" si="19"/>
        <v>48.484746636518018</v>
      </c>
      <c r="K91" s="1">
        <f t="shared" si="20"/>
        <v>0.21966581811977282</v>
      </c>
      <c r="L91" s="1">
        <f t="shared" si="21"/>
        <v>48.485244244811177</v>
      </c>
      <c r="M91" s="1" t="str">
        <f t="shared" si="22"/>
        <v>-0.015380614+0.002264761i</v>
      </c>
      <c r="N91" s="1" t="str">
        <f t="shared" si="23"/>
        <v>0.96969493273036+0.00439331636239546i</v>
      </c>
      <c r="O91" s="1">
        <f t="shared" si="24"/>
        <v>48.484746636517997</v>
      </c>
      <c r="P91" s="1">
        <f t="shared" si="25"/>
        <v>0.21966581811977301</v>
      </c>
    </row>
    <row r="92" spans="1:16">
      <c r="A92" s="1">
        <v>27005000</v>
      </c>
      <c r="B92" s="1">
        <v>-1.5535482999999999E-2</v>
      </c>
      <c r="C92" s="1">
        <v>2.4316289999999998E-3</v>
      </c>
      <c r="D92" s="1" t="str">
        <f t="shared" si="13"/>
        <v>-0.015535483+0.002431629i</v>
      </c>
      <c r="E92" s="1">
        <f t="shared" si="14"/>
        <v>1.5724632003227608E-2</v>
      </c>
      <c r="F92" s="1">
        <f t="shared" si="15"/>
        <v>27.004999999999999</v>
      </c>
      <c r="G92" s="1">
        <f t="shared" si="16"/>
        <v>1.0319516926147017</v>
      </c>
      <c r="H92" s="1">
        <f t="shared" si="17"/>
        <v>0.9693930610518795</v>
      </c>
      <c r="I92" s="1">
        <f t="shared" si="18"/>
        <v>4.7155745513744098E-3</v>
      </c>
      <c r="J92" s="1">
        <f t="shared" si="19"/>
        <v>48.469653052593976</v>
      </c>
      <c r="K92" s="1">
        <f t="shared" si="20"/>
        <v>0.23577872756872048</v>
      </c>
      <c r="L92" s="1">
        <f t="shared" si="21"/>
        <v>48.470226517391133</v>
      </c>
      <c r="M92" s="1" t="str">
        <f t="shared" si="22"/>
        <v>-0.015535483+0.002431629i</v>
      </c>
      <c r="N92" s="1" t="str">
        <f t="shared" si="23"/>
        <v>0.96939306105188+0.00471557455137441i</v>
      </c>
      <c r="O92" s="1">
        <f t="shared" si="24"/>
        <v>48.469653052593998</v>
      </c>
      <c r="P92" s="1">
        <f t="shared" si="25"/>
        <v>0.23577872756872048</v>
      </c>
    </row>
    <row r="93" spans="1:16">
      <c r="A93" s="1">
        <v>27304500</v>
      </c>
      <c r="B93" s="1">
        <v>-1.5779232000000001E-2</v>
      </c>
      <c r="C93" s="1">
        <v>2.5685679999999998E-3</v>
      </c>
      <c r="D93" s="1" t="str">
        <f t="shared" si="13"/>
        <v>-0.015779232+0.002568568i</v>
      </c>
      <c r="E93" s="1">
        <f t="shared" si="14"/>
        <v>1.5986922908441389E-2</v>
      </c>
      <c r="F93" s="1">
        <f t="shared" si="15"/>
        <v>27.304500000000001</v>
      </c>
      <c r="G93" s="1">
        <f t="shared" si="16"/>
        <v>1.0324933139215868</v>
      </c>
      <c r="H93" s="1">
        <f t="shared" si="17"/>
        <v>0.96891917924389415</v>
      </c>
      <c r="I93" s="1">
        <f t="shared" si="18"/>
        <v>4.9787420721672422E-3</v>
      </c>
      <c r="J93" s="1">
        <f t="shared" si="19"/>
        <v>48.445958962194709</v>
      </c>
      <c r="K93" s="1">
        <f t="shared" si="20"/>
        <v>0.2489371036083621</v>
      </c>
      <c r="L93" s="1">
        <f t="shared" si="21"/>
        <v>48.446598533315075</v>
      </c>
      <c r="M93" s="1" t="str">
        <f t="shared" si="22"/>
        <v>-0.015779232+0.002568568i</v>
      </c>
      <c r="N93" s="1" t="str">
        <f t="shared" si="23"/>
        <v>0.968919179243894+0.00497874207216724i</v>
      </c>
      <c r="O93" s="1">
        <f t="shared" si="24"/>
        <v>48.445958962194702</v>
      </c>
      <c r="P93" s="1">
        <f t="shared" si="25"/>
        <v>0.24893710360836199</v>
      </c>
    </row>
    <row r="94" spans="1:16">
      <c r="A94" s="1">
        <v>27604000</v>
      </c>
      <c r="B94" s="1">
        <v>-1.6002833000000001E-2</v>
      </c>
      <c r="C94" s="1">
        <v>2.7066249999999998E-3</v>
      </c>
      <c r="D94" s="1" t="str">
        <f t="shared" si="13"/>
        <v>-0.016002833+0.002706625i</v>
      </c>
      <c r="E94" s="1">
        <f t="shared" si="14"/>
        <v>1.6230110379061323E-2</v>
      </c>
      <c r="F94" s="1">
        <f t="shared" si="15"/>
        <v>27.603999999999999</v>
      </c>
      <c r="G94" s="1">
        <f t="shared" si="16"/>
        <v>1.0329957453471463</v>
      </c>
      <c r="H94" s="1">
        <f t="shared" si="17"/>
        <v>0.96848447801266846</v>
      </c>
      <c r="I94" s="1">
        <f t="shared" si="18"/>
        <v>5.2440299645316428E-3</v>
      </c>
      <c r="J94" s="1">
        <f t="shared" si="19"/>
        <v>48.424223900633422</v>
      </c>
      <c r="K94" s="1">
        <f t="shared" si="20"/>
        <v>0.26220149822658212</v>
      </c>
      <c r="L94" s="1">
        <f t="shared" si="21"/>
        <v>48.424933763551493</v>
      </c>
      <c r="M94" s="1" t="str">
        <f t="shared" si="22"/>
        <v>-0.016002833+0.002706625i</v>
      </c>
      <c r="N94" s="1" t="str">
        <f t="shared" si="23"/>
        <v>0.968484478012668+0.00524402996453164i</v>
      </c>
      <c r="O94" s="1">
        <f t="shared" si="24"/>
        <v>48.4242239006334</v>
      </c>
      <c r="P94" s="1">
        <f t="shared" si="25"/>
        <v>0.26220149822658201</v>
      </c>
    </row>
    <row r="95" spans="1:16">
      <c r="A95" s="1">
        <v>27903500</v>
      </c>
      <c r="B95" s="1">
        <v>-1.6234373E-2</v>
      </c>
      <c r="C95" s="1">
        <v>2.8645459999999999E-3</v>
      </c>
      <c r="D95" s="1" t="str">
        <f t="shared" si="13"/>
        <v>-0.016234373+0.002864546i</v>
      </c>
      <c r="E95" s="1">
        <f t="shared" si="14"/>
        <v>1.6485159704693341E-2</v>
      </c>
      <c r="F95" s="1">
        <f t="shared" si="15"/>
        <v>27.903500000000001</v>
      </c>
      <c r="G95" s="1">
        <f t="shared" si="16"/>
        <v>1.0335229506038639</v>
      </c>
      <c r="H95" s="1">
        <f t="shared" si="17"/>
        <v>0.9680343060299218</v>
      </c>
      <c r="I95" s="1">
        <f t="shared" si="18"/>
        <v>5.547465180259936E-3</v>
      </c>
      <c r="J95" s="1">
        <f t="shared" si="19"/>
        <v>48.40171530149609</v>
      </c>
      <c r="K95" s="1">
        <f t="shared" si="20"/>
        <v>0.27737325901299681</v>
      </c>
      <c r="L95" s="1">
        <f t="shared" si="21"/>
        <v>48.402510059416301</v>
      </c>
      <c r="M95" s="1" t="str">
        <f t="shared" si="22"/>
        <v>-0.016234373+0.002864546i</v>
      </c>
      <c r="N95" s="1" t="str">
        <f t="shared" si="23"/>
        <v>0.968034306029922+0.00554746518025994i</v>
      </c>
      <c r="O95" s="1">
        <f t="shared" si="24"/>
        <v>48.401715301496104</v>
      </c>
      <c r="P95" s="1">
        <f t="shared" si="25"/>
        <v>0.27737325901299703</v>
      </c>
    </row>
    <row r="96" spans="1:16">
      <c r="A96" s="1">
        <v>28203000</v>
      </c>
      <c r="B96" s="1">
        <v>-1.6390841E-2</v>
      </c>
      <c r="C96" s="1">
        <v>3.0060019999999998E-3</v>
      </c>
      <c r="D96" s="1" t="str">
        <f t="shared" si="13"/>
        <v>-0.016390841+0.003006002i</v>
      </c>
      <c r="E96" s="1">
        <f t="shared" si="14"/>
        <v>1.666420465282652E-2</v>
      </c>
      <c r="F96" s="1">
        <f t="shared" si="15"/>
        <v>28.202999999999999</v>
      </c>
      <c r="G96" s="1">
        <f t="shared" si="16"/>
        <v>1.0338932127390787</v>
      </c>
      <c r="H96" s="1">
        <f t="shared" si="17"/>
        <v>0.96772976059991345</v>
      </c>
      <c r="I96" s="1">
        <f t="shared" si="18"/>
        <v>5.8196112727690943E-3</v>
      </c>
      <c r="J96" s="1">
        <f t="shared" si="19"/>
        <v>48.386488029995675</v>
      </c>
      <c r="K96" s="1">
        <f t="shared" si="20"/>
        <v>0.2909805636384547</v>
      </c>
      <c r="L96" s="1">
        <f t="shared" si="21"/>
        <v>48.387362953206392</v>
      </c>
      <c r="M96" s="1" t="str">
        <f t="shared" si="22"/>
        <v>-0.016390841+0.003006002i</v>
      </c>
      <c r="N96" s="1" t="str">
        <f t="shared" si="23"/>
        <v>0.967729760599914+0.0058196112727691i</v>
      </c>
      <c r="O96" s="1">
        <f t="shared" si="24"/>
        <v>48.386488029995704</v>
      </c>
      <c r="P96" s="1">
        <f t="shared" si="25"/>
        <v>0.29098056363845504</v>
      </c>
    </row>
    <row r="97" spans="1:16">
      <c r="A97" s="1">
        <v>28502500</v>
      </c>
      <c r="B97" s="1">
        <v>-1.6636833E-2</v>
      </c>
      <c r="C97" s="1">
        <v>3.1347570000000002E-3</v>
      </c>
      <c r="D97" s="1" t="str">
        <f t="shared" si="13"/>
        <v>-0.016636833+0.003134757i</v>
      </c>
      <c r="E97" s="1">
        <f t="shared" si="14"/>
        <v>1.6929586932909441E-2</v>
      </c>
      <c r="F97" s="1">
        <f t="shared" si="15"/>
        <v>28.502500000000001</v>
      </c>
      <c r="G97" s="1">
        <f t="shared" si="16"/>
        <v>1.0344422672229361</v>
      </c>
      <c r="H97" s="1">
        <f t="shared" si="17"/>
        <v>0.96725213944124588</v>
      </c>
      <c r="I97" s="1">
        <f t="shared" si="18"/>
        <v>6.0659393941891755E-3</v>
      </c>
      <c r="J97" s="1">
        <f t="shared" si="19"/>
        <v>48.362606972062295</v>
      </c>
      <c r="K97" s="1">
        <f t="shared" si="20"/>
        <v>0.3032969697094588</v>
      </c>
      <c r="L97" s="1">
        <f t="shared" si="21"/>
        <v>48.363557997587435</v>
      </c>
      <c r="M97" s="1" t="str">
        <f t="shared" si="22"/>
        <v>-0.016636833+0.003134757i</v>
      </c>
      <c r="N97" s="1" t="str">
        <f t="shared" si="23"/>
        <v>0.967252139441246+0.00606593939418918i</v>
      </c>
      <c r="O97" s="1">
        <f t="shared" si="24"/>
        <v>48.362606972062302</v>
      </c>
      <c r="P97" s="1">
        <f t="shared" si="25"/>
        <v>0.30329696970945896</v>
      </c>
    </row>
    <row r="98" spans="1:16">
      <c r="A98" s="1">
        <v>28802000</v>
      </c>
      <c r="B98" s="1">
        <v>-1.6835217999999999E-2</v>
      </c>
      <c r="C98" s="1">
        <v>3.2631359999999998E-3</v>
      </c>
      <c r="D98" s="1" t="str">
        <f t="shared" si="13"/>
        <v>-0.016835218+0.003263136i</v>
      </c>
      <c r="E98" s="1">
        <f t="shared" si="14"/>
        <v>1.7148545759393709E-2</v>
      </c>
      <c r="F98" s="1">
        <f t="shared" si="15"/>
        <v>28.802</v>
      </c>
      <c r="G98" s="1">
        <f t="shared" si="16"/>
        <v>1.0348954985728609</v>
      </c>
      <c r="H98" s="1">
        <f t="shared" si="17"/>
        <v>0.96686677254619424</v>
      </c>
      <c r="I98" s="1">
        <f t="shared" si="18"/>
        <v>6.3118916999384432E-3</v>
      </c>
      <c r="J98" s="1">
        <f t="shared" si="19"/>
        <v>48.343338627309713</v>
      </c>
      <c r="K98" s="1">
        <f t="shared" si="20"/>
        <v>0.31559458499692217</v>
      </c>
      <c r="L98" s="1">
        <f t="shared" si="21"/>
        <v>48.344368747319628</v>
      </c>
      <c r="M98" s="1" t="str">
        <f t="shared" si="22"/>
        <v>-0.016835218+0.003263136i</v>
      </c>
      <c r="N98" s="1" t="str">
        <f t="shared" si="23"/>
        <v>0.966866772546194+0.00631189169993844i</v>
      </c>
      <c r="O98" s="1">
        <f t="shared" si="24"/>
        <v>48.343338627309699</v>
      </c>
      <c r="P98" s="1">
        <f t="shared" si="25"/>
        <v>0.315594584996922</v>
      </c>
    </row>
    <row r="99" spans="1:16">
      <c r="A99" s="1">
        <v>29101500</v>
      </c>
      <c r="B99" s="1">
        <v>-1.7052805000000001E-2</v>
      </c>
      <c r="C99" s="1">
        <v>3.412067E-3</v>
      </c>
      <c r="D99" s="1" t="str">
        <f t="shared" si="13"/>
        <v>-0.017052805+0.003412067i</v>
      </c>
      <c r="E99" s="1">
        <f t="shared" si="14"/>
        <v>1.7390812504897924E-2</v>
      </c>
      <c r="F99" s="1">
        <f t="shared" si="15"/>
        <v>29.101500000000001</v>
      </c>
      <c r="G99" s="1">
        <f t="shared" si="16"/>
        <v>1.0353972112742627</v>
      </c>
      <c r="H99" s="1">
        <f t="shared" si="17"/>
        <v>0.96644410229880262</v>
      </c>
      <c r="I99" s="1">
        <f t="shared" si="18"/>
        <v>6.597139298778463E-3</v>
      </c>
      <c r="J99" s="1">
        <f t="shared" si="19"/>
        <v>48.322205114940132</v>
      </c>
      <c r="K99" s="1">
        <f t="shared" si="20"/>
        <v>0.32985696493892314</v>
      </c>
      <c r="L99" s="1">
        <f t="shared" si="21"/>
        <v>48.323330936387912</v>
      </c>
      <c r="M99" s="1" t="str">
        <f t="shared" si="22"/>
        <v>-0.017052805+0.003412067i</v>
      </c>
      <c r="N99" s="1" t="str">
        <f t="shared" si="23"/>
        <v>0.966444102298803+0.00659713929877846i</v>
      </c>
      <c r="O99" s="1">
        <f t="shared" si="24"/>
        <v>48.322205114940147</v>
      </c>
      <c r="P99" s="1">
        <f t="shared" si="25"/>
        <v>0.32985696493892303</v>
      </c>
    </row>
    <row r="100" spans="1:16">
      <c r="A100" s="1">
        <v>29401000</v>
      </c>
      <c r="B100" s="1">
        <v>-1.7285656E-2</v>
      </c>
      <c r="C100" s="1">
        <v>3.5285920000000001E-3</v>
      </c>
      <c r="D100" s="1" t="str">
        <f t="shared" si="13"/>
        <v>-0.017285656+0.003528592i</v>
      </c>
      <c r="E100" s="1">
        <f t="shared" si="14"/>
        <v>1.7642133228518597E-2</v>
      </c>
      <c r="F100" s="1">
        <f t="shared" si="15"/>
        <v>29.401</v>
      </c>
      <c r="G100" s="1">
        <f t="shared" si="16"/>
        <v>1.0359179354597108</v>
      </c>
      <c r="H100" s="1">
        <f t="shared" si="17"/>
        <v>0.96599246794116966</v>
      </c>
      <c r="I100" s="1">
        <f t="shared" si="18"/>
        <v>6.8193090638028883E-3</v>
      </c>
      <c r="J100" s="1">
        <f t="shared" si="19"/>
        <v>48.299623397058483</v>
      </c>
      <c r="K100" s="1">
        <f t="shared" si="20"/>
        <v>0.34096545319014443</v>
      </c>
      <c r="L100" s="1">
        <f t="shared" si="21"/>
        <v>48.300826884619156</v>
      </c>
      <c r="M100" s="1" t="str">
        <f t="shared" si="22"/>
        <v>-0.017285656+0.003528592i</v>
      </c>
      <c r="N100" s="1" t="str">
        <f t="shared" si="23"/>
        <v>0.96599246794117+0.00681930906380289i</v>
      </c>
      <c r="O100" s="1">
        <f t="shared" si="24"/>
        <v>48.299623397058497</v>
      </c>
      <c r="P100" s="1">
        <f t="shared" si="25"/>
        <v>0.34096545319014449</v>
      </c>
    </row>
    <row r="101" spans="1:16">
      <c r="A101" s="1">
        <v>29700500</v>
      </c>
      <c r="B101" s="1">
        <v>-1.7571961000000001E-2</v>
      </c>
      <c r="C101" s="1">
        <v>3.671559E-3</v>
      </c>
      <c r="D101" s="1" t="str">
        <f t="shared" si="13"/>
        <v>-0.017571961+0.003671559i</v>
      </c>
      <c r="E101" s="1">
        <f t="shared" si="14"/>
        <v>1.7951438908232455E-2</v>
      </c>
      <c r="F101" s="1">
        <f t="shared" si="15"/>
        <v>29.700500000000002</v>
      </c>
      <c r="G101" s="1">
        <f t="shared" si="16"/>
        <v>1.0365591674779817</v>
      </c>
      <c r="H101" s="1">
        <f t="shared" si="17"/>
        <v>0.96543737386911899</v>
      </c>
      <c r="I101" s="1">
        <f t="shared" si="18"/>
        <v>7.091605857411718E-3</v>
      </c>
      <c r="J101" s="1">
        <f t="shared" si="19"/>
        <v>48.27186869345595</v>
      </c>
      <c r="K101" s="1">
        <f t="shared" si="20"/>
        <v>0.3545802928705859</v>
      </c>
      <c r="L101" s="1">
        <f t="shared" si="21"/>
        <v>48.273170958021232</v>
      </c>
      <c r="M101" s="1" t="str">
        <f t="shared" si="22"/>
        <v>-0.017571961+0.003671559i</v>
      </c>
      <c r="N101" s="1" t="str">
        <f t="shared" si="23"/>
        <v>0.965437373869119+0.00709160585741172i</v>
      </c>
      <c r="O101" s="1">
        <f t="shared" si="24"/>
        <v>48.27186869345595</v>
      </c>
      <c r="P101" s="1">
        <f t="shared" si="25"/>
        <v>0.35458029287058601</v>
      </c>
    </row>
    <row r="102" spans="1:16">
      <c r="A102" s="1">
        <v>30000000</v>
      </c>
      <c r="B102" s="1">
        <v>-1.7789255E-2</v>
      </c>
      <c r="C102" s="1">
        <v>3.7603250000000001E-3</v>
      </c>
      <c r="D102" s="1" t="str">
        <f t="shared" si="13"/>
        <v>-0.017789255+0.003760325i</v>
      </c>
      <c r="E102" s="1">
        <f t="shared" si="14"/>
        <v>1.8182344116220273E-2</v>
      </c>
      <c r="F102" s="1">
        <f t="shared" si="15"/>
        <v>30</v>
      </c>
      <c r="G102" s="1">
        <f t="shared" si="16"/>
        <v>1.037038128225253</v>
      </c>
      <c r="H102" s="1">
        <f t="shared" si="17"/>
        <v>0.96501652026424622</v>
      </c>
      <c r="I102" s="1">
        <f t="shared" si="18"/>
        <v>7.2599516159783497E-3</v>
      </c>
      <c r="J102" s="1">
        <f t="shared" si="19"/>
        <v>48.250826013212311</v>
      </c>
      <c r="K102" s="1">
        <f t="shared" si="20"/>
        <v>0.36299758079891747</v>
      </c>
      <c r="L102" s="1">
        <f t="shared" si="21"/>
        <v>48.252191434182052</v>
      </c>
      <c r="M102" s="1" t="str">
        <f t="shared" si="22"/>
        <v>-0.017789255+0.003760325i</v>
      </c>
      <c r="N102" s="1" t="str">
        <f t="shared" si="23"/>
        <v>0.965016520264246+0.00725995161597835i</v>
      </c>
      <c r="O102" s="1">
        <f t="shared" si="24"/>
        <v>48.250826013212297</v>
      </c>
      <c r="P102" s="1">
        <f t="shared" si="25"/>
        <v>0.36299758079891747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NanoVNASaver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2023-01-19T08:43:37Z</dcterms:created>
  <dcterms:modified xsi:type="dcterms:W3CDTF">2023-01-22T08:56:18Z</dcterms:modified>
</cp:coreProperties>
</file>